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Reservoirs/Data/DataNotYetUploadedToEDI/NutrientData/RawData/TIC TOC/2022/"/>
    </mc:Choice>
  </mc:AlternateContent>
  <xr:revisionPtr revIDLastSave="0" documentId="13_ncr:1_{9F58783C-A14A-F248-8AE2-0660CBDA1204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data for export" sheetId="55" r:id="rId1"/>
    <sheet name="over days" sheetId="42" r:id="rId2"/>
    <sheet name="over run" sheetId="40" r:id="rId3"/>
    <sheet name="template" sheetId="50" r:id="rId4"/>
    <sheet name="06sep22" sheetId="49" r:id="rId5"/>
    <sheet name="07sep22" sheetId="51" r:id="rId6"/>
    <sheet name="08sep22" sheetId="52" r:id="rId7"/>
    <sheet name="12sep22" sheetId="53" r:id="rId8"/>
    <sheet name="13sep22" sheetId="5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54" l="1"/>
  <c r="J15" i="54" s="1"/>
  <c r="B16" i="54"/>
  <c r="A16" i="54"/>
  <c r="F15" i="54" s="1"/>
  <c r="AU134" i="54"/>
  <c r="AU92" i="54"/>
  <c r="AI92" i="54"/>
  <c r="BA134" i="54"/>
  <c r="AO134" i="54"/>
  <c r="AI134" i="54"/>
  <c r="BA92" i="54"/>
  <c r="AO92" i="54"/>
  <c r="BA47" i="54"/>
  <c r="AU47" i="54"/>
  <c r="AO47" i="54"/>
  <c r="AI47" i="54"/>
  <c r="I19" i="54"/>
  <c r="G19" i="54"/>
  <c r="E19" i="54"/>
  <c r="I18" i="54"/>
  <c r="G18" i="54"/>
  <c r="E18" i="54"/>
  <c r="I17" i="54"/>
  <c r="G17" i="54"/>
  <c r="E17" i="54"/>
  <c r="I16" i="54"/>
  <c r="H16" i="54"/>
  <c r="G16" i="54"/>
  <c r="E16" i="54"/>
  <c r="H18" i="54"/>
  <c r="I15" i="54"/>
  <c r="G15" i="54"/>
  <c r="E15" i="54"/>
  <c r="F19" i="54" l="1"/>
  <c r="F17" i="54"/>
  <c r="H17" i="54"/>
  <c r="J19" i="54"/>
  <c r="F14" i="54"/>
  <c r="H14" i="54"/>
  <c r="J14" i="54"/>
  <c r="J21" i="54" s="1"/>
  <c r="J16" i="54"/>
  <c r="H15" i="54"/>
  <c r="J17" i="54"/>
  <c r="F16" i="54"/>
  <c r="J18" i="54"/>
  <c r="H19" i="54"/>
  <c r="F18" i="54"/>
  <c r="BA134" i="53"/>
  <c r="AU134" i="53"/>
  <c r="AO134" i="53"/>
  <c r="AI134" i="53"/>
  <c r="BA92" i="53"/>
  <c r="AU92" i="53"/>
  <c r="AO92" i="53"/>
  <c r="AI92" i="53"/>
  <c r="BA47" i="53"/>
  <c r="AU47" i="53"/>
  <c r="AO47" i="53"/>
  <c r="AI47" i="53"/>
  <c r="I19" i="53"/>
  <c r="G19" i="53"/>
  <c r="E19" i="53"/>
  <c r="I18" i="53"/>
  <c r="G18" i="53"/>
  <c r="E18" i="53"/>
  <c r="I17" i="53"/>
  <c r="G17" i="53"/>
  <c r="E17" i="53"/>
  <c r="I16" i="53"/>
  <c r="G16" i="53"/>
  <c r="E16" i="53"/>
  <c r="C16" i="53"/>
  <c r="J19" i="53" s="1"/>
  <c r="B16" i="53"/>
  <c r="H16" i="53" s="1"/>
  <c r="A16" i="53"/>
  <c r="F17" i="53" s="1"/>
  <c r="J15" i="53"/>
  <c r="I15" i="53"/>
  <c r="G15" i="53"/>
  <c r="F15" i="53"/>
  <c r="E15" i="53"/>
  <c r="J14" i="53"/>
  <c r="F14" i="53" l="1"/>
  <c r="F22" i="54"/>
  <c r="F23" i="54"/>
  <c r="F21" i="54"/>
  <c r="M18" i="54" s="1"/>
  <c r="J22" i="54"/>
  <c r="AG132" i="54" s="1"/>
  <c r="J23" i="54"/>
  <c r="H22" i="54"/>
  <c r="H23" i="54"/>
  <c r="H21" i="54"/>
  <c r="H14" i="53"/>
  <c r="J16" i="53"/>
  <c r="H17" i="53"/>
  <c r="F18" i="53"/>
  <c r="H15" i="53"/>
  <c r="J17" i="53"/>
  <c r="H18" i="53"/>
  <c r="F19" i="53"/>
  <c r="F16" i="53"/>
  <c r="F21" i="53" s="1"/>
  <c r="J18" i="53"/>
  <c r="J23" i="53" s="1"/>
  <c r="H19" i="53"/>
  <c r="N15" i="54" l="1"/>
  <c r="AG37" i="54"/>
  <c r="AG38" i="54"/>
  <c r="AG32" i="54"/>
  <c r="P15" i="54"/>
  <c r="AG107" i="54"/>
  <c r="AG72" i="54"/>
  <c r="AG41" i="54"/>
  <c r="AG97" i="54"/>
  <c r="AG52" i="54"/>
  <c r="AG117" i="54"/>
  <c r="AG76" i="54"/>
  <c r="AG111" i="54"/>
  <c r="AG53" i="54"/>
  <c r="AG69" i="54"/>
  <c r="AG84" i="54"/>
  <c r="AG100" i="54"/>
  <c r="AG116" i="54"/>
  <c r="AG134" i="54"/>
  <c r="AE136" i="54"/>
  <c r="AE135" i="54"/>
  <c r="AE132" i="54"/>
  <c r="AE128" i="54"/>
  <c r="AE124" i="54"/>
  <c r="AE119" i="54"/>
  <c r="AE114" i="54"/>
  <c r="AE109" i="54"/>
  <c r="AE99" i="54"/>
  <c r="AE90" i="54"/>
  <c r="AE82" i="54"/>
  <c r="AE72" i="54"/>
  <c r="AF72" i="54" s="1"/>
  <c r="AE59" i="54"/>
  <c r="AE49" i="54"/>
  <c r="AE134" i="54"/>
  <c r="AE116" i="54"/>
  <c r="AE106" i="54"/>
  <c r="AE101" i="54"/>
  <c r="AE96" i="54"/>
  <c r="AE92" i="54"/>
  <c r="AE87" i="54"/>
  <c r="AE79" i="54"/>
  <c r="AE74" i="54"/>
  <c r="AE69" i="54"/>
  <c r="AE64" i="54"/>
  <c r="AE131" i="54"/>
  <c r="AE127" i="54"/>
  <c r="AE118" i="54"/>
  <c r="AE113" i="54"/>
  <c r="AE108" i="54"/>
  <c r="AE103" i="54"/>
  <c r="AE93" i="54"/>
  <c r="AE85" i="54"/>
  <c r="AE81" i="54"/>
  <c r="AE76" i="54"/>
  <c r="AE66" i="54"/>
  <c r="AE53" i="54"/>
  <c r="AE39" i="54"/>
  <c r="AE38" i="54"/>
  <c r="AE36" i="54"/>
  <c r="AE35" i="54"/>
  <c r="AE33" i="54"/>
  <c r="AE102" i="54"/>
  <c r="AE100" i="54"/>
  <c r="AE84" i="54"/>
  <c r="AE83" i="54"/>
  <c r="AE78" i="54"/>
  <c r="AE54" i="54"/>
  <c r="AE129" i="54"/>
  <c r="AE107" i="54"/>
  <c r="AE98" i="54"/>
  <c r="AE88" i="54"/>
  <c r="AE37" i="54"/>
  <c r="AE30" i="54"/>
  <c r="AE122" i="54"/>
  <c r="AE117" i="54"/>
  <c r="AE115" i="54"/>
  <c r="AE67" i="54"/>
  <c r="AE65" i="54"/>
  <c r="AE60" i="54"/>
  <c r="AE58" i="54"/>
  <c r="AE48" i="54"/>
  <c r="AE45" i="54"/>
  <c r="AE42" i="54"/>
  <c r="AE32" i="54"/>
  <c r="AE123" i="54"/>
  <c r="AE75" i="54"/>
  <c r="AE73" i="54"/>
  <c r="AF73" i="54" s="1"/>
  <c r="AE56" i="54"/>
  <c r="AE52" i="54"/>
  <c r="AE34" i="54"/>
  <c r="AE27" i="54"/>
  <c r="AE25" i="54"/>
  <c r="AE133" i="54"/>
  <c r="AE121" i="54"/>
  <c r="AE104" i="54"/>
  <c r="AE97" i="54"/>
  <c r="AE95" i="54"/>
  <c r="AE86" i="54"/>
  <c r="AE80" i="54"/>
  <c r="AE71" i="54"/>
  <c r="AE41" i="54"/>
  <c r="AE29" i="54"/>
  <c r="AE112" i="54"/>
  <c r="AE110" i="54"/>
  <c r="AE105" i="54"/>
  <c r="AE91" i="54"/>
  <c r="AE57" i="54"/>
  <c r="AE55" i="54"/>
  <c r="AE51" i="54"/>
  <c r="AE50" i="54"/>
  <c r="AE47" i="54"/>
  <c r="AE44" i="54"/>
  <c r="AE120" i="54"/>
  <c r="AE89" i="54"/>
  <c r="AE63" i="54"/>
  <c r="AE62" i="54"/>
  <c r="AE31" i="54"/>
  <c r="AE130" i="54"/>
  <c r="AE126" i="54"/>
  <c r="AE125" i="54"/>
  <c r="AE111" i="54"/>
  <c r="AE94" i="54"/>
  <c r="AE77" i="54"/>
  <c r="AE70" i="54"/>
  <c r="AE68" i="54"/>
  <c r="AE61" i="54"/>
  <c r="AE46" i="54"/>
  <c r="AE43" i="54"/>
  <c r="AE40" i="54"/>
  <c r="AE28" i="54"/>
  <c r="AE26" i="54"/>
  <c r="N17" i="54"/>
  <c r="N18" i="54"/>
  <c r="O18" i="54" s="1"/>
  <c r="N16" i="54"/>
  <c r="N14" i="54"/>
  <c r="O14" i="54" s="1"/>
  <c r="P18" i="54"/>
  <c r="AG109" i="54"/>
  <c r="AG126" i="54"/>
  <c r="AG44" i="54"/>
  <c r="AG99" i="54"/>
  <c r="AG58" i="54"/>
  <c r="AG50" i="54"/>
  <c r="AG85" i="54"/>
  <c r="AG121" i="54"/>
  <c r="AG55" i="54"/>
  <c r="AG71" i="54"/>
  <c r="AG86" i="54"/>
  <c r="AG102" i="54"/>
  <c r="AG118" i="54"/>
  <c r="AG135" i="54"/>
  <c r="P19" i="54"/>
  <c r="N19" i="54"/>
  <c r="P16" i="54"/>
  <c r="AG35" i="54"/>
  <c r="AG31" i="54"/>
  <c r="AG92" i="54"/>
  <c r="AG123" i="54"/>
  <c r="AG74" i="54"/>
  <c r="AG78" i="54"/>
  <c r="AG93" i="54"/>
  <c r="AG129" i="54"/>
  <c r="AG57" i="54"/>
  <c r="AG73" i="54"/>
  <c r="AG87" i="54"/>
  <c r="AG104" i="54"/>
  <c r="AG120" i="54"/>
  <c r="AG136" i="54"/>
  <c r="P17" i="54"/>
  <c r="AG30" i="54"/>
  <c r="AG68" i="54"/>
  <c r="AG33" i="54"/>
  <c r="AG95" i="54"/>
  <c r="AG25" i="54"/>
  <c r="AG128" i="54"/>
  <c r="AG105" i="54"/>
  <c r="AG103" i="54"/>
  <c r="AG40" i="54"/>
  <c r="AG59" i="54"/>
  <c r="AG75" i="54"/>
  <c r="AG89" i="54"/>
  <c r="AG106" i="54"/>
  <c r="AG122" i="54"/>
  <c r="AG101" i="54"/>
  <c r="AG29" i="54"/>
  <c r="AG27" i="54"/>
  <c r="AG115" i="54"/>
  <c r="AG113" i="54"/>
  <c r="AG43" i="54"/>
  <c r="AG61" i="54"/>
  <c r="AG77" i="54"/>
  <c r="AG91" i="54"/>
  <c r="AG108" i="54"/>
  <c r="AG124" i="54"/>
  <c r="AD136" i="54"/>
  <c r="AD135" i="54"/>
  <c r="AD126" i="54"/>
  <c r="AD117" i="54"/>
  <c r="AD104" i="54"/>
  <c r="AD94" i="54"/>
  <c r="AD86" i="54"/>
  <c r="AD77" i="54"/>
  <c r="AD67" i="54"/>
  <c r="AD62" i="54"/>
  <c r="AD57" i="54"/>
  <c r="AD52" i="54"/>
  <c r="AD44" i="54"/>
  <c r="AD40" i="54"/>
  <c r="AD37" i="54"/>
  <c r="AD34" i="54"/>
  <c r="AD31" i="54"/>
  <c r="AD29" i="54"/>
  <c r="AD132" i="54"/>
  <c r="AD128" i="54"/>
  <c r="AD124" i="54"/>
  <c r="AD119" i="54"/>
  <c r="AD114" i="54"/>
  <c r="AD109" i="54"/>
  <c r="AD99" i="54"/>
  <c r="AD90" i="54"/>
  <c r="AD82" i="54"/>
  <c r="AD72" i="54"/>
  <c r="AD59" i="54"/>
  <c r="AD129" i="54"/>
  <c r="AD121" i="54"/>
  <c r="AD111" i="54"/>
  <c r="AD98" i="54"/>
  <c r="AD89" i="54"/>
  <c r="AD71" i="54"/>
  <c r="AD61" i="54"/>
  <c r="AD56" i="54"/>
  <c r="AD51" i="54"/>
  <c r="AD47" i="54"/>
  <c r="AD43" i="54"/>
  <c r="AD130" i="54"/>
  <c r="AD125" i="54"/>
  <c r="AD116" i="54"/>
  <c r="AD70" i="54"/>
  <c r="AD68" i="54"/>
  <c r="AD53" i="54"/>
  <c r="AD49" i="54"/>
  <c r="AD46" i="54"/>
  <c r="AD35" i="54"/>
  <c r="AD28" i="54"/>
  <c r="AD26" i="54"/>
  <c r="AD102" i="54"/>
  <c r="AD100" i="54"/>
  <c r="AD93" i="54"/>
  <c r="AD84" i="54"/>
  <c r="AD83" i="54"/>
  <c r="AD78" i="54"/>
  <c r="AD76" i="54"/>
  <c r="AD69" i="54"/>
  <c r="AD54" i="54"/>
  <c r="AD134" i="54"/>
  <c r="AD108" i="54"/>
  <c r="AD107" i="54"/>
  <c r="AD88" i="54"/>
  <c r="AD74" i="54"/>
  <c r="AD39" i="54"/>
  <c r="AD30" i="54"/>
  <c r="AD122" i="54"/>
  <c r="AD115" i="54"/>
  <c r="AD113" i="54"/>
  <c r="AD106" i="54"/>
  <c r="AD87" i="54"/>
  <c r="AD65" i="54"/>
  <c r="AD60" i="54"/>
  <c r="AD58" i="54"/>
  <c r="AD48" i="54"/>
  <c r="AD45" i="54"/>
  <c r="AD42" i="54"/>
  <c r="AD32" i="54"/>
  <c r="AD127" i="54"/>
  <c r="AD123" i="54"/>
  <c r="AD92" i="54"/>
  <c r="AD75" i="54"/>
  <c r="AD73" i="54"/>
  <c r="AD66" i="54"/>
  <c r="AD36" i="54"/>
  <c r="AD27" i="54"/>
  <c r="AD25" i="54"/>
  <c r="AD133" i="54"/>
  <c r="AD131" i="54"/>
  <c r="AD97" i="54"/>
  <c r="AD95" i="54"/>
  <c r="AD81" i="54"/>
  <c r="AD80" i="54"/>
  <c r="AD64" i="54"/>
  <c r="AD41" i="54"/>
  <c r="AD112" i="54"/>
  <c r="AD110" i="54"/>
  <c r="AD105" i="54"/>
  <c r="AD103" i="54"/>
  <c r="AD96" i="54"/>
  <c r="AD91" i="54"/>
  <c r="AD85" i="54"/>
  <c r="AD79" i="54"/>
  <c r="AD55" i="54"/>
  <c r="AD50" i="54"/>
  <c r="AD38" i="54"/>
  <c r="AD33" i="54"/>
  <c r="AD120" i="54"/>
  <c r="AD118" i="54"/>
  <c r="AD101" i="54"/>
  <c r="AD63" i="54"/>
  <c r="M19" i="54"/>
  <c r="M17" i="54"/>
  <c r="M15" i="54"/>
  <c r="O15" i="54" s="1"/>
  <c r="M14" i="54"/>
  <c r="AG54" i="54"/>
  <c r="AG26" i="54"/>
  <c r="AG62" i="54"/>
  <c r="AG36" i="54"/>
  <c r="AG34" i="54"/>
  <c r="AG39" i="54"/>
  <c r="AG125" i="54"/>
  <c r="AG131" i="54"/>
  <c r="AG46" i="54"/>
  <c r="AG63" i="54"/>
  <c r="AG79" i="54"/>
  <c r="AG94" i="54"/>
  <c r="AG110" i="54"/>
  <c r="AG127" i="54"/>
  <c r="AG88" i="54"/>
  <c r="AG28" i="54"/>
  <c r="AG64" i="54"/>
  <c r="AG80" i="54"/>
  <c r="AG45" i="54"/>
  <c r="AG42" i="54"/>
  <c r="AG133" i="54"/>
  <c r="AG47" i="54"/>
  <c r="AG49" i="54"/>
  <c r="AG65" i="54"/>
  <c r="AG81" i="54"/>
  <c r="AG96" i="54"/>
  <c r="AG112" i="54"/>
  <c r="AG130" i="54"/>
  <c r="P14" i="54"/>
  <c r="M16" i="54"/>
  <c r="AG90" i="54"/>
  <c r="AG70" i="54"/>
  <c r="AG119" i="54"/>
  <c r="AG82" i="54"/>
  <c r="AG48" i="54"/>
  <c r="AG60" i="54"/>
  <c r="AG66" i="54"/>
  <c r="AG56" i="54"/>
  <c r="AG51" i="54"/>
  <c r="AG67" i="54"/>
  <c r="AG83" i="54"/>
  <c r="AG98" i="54"/>
  <c r="AG114" i="54"/>
  <c r="J22" i="53"/>
  <c r="H21" i="53"/>
  <c r="H23" i="53"/>
  <c r="H22" i="53"/>
  <c r="N15" i="53" s="1"/>
  <c r="J21" i="53"/>
  <c r="P18" i="53" s="1"/>
  <c r="F23" i="53"/>
  <c r="F22" i="53"/>
  <c r="AD128" i="53" s="1"/>
  <c r="BA134" i="52"/>
  <c r="AU134" i="52"/>
  <c r="AO134" i="52"/>
  <c r="AI134" i="52"/>
  <c r="BA92" i="52"/>
  <c r="AU92" i="52"/>
  <c r="AO92" i="52"/>
  <c r="AI92" i="52"/>
  <c r="BA47" i="52"/>
  <c r="AU47" i="52"/>
  <c r="AO47" i="52"/>
  <c r="AI47" i="52"/>
  <c r="I19" i="52"/>
  <c r="G19" i="52"/>
  <c r="E19" i="52"/>
  <c r="I18" i="52"/>
  <c r="G18" i="52"/>
  <c r="E18" i="52"/>
  <c r="I17" i="52"/>
  <c r="G17" i="52"/>
  <c r="E17" i="52"/>
  <c r="I16" i="52"/>
  <c r="G16" i="52"/>
  <c r="E16" i="52"/>
  <c r="C16" i="52"/>
  <c r="J16" i="52" s="1"/>
  <c r="B16" i="52"/>
  <c r="H19" i="52" s="1"/>
  <c r="A16" i="52"/>
  <c r="F17" i="52" s="1"/>
  <c r="I15" i="52"/>
  <c r="G15" i="52"/>
  <c r="E15" i="52"/>
  <c r="AD33" i="53" l="1"/>
  <c r="AK32" i="53" s="1"/>
  <c r="AD63" i="53"/>
  <c r="AD99" i="53"/>
  <c r="AD104" i="53"/>
  <c r="AD52" i="53"/>
  <c r="AD51" i="53"/>
  <c r="AK50" i="53" s="1"/>
  <c r="AD85" i="53"/>
  <c r="AF126" i="54"/>
  <c r="AD75" i="53"/>
  <c r="AD130" i="53"/>
  <c r="AF46" i="54"/>
  <c r="AF121" i="54"/>
  <c r="AF75" i="54"/>
  <c r="AF82" i="54"/>
  <c r="AF132" i="54"/>
  <c r="AF88" i="54"/>
  <c r="O19" i="54"/>
  <c r="AF43" i="54"/>
  <c r="AF97" i="54"/>
  <c r="AF58" i="54"/>
  <c r="AF37" i="54"/>
  <c r="AF84" i="54"/>
  <c r="AF87" i="54"/>
  <c r="AF70" i="54"/>
  <c r="AF55" i="54"/>
  <c r="AF25" i="54"/>
  <c r="AF115" i="54"/>
  <c r="AF85" i="54"/>
  <c r="AF64" i="54"/>
  <c r="AF106" i="54"/>
  <c r="AF99" i="54"/>
  <c r="AF136" i="54"/>
  <c r="AF63" i="54"/>
  <c r="AF57" i="54"/>
  <c r="AF27" i="54"/>
  <c r="AF117" i="54"/>
  <c r="AF54" i="54"/>
  <c r="AF69" i="54"/>
  <c r="AF109" i="54"/>
  <c r="AF114" i="54"/>
  <c r="BJ47" i="54"/>
  <c r="BC47" i="54"/>
  <c r="BG110" i="54"/>
  <c r="AK110" i="54"/>
  <c r="AK89" i="54"/>
  <c r="BG89" i="54"/>
  <c r="BG29" i="54"/>
  <c r="AK29" i="54"/>
  <c r="BJ89" i="54"/>
  <c r="BC89" i="54"/>
  <c r="AK65" i="54"/>
  <c r="BG65" i="54"/>
  <c r="BG35" i="54"/>
  <c r="AJ35" i="54"/>
  <c r="AK35" i="54"/>
  <c r="AK98" i="54"/>
  <c r="BG98" i="54"/>
  <c r="BC113" i="54"/>
  <c r="BJ113" i="54"/>
  <c r="BJ44" i="54"/>
  <c r="BC44" i="54"/>
  <c r="BB44" i="54"/>
  <c r="BH80" i="54"/>
  <c r="AQ80" i="54"/>
  <c r="AF80" i="54"/>
  <c r="AF36" i="54"/>
  <c r="AF93" i="54"/>
  <c r="AF116" i="54"/>
  <c r="BH116" i="54"/>
  <c r="AQ116" i="54"/>
  <c r="BC134" i="54"/>
  <c r="BJ134" i="54"/>
  <c r="BJ38" i="54"/>
  <c r="BC38" i="54"/>
  <c r="BB38" i="54"/>
  <c r="AM83" i="54"/>
  <c r="BG83" i="54"/>
  <c r="AK83" i="54"/>
  <c r="BG77" i="54"/>
  <c r="AK77" i="54"/>
  <c r="BJ59" i="54"/>
  <c r="BC59" i="54"/>
  <c r="BC68" i="54"/>
  <c r="BJ68" i="54"/>
  <c r="BC35" i="54"/>
  <c r="BB35" i="54"/>
  <c r="BJ35" i="54"/>
  <c r="BJ71" i="54"/>
  <c r="BC71" i="54"/>
  <c r="AF28" i="54"/>
  <c r="AF94" i="54"/>
  <c r="AF89" i="54"/>
  <c r="BH89" i="54"/>
  <c r="AQ89" i="54"/>
  <c r="AF91" i="54"/>
  <c r="AQ86" i="54"/>
  <c r="AR86" i="54"/>
  <c r="AF86" i="54"/>
  <c r="BH86" i="54"/>
  <c r="AF34" i="54"/>
  <c r="AF45" i="54"/>
  <c r="AQ122" i="54"/>
  <c r="AF122" i="54"/>
  <c r="BH122" i="54"/>
  <c r="AF78" i="54"/>
  <c r="AQ38" i="54"/>
  <c r="AP38" i="54"/>
  <c r="BH38" i="54"/>
  <c r="AF38" i="54"/>
  <c r="AF103" i="54"/>
  <c r="AF74" i="54"/>
  <c r="BH74" i="54"/>
  <c r="AQ74" i="54"/>
  <c r="AF134" i="54"/>
  <c r="BH134" i="54"/>
  <c r="AQ134" i="54"/>
  <c r="BJ116" i="54"/>
  <c r="BC116" i="54"/>
  <c r="BC62" i="54"/>
  <c r="BJ62" i="54"/>
  <c r="BG101" i="54"/>
  <c r="AK101" i="54"/>
  <c r="BG32" i="54"/>
  <c r="AJ32" i="54"/>
  <c r="AK32" i="54"/>
  <c r="BG107" i="54"/>
  <c r="AK107" i="54"/>
  <c r="BG47" i="54"/>
  <c r="AK47" i="54"/>
  <c r="AL86" i="54"/>
  <c r="AK86" i="54"/>
  <c r="BG86" i="54"/>
  <c r="AF40" i="54"/>
  <c r="AF111" i="54"/>
  <c r="AF120" i="54"/>
  <c r="AF105" i="54"/>
  <c r="AQ95" i="54"/>
  <c r="AF95" i="54"/>
  <c r="BH95" i="54"/>
  <c r="AF52" i="54"/>
  <c r="AF48" i="54"/>
  <c r="AF30" i="54"/>
  <c r="AQ83" i="54"/>
  <c r="AF83" i="54"/>
  <c r="BH83" i="54"/>
  <c r="AS83" i="54"/>
  <c r="AF39" i="54"/>
  <c r="AF108" i="54"/>
  <c r="AF79" i="54"/>
  <c r="AF49" i="54"/>
  <c r="BH119" i="54"/>
  <c r="AQ119" i="54"/>
  <c r="AF119" i="54"/>
  <c r="BJ98" i="54"/>
  <c r="BC98" i="54"/>
  <c r="BC26" i="54"/>
  <c r="BJ26" i="54"/>
  <c r="BG53" i="54"/>
  <c r="AK53" i="54"/>
  <c r="AS125" i="54"/>
  <c r="AQ125" i="54"/>
  <c r="BH125" i="54"/>
  <c r="AF125" i="54"/>
  <c r="AQ44" i="54"/>
  <c r="AP44" i="54"/>
  <c r="BH44" i="54"/>
  <c r="AF44" i="54"/>
  <c r="AQ53" i="54"/>
  <c r="BH53" i="54"/>
  <c r="AF53" i="54"/>
  <c r="AQ113" i="54"/>
  <c r="AF113" i="54"/>
  <c r="BH113" i="54"/>
  <c r="BH59" i="54"/>
  <c r="AF59" i="54"/>
  <c r="AQ59" i="54"/>
  <c r="AF124" i="54"/>
  <c r="BJ41" i="54"/>
  <c r="BC41" i="54"/>
  <c r="BB41" i="54"/>
  <c r="BG80" i="54"/>
  <c r="AK80" i="54"/>
  <c r="AQ110" i="54"/>
  <c r="AF110" i="54"/>
  <c r="BH110" i="54"/>
  <c r="BC119" i="54"/>
  <c r="BJ119" i="54"/>
  <c r="BG134" i="54"/>
  <c r="AK134" i="54"/>
  <c r="AK56" i="54"/>
  <c r="BG56" i="54"/>
  <c r="BC101" i="54"/>
  <c r="BJ101" i="54"/>
  <c r="BH104" i="54"/>
  <c r="AQ104" i="54"/>
  <c r="AF104" i="54"/>
  <c r="BG119" i="54"/>
  <c r="AK119" i="54"/>
  <c r="BJ29" i="54"/>
  <c r="BC29" i="54"/>
  <c r="AF56" i="54"/>
  <c r="BH56" i="54"/>
  <c r="AQ56" i="54"/>
  <c r="AK68" i="54"/>
  <c r="BG68" i="54"/>
  <c r="BG59" i="54"/>
  <c r="AK59" i="54"/>
  <c r="AK44" i="54"/>
  <c r="AJ44" i="54"/>
  <c r="BG44" i="54"/>
  <c r="BG104" i="54"/>
  <c r="AK104" i="54"/>
  <c r="AF112" i="54"/>
  <c r="AF60" i="54"/>
  <c r="AF100" i="54"/>
  <c r="AF118" i="54"/>
  <c r="BJ65" i="54"/>
  <c r="BC65" i="54"/>
  <c r="BC131" i="54"/>
  <c r="BJ131" i="54"/>
  <c r="AK95" i="54"/>
  <c r="BG95" i="54"/>
  <c r="AF61" i="54"/>
  <c r="BC80" i="54"/>
  <c r="BJ80" i="54"/>
  <c r="AK113" i="54"/>
  <c r="BG113" i="54"/>
  <c r="BE83" i="54"/>
  <c r="BJ83" i="54"/>
  <c r="BC83" i="54"/>
  <c r="AQ47" i="54"/>
  <c r="AF47" i="54"/>
  <c r="BH47" i="54"/>
  <c r="AF66" i="54"/>
  <c r="AQ92" i="54"/>
  <c r="AF92" i="54"/>
  <c r="BH92" i="54"/>
  <c r="AR128" i="54"/>
  <c r="AQ128" i="54"/>
  <c r="AF128" i="54"/>
  <c r="BH128" i="54"/>
  <c r="BG122" i="54"/>
  <c r="AK122" i="54"/>
  <c r="AK128" i="54"/>
  <c r="BG128" i="54"/>
  <c r="AL128" i="54"/>
  <c r="BJ77" i="54"/>
  <c r="BC77" i="54"/>
  <c r="BJ122" i="54"/>
  <c r="BC122" i="54"/>
  <c r="BJ128" i="54"/>
  <c r="BC128" i="54"/>
  <c r="BD128" i="54"/>
  <c r="BC74" i="54"/>
  <c r="BJ74" i="54"/>
  <c r="BC50" i="54"/>
  <c r="BJ50" i="54"/>
  <c r="O16" i="54"/>
  <c r="AF130" i="54"/>
  <c r="BH50" i="54"/>
  <c r="AQ50" i="54"/>
  <c r="AF50" i="54"/>
  <c r="AQ29" i="54"/>
  <c r="AF29" i="54"/>
  <c r="BH29" i="54"/>
  <c r="AQ65" i="54"/>
  <c r="AF65" i="54"/>
  <c r="BH65" i="54"/>
  <c r="AF98" i="54"/>
  <c r="BH98" i="54"/>
  <c r="AQ98" i="54"/>
  <c r="AF102" i="54"/>
  <c r="AF76" i="54"/>
  <c r="AF127" i="54"/>
  <c r="AF96" i="54"/>
  <c r="BJ53" i="54"/>
  <c r="BC53" i="54"/>
  <c r="BC107" i="54"/>
  <c r="BJ107" i="54"/>
  <c r="BJ125" i="54"/>
  <c r="BE125" i="54"/>
  <c r="BC125" i="54"/>
  <c r="BG38" i="54"/>
  <c r="AJ38" i="54"/>
  <c r="AK38" i="54"/>
  <c r="BG26" i="54"/>
  <c r="AK26" i="54"/>
  <c r="BG116" i="54"/>
  <c r="AK116" i="54"/>
  <c r="AK71" i="54"/>
  <c r="BG71" i="54"/>
  <c r="BJ104" i="54"/>
  <c r="BC104" i="54"/>
  <c r="AQ68" i="54"/>
  <c r="AF68" i="54"/>
  <c r="BH68" i="54"/>
  <c r="AF31" i="54"/>
  <c r="AF51" i="54"/>
  <c r="AQ41" i="54"/>
  <c r="AF41" i="54"/>
  <c r="AP41" i="54"/>
  <c r="BH41" i="54"/>
  <c r="AF133" i="54"/>
  <c r="AF123" i="54"/>
  <c r="AF67" i="54"/>
  <c r="AF107" i="54"/>
  <c r="BH107" i="54"/>
  <c r="AQ107" i="54"/>
  <c r="AF33" i="54"/>
  <c r="AF81" i="54"/>
  <c r="BH131" i="54"/>
  <c r="AQ131" i="54"/>
  <c r="AF131" i="54"/>
  <c r="AF101" i="54"/>
  <c r="BH101" i="54"/>
  <c r="AQ101" i="54"/>
  <c r="AF90" i="54"/>
  <c r="AF135" i="54"/>
  <c r="BG50" i="54"/>
  <c r="AK50" i="54"/>
  <c r="AM125" i="54"/>
  <c r="BG125" i="54"/>
  <c r="AK125" i="54"/>
  <c r="BG62" i="54"/>
  <c r="AK62" i="54"/>
  <c r="BC95" i="54"/>
  <c r="BJ95" i="54"/>
  <c r="BH32" i="54"/>
  <c r="AF32" i="54"/>
  <c r="AQ32" i="54"/>
  <c r="AP32" i="54"/>
  <c r="AF129" i="54"/>
  <c r="BC32" i="54"/>
  <c r="BB32" i="54"/>
  <c r="BJ32" i="54"/>
  <c r="BC56" i="54"/>
  <c r="BJ56" i="54"/>
  <c r="AK131" i="54"/>
  <c r="BG131" i="54"/>
  <c r="O17" i="54"/>
  <c r="BH62" i="54"/>
  <c r="AQ62" i="54"/>
  <c r="AF62" i="54"/>
  <c r="AQ35" i="54"/>
  <c r="AP35" i="54"/>
  <c r="BH35" i="54"/>
  <c r="AF35" i="54"/>
  <c r="BG74" i="54"/>
  <c r="AK74" i="54"/>
  <c r="AK92" i="54"/>
  <c r="BG92" i="54"/>
  <c r="BJ92" i="54"/>
  <c r="BC92" i="54"/>
  <c r="AF71" i="54"/>
  <c r="BH71" i="54"/>
  <c r="AQ71" i="54"/>
  <c r="BJ110" i="54"/>
  <c r="BC110" i="54"/>
  <c r="BD86" i="54"/>
  <c r="BJ86" i="54"/>
  <c r="BC86" i="54"/>
  <c r="AQ26" i="54"/>
  <c r="AF26" i="54"/>
  <c r="BH26" i="54"/>
  <c r="BH77" i="54"/>
  <c r="AQ77" i="54"/>
  <c r="AF77" i="54"/>
  <c r="AF42" i="54"/>
  <c r="AK41" i="54"/>
  <c r="AJ41" i="54"/>
  <c r="BG41" i="54"/>
  <c r="AD32" i="53"/>
  <c r="AD91" i="53"/>
  <c r="AD59" i="53"/>
  <c r="AD50" i="53"/>
  <c r="AD90" i="53"/>
  <c r="P17" i="53"/>
  <c r="P16" i="53"/>
  <c r="AD42" i="53"/>
  <c r="AD105" i="53"/>
  <c r="AD55" i="53"/>
  <c r="AD77" i="53"/>
  <c r="AD120" i="53"/>
  <c r="AD66" i="53"/>
  <c r="AD115" i="53"/>
  <c r="AD57" i="53"/>
  <c r="AK56" i="53" s="1"/>
  <c r="AD25" i="53"/>
  <c r="AD89" i="53"/>
  <c r="AD68" i="53"/>
  <c r="AD121" i="53"/>
  <c r="AD36" i="53"/>
  <c r="AD73" i="53"/>
  <c r="AD56" i="53"/>
  <c r="M17" i="53"/>
  <c r="AD67" i="53"/>
  <c r="AD27" i="53"/>
  <c r="AD102" i="53"/>
  <c r="AD72" i="53"/>
  <c r="AD129" i="53"/>
  <c r="AK128" i="53" s="1"/>
  <c r="M15" i="53"/>
  <c r="O15" i="53" s="1"/>
  <c r="AD71" i="53"/>
  <c r="AK71" i="53" s="1"/>
  <c r="AD31" i="53"/>
  <c r="AD112" i="53"/>
  <c r="AD82" i="53"/>
  <c r="AD136" i="53"/>
  <c r="AK104" i="53"/>
  <c r="BG104" i="53"/>
  <c r="AD101" i="53"/>
  <c r="AD117" i="53"/>
  <c r="AD131" i="53"/>
  <c r="M16" i="53"/>
  <c r="AD35" i="53"/>
  <c r="AD65" i="53"/>
  <c r="AD83" i="53"/>
  <c r="AD98" i="53"/>
  <c r="AD29" i="53"/>
  <c r="AD61" i="53"/>
  <c r="AD46" i="53"/>
  <c r="AD122" i="53"/>
  <c r="AD54" i="53"/>
  <c r="AD70" i="53"/>
  <c r="AD88" i="53"/>
  <c r="AD103" i="53"/>
  <c r="AD119" i="53"/>
  <c r="AD133" i="53"/>
  <c r="M18" i="53"/>
  <c r="AD96" i="53"/>
  <c r="AD41" i="53"/>
  <c r="AD74" i="53"/>
  <c r="AD92" i="53"/>
  <c r="AD107" i="53"/>
  <c r="AD123" i="53"/>
  <c r="AG136" i="53"/>
  <c r="AG133" i="53"/>
  <c r="AG131" i="53"/>
  <c r="AG129" i="53"/>
  <c r="AG128" i="53"/>
  <c r="AG126" i="53"/>
  <c r="AG125" i="53"/>
  <c r="AG123" i="53"/>
  <c r="AG121" i="53"/>
  <c r="AG119" i="53"/>
  <c r="AG117" i="53"/>
  <c r="AG115" i="53"/>
  <c r="AG113" i="53"/>
  <c r="AG111" i="53"/>
  <c r="AG109" i="53"/>
  <c r="AG107" i="53"/>
  <c r="AG105" i="53"/>
  <c r="AG103" i="53"/>
  <c r="AG101" i="53"/>
  <c r="AG99" i="53"/>
  <c r="AG97" i="53"/>
  <c r="AG95" i="53"/>
  <c r="AG93" i="53"/>
  <c r="AG92" i="53"/>
  <c r="AG90" i="53"/>
  <c r="AG88" i="53"/>
  <c r="AG85" i="53"/>
  <c r="AG82" i="53"/>
  <c r="AG80" i="53"/>
  <c r="AG78" i="53"/>
  <c r="AG76" i="53"/>
  <c r="AG74" i="53"/>
  <c r="AG72" i="53"/>
  <c r="AG70" i="53"/>
  <c r="AG135" i="53"/>
  <c r="AG134" i="53"/>
  <c r="AG132" i="53"/>
  <c r="AG130" i="53"/>
  <c r="AG127" i="53"/>
  <c r="AG124" i="53"/>
  <c r="AG122" i="53"/>
  <c r="AG120" i="53"/>
  <c r="AG118" i="53"/>
  <c r="AG116" i="53"/>
  <c r="AG114" i="53"/>
  <c r="AG112" i="53"/>
  <c r="AG110" i="53"/>
  <c r="AG108" i="53"/>
  <c r="AG106" i="53"/>
  <c r="AG104" i="53"/>
  <c r="AG102" i="53"/>
  <c r="AG100" i="53"/>
  <c r="AG98" i="53"/>
  <c r="AG96" i="53"/>
  <c r="AG94" i="53"/>
  <c r="AG91" i="53"/>
  <c r="AG89" i="53"/>
  <c r="AG87" i="53"/>
  <c r="AG86" i="53"/>
  <c r="AG84" i="53"/>
  <c r="AG83" i="53"/>
  <c r="AG81" i="53"/>
  <c r="AG79" i="53"/>
  <c r="AG77" i="53"/>
  <c r="AG75" i="53"/>
  <c r="AG73" i="53"/>
  <c r="AG71" i="53"/>
  <c r="AG69" i="53"/>
  <c r="AG67" i="53"/>
  <c r="AG65" i="53"/>
  <c r="AG63" i="53"/>
  <c r="AG61" i="53"/>
  <c r="AG59" i="53"/>
  <c r="AG57" i="53"/>
  <c r="AG55" i="53"/>
  <c r="AG53" i="53"/>
  <c r="AG51" i="53"/>
  <c r="AG49" i="53"/>
  <c r="AG46" i="53"/>
  <c r="AG43" i="53"/>
  <c r="AG40" i="53"/>
  <c r="AG45" i="53"/>
  <c r="AG42" i="53"/>
  <c r="AG66" i="53"/>
  <c r="AG62" i="53"/>
  <c r="AG54" i="53"/>
  <c r="AG52" i="53"/>
  <c r="AG34" i="53"/>
  <c r="AG31" i="53"/>
  <c r="AG29" i="53"/>
  <c r="AG68" i="53"/>
  <c r="AG60" i="53"/>
  <c r="AG58" i="53"/>
  <c r="AG56" i="53"/>
  <c r="AG48" i="53"/>
  <c r="AG44" i="53"/>
  <c r="AG39" i="53"/>
  <c r="AG38" i="53"/>
  <c r="AG36" i="53"/>
  <c r="AG35" i="53"/>
  <c r="AG33" i="53"/>
  <c r="AG32" i="53"/>
  <c r="AG30" i="53"/>
  <c r="AG28" i="53"/>
  <c r="AG26" i="53"/>
  <c r="AG47" i="53"/>
  <c r="AG41" i="53"/>
  <c r="AG50" i="53"/>
  <c r="AG37" i="53"/>
  <c r="AG25" i="53"/>
  <c r="P15" i="53"/>
  <c r="AG64" i="53"/>
  <c r="AG27" i="53"/>
  <c r="P14" i="53"/>
  <c r="P19" i="53"/>
  <c r="AD69" i="53"/>
  <c r="BG68" i="53" s="1"/>
  <c r="AD81" i="53"/>
  <c r="AD84" i="53"/>
  <c r="AD34" i="53"/>
  <c r="AD86" i="53"/>
  <c r="AD58" i="53"/>
  <c r="N17" i="53"/>
  <c r="AD26" i="53"/>
  <c r="AD39" i="53"/>
  <c r="AD114" i="53"/>
  <c r="AD106" i="53"/>
  <c r="AD108" i="53"/>
  <c r="AD37" i="53"/>
  <c r="AD100" i="53"/>
  <c r="AD43" i="53"/>
  <c r="AD45" i="53"/>
  <c r="AD60" i="53"/>
  <c r="BG59" i="53" s="1"/>
  <c r="AD76" i="53"/>
  <c r="AD93" i="53"/>
  <c r="AD109" i="53"/>
  <c r="AD125" i="53"/>
  <c r="AE136" i="53"/>
  <c r="AE133" i="53"/>
  <c r="AE131" i="53"/>
  <c r="AE129" i="53"/>
  <c r="AF129" i="53" s="1"/>
  <c r="AE128" i="53"/>
  <c r="AE126" i="53"/>
  <c r="AE125" i="53"/>
  <c r="AE123" i="53"/>
  <c r="AF123" i="53" s="1"/>
  <c r="AE121" i="53"/>
  <c r="AE119" i="53"/>
  <c r="AE117" i="53"/>
  <c r="AF117" i="53" s="1"/>
  <c r="AE115" i="53"/>
  <c r="AF115" i="53" s="1"/>
  <c r="AE113" i="53"/>
  <c r="AE111" i="53"/>
  <c r="AE109" i="53"/>
  <c r="AF109" i="53" s="1"/>
  <c r="AE107" i="53"/>
  <c r="AE105" i="53"/>
  <c r="AF105" i="53" s="1"/>
  <c r="AE103" i="53"/>
  <c r="AF103" i="53" s="1"/>
  <c r="AE101" i="53"/>
  <c r="AE99" i="53"/>
  <c r="AF99" i="53" s="1"/>
  <c r="AE97" i="53"/>
  <c r="AE95" i="53"/>
  <c r="AE93" i="53"/>
  <c r="AE92" i="53"/>
  <c r="AE90" i="53"/>
  <c r="AF90" i="53" s="1"/>
  <c r="AE88" i="53"/>
  <c r="AE85" i="53"/>
  <c r="AF85" i="53" s="1"/>
  <c r="AE82" i="53"/>
  <c r="AF82" i="53" s="1"/>
  <c r="AE80" i="53"/>
  <c r="AE78" i="53"/>
  <c r="AE76" i="53"/>
  <c r="AE74" i="53"/>
  <c r="AE72" i="53"/>
  <c r="AE70" i="53"/>
  <c r="AE68" i="53"/>
  <c r="AE66" i="53"/>
  <c r="AE64" i="53"/>
  <c r="AE62" i="53"/>
  <c r="AE60" i="53"/>
  <c r="AE58" i="53"/>
  <c r="AE56" i="53"/>
  <c r="AE54" i="53"/>
  <c r="AF54" i="53" s="1"/>
  <c r="AE52" i="53"/>
  <c r="AF52" i="53" s="1"/>
  <c r="AE50" i="53"/>
  <c r="AE48" i="53"/>
  <c r="AE47" i="53"/>
  <c r="AE135" i="53"/>
  <c r="AE134" i="53"/>
  <c r="AE132" i="53"/>
  <c r="AE130" i="53"/>
  <c r="AE127" i="53"/>
  <c r="AE124" i="53"/>
  <c r="AE122" i="53"/>
  <c r="AE120" i="53"/>
  <c r="AE118" i="53"/>
  <c r="AE116" i="53"/>
  <c r="AE114" i="53"/>
  <c r="AF114" i="53" s="1"/>
  <c r="AE112" i="53"/>
  <c r="AF112" i="53" s="1"/>
  <c r="AE110" i="53"/>
  <c r="AE108" i="53"/>
  <c r="AF108" i="53" s="1"/>
  <c r="AE106" i="53"/>
  <c r="AE104" i="53"/>
  <c r="AE102" i="53"/>
  <c r="AF102" i="53" s="1"/>
  <c r="AE100" i="53"/>
  <c r="AE98" i="53"/>
  <c r="AE96" i="53"/>
  <c r="AE94" i="53"/>
  <c r="AE91" i="53"/>
  <c r="AF91" i="53" s="1"/>
  <c r="AE89" i="53"/>
  <c r="AE87" i="53"/>
  <c r="AE86" i="53"/>
  <c r="AE84" i="53"/>
  <c r="AE83" i="53"/>
  <c r="AE81" i="53"/>
  <c r="AF81" i="53" s="1"/>
  <c r="AE79" i="53"/>
  <c r="AE77" i="53"/>
  <c r="AE75" i="53"/>
  <c r="AE73" i="53"/>
  <c r="AE71" i="53"/>
  <c r="AE69" i="53"/>
  <c r="AE67" i="53"/>
  <c r="AF67" i="53" s="1"/>
  <c r="AE65" i="53"/>
  <c r="AE63" i="53"/>
  <c r="AE61" i="53"/>
  <c r="AF61" i="53" s="1"/>
  <c r="AE59" i="53"/>
  <c r="AE57" i="53"/>
  <c r="AE55" i="53"/>
  <c r="AF55" i="53" s="1"/>
  <c r="AE53" i="53"/>
  <c r="AE51" i="53"/>
  <c r="AE49" i="53"/>
  <c r="AE46" i="53"/>
  <c r="AE43" i="53"/>
  <c r="AE40" i="53"/>
  <c r="AE37" i="53"/>
  <c r="AE34" i="53"/>
  <c r="AF34" i="53" s="1"/>
  <c r="AE31" i="53"/>
  <c r="AE29" i="53"/>
  <c r="AE27" i="53"/>
  <c r="AF27" i="53" s="1"/>
  <c r="AE25" i="53"/>
  <c r="AF25" i="53" s="1"/>
  <c r="AE45" i="53"/>
  <c r="AF45" i="53" s="1"/>
  <c r="AE41" i="53"/>
  <c r="AE42" i="53"/>
  <c r="AF42" i="53" s="1"/>
  <c r="AE44" i="53"/>
  <c r="AE39" i="53"/>
  <c r="AE38" i="53"/>
  <c r="AE36" i="53"/>
  <c r="AF36" i="53" s="1"/>
  <c r="AE35" i="53"/>
  <c r="AE33" i="53"/>
  <c r="AF33" i="53" s="1"/>
  <c r="AE32" i="53"/>
  <c r="AE30" i="53"/>
  <c r="AE28" i="53"/>
  <c r="AE26" i="53"/>
  <c r="N16" i="53"/>
  <c r="O16" i="53" s="1"/>
  <c r="BG32" i="53"/>
  <c r="AJ32" i="53"/>
  <c r="AD38" i="53"/>
  <c r="AD135" i="53"/>
  <c r="M19" i="53"/>
  <c r="AD28" i="53"/>
  <c r="AD44" i="53"/>
  <c r="AD124" i="53"/>
  <c r="AD116" i="53"/>
  <c r="AD118" i="53"/>
  <c r="AD40" i="53"/>
  <c r="AD110" i="53"/>
  <c r="AD79" i="53"/>
  <c r="AD47" i="53"/>
  <c r="AD62" i="53"/>
  <c r="AD78" i="53"/>
  <c r="AD95" i="53"/>
  <c r="AD111" i="53"/>
  <c r="AD126" i="53"/>
  <c r="M14" i="53"/>
  <c r="N14" i="53"/>
  <c r="BG50" i="53"/>
  <c r="AK89" i="53"/>
  <c r="AD30" i="53"/>
  <c r="AD53" i="53"/>
  <c r="AD132" i="53"/>
  <c r="AD134" i="53"/>
  <c r="AD127" i="53"/>
  <c r="AD49" i="53"/>
  <c r="AD94" i="53"/>
  <c r="AD87" i="53"/>
  <c r="AD48" i="53"/>
  <c r="AD64" i="53"/>
  <c r="AD80" i="53"/>
  <c r="AD97" i="53"/>
  <c r="AD113" i="53"/>
  <c r="N19" i="53"/>
  <c r="N18" i="53"/>
  <c r="H17" i="52"/>
  <c r="H14" i="52"/>
  <c r="J17" i="52"/>
  <c r="H16" i="52"/>
  <c r="H15" i="52"/>
  <c r="H18" i="52"/>
  <c r="H22" i="52" s="1"/>
  <c r="F15" i="52"/>
  <c r="F14" i="52"/>
  <c r="F16" i="52"/>
  <c r="F19" i="52"/>
  <c r="F18" i="52"/>
  <c r="J14" i="52"/>
  <c r="J15" i="52"/>
  <c r="J19" i="52"/>
  <c r="J18" i="52"/>
  <c r="BA92" i="51"/>
  <c r="AU92" i="51"/>
  <c r="AO92" i="51"/>
  <c r="AI92" i="51"/>
  <c r="BA47" i="51"/>
  <c r="AU47" i="51"/>
  <c r="AO47" i="51"/>
  <c r="AI47" i="51"/>
  <c r="I19" i="51"/>
  <c r="G19" i="51"/>
  <c r="E19" i="51"/>
  <c r="I18" i="51"/>
  <c r="G18" i="51"/>
  <c r="E18" i="51"/>
  <c r="I17" i="51"/>
  <c r="G17" i="51"/>
  <c r="E17" i="51"/>
  <c r="I16" i="51"/>
  <c r="G16" i="51"/>
  <c r="E16" i="51"/>
  <c r="C16" i="51"/>
  <c r="J19" i="51" s="1"/>
  <c r="B16" i="51"/>
  <c r="H15" i="51" s="1"/>
  <c r="A16" i="51"/>
  <c r="F18" i="51" s="1"/>
  <c r="I15" i="51"/>
  <c r="G15" i="51"/>
  <c r="E15" i="51"/>
  <c r="BG56" i="53" l="1"/>
  <c r="AF46" i="53"/>
  <c r="AF63" i="53"/>
  <c r="AK68" i="53"/>
  <c r="H21" i="52"/>
  <c r="O18" i="53"/>
  <c r="AK77" i="53"/>
  <c r="AF37" i="53"/>
  <c r="AF49" i="53"/>
  <c r="AF96" i="53"/>
  <c r="AF130" i="53"/>
  <c r="AF70" i="53"/>
  <c r="AF88" i="53"/>
  <c r="AF133" i="53"/>
  <c r="O17" i="53"/>
  <c r="BG71" i="53"/>
  <c r="BG89" i="53"/>
  <c r="AF51" i="53"/>
  <c r="AF75" i="53"/>
  <c r="AF72" i="53"/>
  <c r="AF121" i="53"/>
  <c r="AF136" i="53"/>
  <c r="AL128" i="53"/>
  <c r="AW32" i="54"/>
  <c r="BI32" i="54"/>
  <c r="AV32" i="54"/>
  <c r="BI131" i="54"/>
  <c r="AW131" i="54"/>
  <c r="AW56" i="54"/>
  <c r="BI56" i="54"/>
  <c r="BI119" i="54"/>
  <c r="AW119" i="54"/>
  <c r="AW80" i="54"/>
  <c r="BI80" i="54"/>
  <c r="BI29" i="54"/>
  <c r="AW29" i="54"/>
  <c r="AX128" i="54"/>
  <c r="BI128" i="54"/>
  <c r="AW128" i="54"/>
  <c r="AW47" i="54"/>
  <c r="BI47" i="54"/>
  <c r="AW110" i="54"/>
  <c r="BI110" i="54"/>
  <c r="BI83" i="54"/>
  <c r="AY83" i="54"/>
  <c r="AW83" i="54"/>
  <c r="BI68" i="54"/>
  <c r="AW68" i="54"/>
  <c r="AW77" i="54"/>
  <c r="BI77" i="54"/>
  <c r="BI62" i="54"/>
  <c r="AW62" i="54"/>
  <c r="BI59" i="54"/>
  <c r="AW59" i="54"/>
  <c r="AW44" i="54"/>
  <c r="BI44" i="54"/>
  <c r="AV44" i="54"/>
  <c r="BI74" i="54"/>
  <c r="AW74" i="54"/>
  <c r="BI122" i="54"/>
  <c r="AW122" i="54"/>
  <c r="AW50" i="54"/>
  <c r="BI50" i="54"/>
  <c r="BI98" i="54"/>
  <c r="AW98" i="54"/>
  <c r="AW38" i="54"/>
  <c r="AV38" i="54"/>
  <c r="BI38" i="54"/>
  <c r="BI41" i="54"/>
  <c r="AV41" i="54"/>
  <c r="AW41" i="54"/>
  <c r="BI92" i="54"/>
  <c r="AW92" i="54"/>
  <c r="AW104" i="54"/>
  <c r="BI104" i="54"/>
  <c r="BI113" i="54"/>
  <c r="AW113" i="54"/>
  <c r="BI89" i="54"/>
  <c r="AW89" i="54"/>
  <c r="BI116" i="54"/>
  <c r="AW116" i="54"/>
  <c r="AW26" i="54"/>
  <c r="BI26" i="54"/>
  <c r="AW35" i="54"/>
  <c r="AV35" i="54"/>
  <c r="BI35" i="54"/>
  <c r="AW65" i="54"/>
  <c r="BI65" i="54"/>
  <c r="BI125" i="54"/>
  <c r="AY125" i="54"/>
  <c r="AW125" i="54"/>
  <c r="AW71" i="54"/>
  <c r="BI71" i="54"/>
  <c r="BI101" i="54"/>
  <c r="AW101" i="54"/>
  <c r="AW107" i="54"/>
  <c r="BI107" i="54"/>
  <c r="BI53" i="54"/>
  <c r="AW53" i="54"/>
  <c r="AW95" i="54"/>
  <c r="BI95" i="54"/>
  <c r="BI134" i="54"/>
  <c r="AW134" i="54"/>
  <c r="AX86" i="54"/>
  <c r="AW86" i="54"/>
  <c r="BI86" i="54"/>
  <c r="AF66" i="53"/>
  <c r="AK59" i="53"/>
  <c r="O19" i="53"/>
  <c r="AF39" i="53"/>
  <c r="AF31" i="53"/>
  <c r="AF69" i="53"/>
  <c r="BG128" i="53"/>
  <c r="AF60" i="53"/>
  <c r="AF57" i="53"/>
  <c r="AF73" i="53"/>
  <c r="AF87" i="53"/>
  <c r="AF120" i="53"/>
  <c r="AF111" i="53"/>
  <c r="AF126" i="53"/>
  <c r="AF30" i="53"/>
  <c r="AF48" i="53"/>
  <c r="AF97" i="53"/>
  <c r="AQ47" i="53"/>
  <c r="BH47" i="53"/>
  <c r="AF47" i="53"/>
  <c r="BC56" i="53"/>
  <c r="BJ56" i="53"/>
  <c r="BJ65" i="53"/>
  <c r="BC65" i="53"/>
  <c r="BJ95" i="53"/>
  <c r="BC95" i="53"/>
  <c r="AK92" i="53"/>
  <c r="BG92" i="53"/>
  <c r="BG101" i="53"/>
  <c r="AK101" i="53"/>
  <c r="AK38" i="53"/>
  <c r="BG38" i="53"/>
  <c r="AJ38" i="53"/>
  <c r="AQ41" i="53"/>
  <c r="BH41" i="53"/>
  <c r="AP41" i="53"/>
  <c r="AF41" i="53"/>
  <c r="AQ59" i="53"/>
  <c r="BH59" i="53"/>
  <c r="AF59" i="53"/>
  <c r="AF106" i="53"/>
  <c r="AF64" i="53"/>
  <c r="AF113" i="53"/>
  <c r="BH113" i="53"/>
  <c r="AQ113" i="53"/>
  <c r="BC98" i="53"/>
  <c r="BJ98" i="53"/>
  <c r="BJ80" i="53"/>
  <c r="BC80" i="53"/>
  <c r="BD128" i="53"/>
  <c r="BC128" i="53"/>
  <c r="BJ128" i="53"/>
  <c r="BG113" i="53"/>
  <c r="AK113" i="53"/>
  <c r="AF43" i="53"/>
  <c r="AQ77" i="53"/>
  <c r="AF77" i="53"/>
  <c r="BH77" i="53"/>
  <c r="AF124" i="53"/>
  <c r="BH50" i="53"/>
  <c r="AQ50" i="53"/>
  <c r="AF50" i="53"/>
  <c r="BC50" i="53"/>
  <c r="BJ50" i="53"/>
  <c r="BJ35" i="53"/>
  <c r="BC35" i="53"/>
  <c r="BB35" i="53"/>
  <c r="BJ53" i="53"/>
  <c r="BC53" i="53"/>
  <c r="BC116" i="53"/>
  <c r="BJ116" i="53"/>
  <c r="BJ134" i="53"/>
  <c r="BC134" i="53"/>
  <c r="AK41" i="53"/>
  <c r="AJ41" i="53"/>
  <c r="BG41" i="53"/>
  <c r="AM83" i="53"/>
  <c r="BG83" i="53"/>
  <c r="AK83" i="53"/>
  <c r="AK110" i="53"/>
  <c r="BG110" i="53"/>
  <c r="AQ104" i="53"/>
  <c r="AF104" i="53"/>
  <c r="BH104" i="53"/>
  <c r="BH62" i="53"/>
  <c r="AQ62" i="53"/>
  <c r="AF62" i="53"/>
  <c r="AF95" i="53"/>
  <c r="BH95" i="53"/>
  <c r="AQ95" i="53"/>
  <c r="BG119" i="53"/>
  <c r="AK119" i="53"/>
  <c r="AP32" i="53"/>
  <c r="BH32" i="53"/>
  <c r="AQ32" i="53"/>
  <c r="AF32" i="53"/>
  <c r="BC62" i="53"/>
  <c r="BJ62" i="53"/>
  <c r="BJ83" i="53"/>
  <c r="BE83" i="53"/>
  <c r="BC83" i="53"/>
  <c r="BG74" i="53"/>
  <c r="AK74" i="53"/>
  <c r="AK134" i="53"/>
  <c r="BG134" i="53"/>
  <c r="BG77" i="53"/>
  <c r="BG95" i="53"/>
  <c r="AK95" i="53"/>
  <c r="AK116" i="53"/>
  <c r="BG116" i="53"/>
  <c r="AP35" i="53"/>
  <c r="BH35" i="53"/>
  <c r="AQ35" i="53"/>
  <c r="AF35" i="53"/>
  <c r="AF79" i="53"/>
  <c r="AF94" i="53"/>
  <c r="AQ110" i="53"/>
  <c r="AF110" i="53"/>
  <c r="BH110" i="53"/>
  <c r="AF127" i="53"/>
  <c r="BH68" i="53"/>
  <c r="AQ68" i="53"/>
  <c r="AF68" i="53"/>
  <c r="AF101" i="53"/>
  <c r="BH101" i="53"/>
  <c r="AQ101" i="53"/>
  <c r="AF131" i="53"/>
  <c r="BH131" i="53"/>
  <c r="AQ131" i="53"/>
  <c r="AK26" i="53"/>
  <c r="BG26" i="53"/>
  <c r="BJ41" i="53"/>
  <c r="BB41" i="53"/>
  <c r="BC41" i="53"/>
  <c r="BJ68" i="53"/>
  <c r="BC68" i="53"/>
  <c r="BC71" i="53"/>
  <c r="BJ71" i="53"/>
  <c r="BJ86" i="53"/>
  <c r="BD86" i="53"/>
  <c r="BC86" i="53"/>
  <c r="BJ101" i="53"/>
  <c r="BC101" i="53"/>
  <c r="BJ131" i="53"/>
  <c r="BC131" i="53"/>
  <c r="AK65" i="53"/>
  <c r="BG65" i="53"/>
  <c r="BJ47" i="53"/>
  <c r="BC47" i="53"/>
  <c r="AF119" i="53"/>
  <c r="BH119" i="53"/>
  <c r="AQ119" i="53"/>
  <c r="BJ119" i="53"/>
  <c r="BC119" i="53"/>
  <c r="BC26" i="53"/>
  <c r="BJ26" i="53"/>
  <c r="BC122" i="53"/>
  <c r="BJ122" i="53"/>
  <c r="AK122" i="53"/>
  <c r="BG122" i="53"/>
  <c r="BG80" i="53"/>
  <c r="AK80" i="53"/>
  <c r="BC29" i="53"/>
  <c r="BJ29" i="53"/>
  <c r="AK35" i="53"/>
  <c r="BG35" i="53"/>
  <c r="AJ35" i="53"/>
  <c r="AK44" i="53"/>
  <c r="AJ44" i="53"/>
  <c r="BG44" i="53"/>
  <c r="AF29" i="53"/>
  <c r="BH29" i="53"/>
  <c r="AQ29" i="53"/>
  <c r="AS83" i="53"/>
  <c r="AQ83" i="53"/>
  <c r="BH83" i="53"/>
  <c r="AF83" i="53"/>
  <c r="AF132" i="53"/>
  <c r="BJ59" i="53"/>
  <c r="BC59" i="53"/>
  <c r="AK47" i="53"/>
  <c r="BG47" i="53"/>
  <c r="AQ26" i="53"/>
  <c r="AF26" i="53"/>
  <c r="BH26" i="53"/>
  <c r="AQ53" i="53"/>
  <c r="BH53" i="53"/>
  <c r="AF53" i="53"/>
  <c r="AF84" i="53"/>
  <c r="AF100" i="53"/>
  <c r="AQ116" i="53"/>
  <c r="AF116" i="53"/>
  <c r="BH116" i="53"/>
  <c r="AQ134" i="53"/>
  <c r="BH134" i="53"/>
  <c r="AF134" i="53"/>
  <c r="AF58" i="53"/>
  <c r="BH74" i="53"/>
  <c r="AQ74" i="53"/>
  <c r="AF74" i="53"/>
  <c r="AF92" i="53"/>
  <c r="AQ92" i="53"/>
  <c r="BH92" i="53"/>
  <c r="AF107" i="53"/>
  <c r="BH107" i="53"/>
  <c r="AQ107" i="53"/>
  <c r="AM125" i="53"/>
  <c r="BG125" i="53"/>
  <c r="AK125" i="53"/>
  <c r="AL86" i="53"/>
  <c r="BG86" i="53"/>
  <c r="AK86" i="53"/>
  <c r="BJ44" i="53"/>
  <c r="BC44" i="53"/>
  <c r="BB44" i="53"/>
  <c r="BC77" i="53"/>
  <c r="BJ77" i="53"/>
  <c r="BJ74" i="53"/>
  <c r="BC74" i="53"/>
  <c r="BC92" i="53"/>
  <c r="BJ92" i="53"/>
  <c r="BJ107" i="53"/>
  <c r="BC107" i="53"/>
  <c r="BG131" i="53"/>
  <c r="AK131" i="53"/>
  <c r="AQ65" i="53"/>
  <c r="BH65" i="53"/>
  <c r="AF65" i="53"/>
  <c r="BC38" i="53"/>
  <c r="BB38" i="53"/>
  <c r="BJ38" i="53"/>
  <c r="BC104" i="53"/>
  <c r="BJ104" i="53"/>
  <c r="AK53" i="53"/>
  <c r="BG53" i="53"/>
  <c r="BG62" i="53"/>
  <c r="AK62" i="53"/>
  <c r="AP38" i="53"/>
  <c r="BH38" i="53"/>
  <c r="AQ38" i="53"/>
  <c r="AF38" i="53"/>
  <c r="AQ98" i="53"/>
  <c r="AF98" i="53"/>
  <c r="BH98" i="53"/>
  <c r="BH56" i="53"/>
  <c r="AQ56" i="53"/>
  <c r="AF56" i="53"/>
  <c r="BC89" i="53"/>
  <c r="BJ89" i="53"/>
  <c r="O14" i="53"/>
  <c r="AF28" i="53"/>
  <c r="AQ44" i="53"/>
  <c r="BH44" i="53"/>
  <c r="AP44" i="53"/>
  <c r="AF44" i="53"/>
  <c r="AQ71" i="53"/>
  <c r="AF71" i="53"/>
  <c r="BH71" i="53"/>
  <c r="AR86" i="53"/>
  <c r="AQ86" i="53"/>
  <c r="BH86" i="53"/>
  <c r="AF86" i="53"/>
  <c r="AF118" i="53"/>
  <c r="AF135" i="53"/>
  <c r="AF76" i="53"/>
  <c r="AF93" i="53"/>
  <c r="AF125" i="53"/>
  <c r="AS125" i="53"/>
  <c r="AQ125" i="53"/>
  <c r="BH125" i="53"/>
  <c r="BC110" i="53"/>
  <c r="BJ110" i="53"/>
  <c r="BE125" i="53"/>
  <c r="BC125" i="53"/>
  <c r="BJ125" i="53"/>
  <c r="BG107" i="53"/>
  <c r="AK107" i="53"/>
  <c r="BC32" i="53"/>
  <c r="BB32" i="53"/>
  <c r="BJ32" i="53"/>
  <c r="AF78" i="53"/>
  <c r="BG29" i="53"/>
  <c r="AK29" i="53"/>
  <c r="AF40" i="53"/>
  <c r="AQ89" i="53"/>
  <c r="AF89" i="53"/>
  <c r="BH89" i="53"/>
  <c r="AQ122" i="53"/>
  <c r="AF122" i="53"/>
  <c r="BH122" i="53"/>
  <c r="AF80" i="53"/>
  <c r="BH80" i="53"/>
  <c r="AQ80" i="53"/>
  <c r="AF128" i="53"/>
  <c r="AR128" i="53"/>
  <c r="AQ128" i="53"/>
  <c r="BH128" i="53"/>
  <c r="BJ113" i="53"/>
  <c r="BC113" i="53"/>
  <c r="AK98" i="53"/>
  <c r="BG98" i="53"/>
  <c r="H23" i="52"/>
  <c r="N15" i="52"/>
  <c r="F23" i="52"/>
  <c r="F21" i="52"/>
  <c r="F22" i="52"/>
  <c r="N17" i="52"/>
  <c r="J21" i="52"/>
  <c r="J23" i="52"/>
  <c r="J22" i="52"/>
  <c r="N14" i="52"/>
  <c r="AE129" i="52"/>
  <c r="AE121" i="52"/>
  <c r="AE113" i="52"/>
  <c r="AE105" i="52"/>
  <c r="AE97" i="52"/>
  <c r="AE90" i="52"/>
  <c r="AE80" i="52"/>
  <c r="AE72" i="52"/>
  <c r="AE64" i="52"/>
  <c r="AE56" i="52"/>
  <c r="AE48" i="52"/>
  <c r="AE42" i="52"/>
  <c r="AE132" i="52"/>
  <c r="AE122" i="52"/>
  <c r="AE114" i="52"/>
  <c r="AE106" i="52"/>
  <c r="AE98" i="52"/>
  <c r="AE89" i="52"/>
  <c r="AE83" i="52"/>
  <c r="AE75" i="52"/>
  <c r="AE67" i="52"/>
  <c r="AE59" i="52"/>
  <c r="AE51" i="52"/>
  <c r="AE43" i="52"/>
  <c r="AE39" i="52"/>
  <c r="AE35" i="52"/>
  <c r="AE33" i="52"/>
  <c r="AE28" i="52"/>
  <c r="AE26" i="52"/>
  <c r="AE34" i="52"/>
  <c r="AE31" i="52"/>
  <c r="AE25" i="52"/>
  <c r="N19" i="52"/>
  <c r="H14" i="51"/>
  <c r="J14" i="51"/>
  <c r="J15" i="51"/>
  <c r="J16" i="51"/>
  <c r="H16" i="51"/>
  <c r="H19" i="51"/>
  <c r="J18" i="51"/>
  <c r="H18" i="51"/>
  <c r="F15" i="51"/>
  <c r="F14" i="51"/>
  <c r="F17" i="51"/>
  <c r="F16" i="51"/>
  <c r="F19" i="51"/>
  <c r="H17" i="51"/>
  <c r="J17" i="51"/>
  <c r="C16" i="50"/>
  <c r="J14" i="50" s="1"/>
  <c r="B16" i="50"/>
  <c r="H16" i="50" s="1"/>
  <c r="A16" i="50"/>
  <c r="BA134" i="50"/>
  <c r="AU134" i="50"/>
  <c r="AO134" i="50"/>
  <c r="AI134" i="50"/>
  <c r="BA92" i="50"/>
  <c r="AU92" i="50"/>
  <c r="AO92" i="50"/>
  <c r="AI92" i="50"/>
  <c r="BA47" i="50"/>
  <c r="AU47" i="50"/>
  <c r="AO47" i="50"/>
  <c r="AI47" i="50"/>
  <c r="I19" i="50"/>
  <c r="G19" i="50"/>
  <c r="E19" i="50"/>
  <c r="I18" i="50"/>
  <c r="G18" i="50"/>
  <c r="E18" i="50"/>
  <c r="I17" i="50"/>
  <c r="G17" i="50"/>
  <c r="E17" i="50"/>
  <c r="I16" i="50"/>
  <c r="G16" i="50"/>
  <c r="E16" i="50"/>
  <c r="J15" i="50"/>
  <c r="I15" i="50"/>
  <c r="G15" i="50"/>
  <c r="E15" i="50"/>
  <c r="F17" i="50" l="1"/>
  <c r="F14" i="50"/>
  <c r="AE125" i="52"/>
  <c r="AE136" i="52"/>
  <c r="AE128" i="52"/>
  <c r="AE119" i="52"/>
  <c r="BH119" i="52" s="1"/>
  <c r="AE111" i="52"/>
  <c r="AE103" i="52"/>
  <c r="AE95" i="52"/>
  <c r="AE88" i="52"/>
  <c r="AE78" i="52"/>
  <c r="AE70" i="52"/>
  <c r="AE62" i="52"/>
  <c r="AE54" i="52"/>
  <c r="AE47" i="52"/>
  <c r="AE41" i="52"/>
  <c r="AQ41" i="52" s="1"/>
  <c r="AE130" i="52"/>
  <c r="AE120" i="52"/>
  <c r="AE112" i="52"/>
  <c r="AE104" i="52"/>
  <c r="BH104" i="52" s="1"/>
  <c r="AE96" i="52"/>
  <c r="AE87" i="52"/>
  <c r="BH86" i="52" s="1"/>
  <c r="AE81" i="52"/>
  <c r="AE73" i="52"/>
  <c r="AE65" i="52"/>
  <c r="AE57" i="52"/>
  <c r="AQ56" i="52" s="1"/>
  <c r="AE49" i="52"/>
  <c r="AE38" i="52"/>
  <c r="AQ38" i="52" s="1"/>
  <c r="AE32" i="52"/>
  <c r="AE40" i="52"/>
  <c r="AE29" i="52"/>
  <c r="N18" i="52"/>
  <c r="AE133" i="52"/>
  <c r="AE126" i="52"/>
  <c r="AE117" i="52"/>
  <c r="AE109" i="52"/>
  <c r="AE101" i="52"/>
  <c r="AE93" i="52"/>
  <c r="AQ92" i="52" s="1"/>
  <c r="AE85" i="52"/>
  <c r="AE76" i="52"/>
  <c r="AE68" i="52"/>
  <c r="AE60" i="52"/>
  <c r="AQ59" i="52" s="1"/>
  <c r="AE52" i="52"/>
  <c r="AE45" i="52"/>
  <c r="AP44" i="52" s="1"/>
  <c r="AE135" i="52"/>
  <c r="AE127" i="52"/>
  <c r="AE118" i="52"/>
  <c r="AE110" i="52"/>
  <c r="BH110" i="52" s="1"/>
  <c r="AE102" i="52"/>
  <c r="AE94" i="52"/>
  <c r="AE86" i="52"/>
  <c r="AE79" i="52"/>
  <c r="AE71" i="52"/>
  <c r="AE63" i="52"/>
  <c r="BH62" i="52" s="1"/>
  <c r="AE55" i="52"/>
  <c r="AE46" i="52"/>
  <c r="AE36" i="52"/>
  <c r="AE30" i="52"/>
  <c r="AQ29" i="52" s="1"/>
  <c r="AE37" i="52"/>
  <c r="AE27" i="52"/>
  <c r="AF27" i="52" s="1"/>
  <c r="N16" i="52"/>
  <c r="AE131" i="52"/>
  <c r="BH131" i="52" s="1"/>
  <c r="AE123" i="52"/>
  <c r="AE115" i="52"/>
  <c r="AE107" i="52"/>
  <c r="AE99" i="52"/>
  <c r="AQ98" i="52" s="1"/>
  <c r="AE92" i="52"/>
  <c r="AE82" i="52"/>
  <c r="AE74" i="52"/>
  <c r="AE66" i="52"/>
  <c r="BH65" i="52" s="1"/>
  <c r="AE58" i="52"/>
  <c r="AE50" i="52"/>
  <c r="AQ50" i="52" s="1"/>
  <c r="AE44" i="52"/>
  <c r="AE134" i="52"/>
  <c r="AF134" i="52" s="1"/>
  <c r="AE124" i="52"/>
  <c r="AE116" i="52"/>
  <c r="AQ116" i="52" s="1"/>
  <c r="AE108" i="52"/>
  <c r="AE100" i="52"/>
  <c r="AE91" i="52"/>
  <c r="AE84" i="52"/>
  <c r="BH83" i="52" s="1"/>
  <c r="AE77" i="52"/>
  <c r="AE69" i="52"/>
  <c r="BH68" i="52" s="1"/>
  <c r="AE61" i="52"/>
  <c r="AE53" i="52"/>
  <c r="BH53" i="52" s="1"/>
  <c r="H21" i="51"/>
  <c r="AD125" i="52"/>
  <c r="J19" i="50"/>
  <c r="P19" i="52"/>
  <c r="AG125" i="52"/>
  <c r="AW122" i="53"/>
  <c r="BI122" i="53"/>
  <c r="BI71" i="53"/>
  <c r="AW71" i="53"/>
  <c r="BI38" i="53"/>
  <c r="AW38" i="53"/>
  <c r="AV38" i="53"/>
  <c r="AW92" i="53"/>
  <c r="BI92" i="53"/>
  <c r="BI83" i="53"/>
  <c r="AY83" i="53"/>
  <c r="AW83" i="53"/>
  <c r="BI77" i="53"/>
  <c r="AW77" i="53"/>
  <c r="AW74" i="53"/>
  <c r="BI74" i="53"/>
  <c r="AW116" i="53"/>
  <c r="BI116" i="53"/>
  <c r="AW26" i="53"/>
  <c r="BI26" i="53"/>
  <c r="BI32" i="53"/>
  <c r="AW32" i="53"/>
  <c r="AV32" i="53"/>
  <c r="BI95" i="53"/>
  <c r="AW95" i="53"/>
  <c r="AW59" i="53"/>
  <c r="BI59" i="53"/>
  <c r="AV44" i="53"/>
  <c r="BI44" i="53"/>
  <c r="AW44" i="53"/>
  <c r="BI56" i="53"/>
  <c r="AW56" i="53"/>
  <c r="BI131" i="53"/>
  <c r="AW131" i="53"/>
  <c r="BI62" i="53"/>
  <c r="AW62" i="53"/>
  <c r="AX128" i="53"/>
  <c r="AW128" i="53"/>
  <c r="BI128" i="53"/>
  <c r="AW89" i="53"/>
  <c r="BI89" i="53"/>
  <c r="BI86" i="53"/>
  <c r="AX86" i="53"/>
  <c r="AW86" i="53"/>
  <c r="BI119" i="53"/>
  <c r="AW119" i="53"/>
  <c r="AW110" i="53"/>
  <c r="BI110" i="53"/>
  <c r="BI50" i="53"/>
  <c r="AW50" i="53"/>
  <c r="AW41" i="53"/>
  <c r="AV41" i="53"/>
  <c r="BI41" i="53"/>
  <c r="BI65" i="53"/>
  <c r="AW65" i="53"/>
  <c r="BI107" i="53"/>
  <c r="AW107" i="53"/>
  <c r="BI134" i="53"/>
  <c r="AW134" i="53"/>
  <c r="BI53" i="53"/>
  <c r="AW53" i="53"/>
  <c r="BI101" i="53"/>
  <c r="AW101" i="53"/>
  <c r="AW47" i="53"/>
  <c r="BI47" i="53"/>
  <c r="BI80" i="53"/>
  <c r="AW80" i="53"/>
  <c r="AY125" i="53"/>
  <c r="AW125" i="53"/>
  <c r="BI125" i="53"/>
  <c r="AW98" i="53"/>
  <c r="BI98" i="53"/>
  <c r="BI29" i="53"/>
  <c r="AW29" i="53"/>
  <c r="BI68" i="53"/>
  <c r="AW68" i="53"/>
  <c r="AW104" i="53"/>
  <c r="BI104" i="53"/>
  <c r="BI113" i="53"/>
  <c r="AW113" i="53"/>
  <c r="BI35" i="53"/>
  <c r="AW35" i="53"/>
  <c r="AV35" i="53"/>
  <c r="P18" i="52"/>
  <c r="M16" i="52"/>
  <c r="M19" i="52"/>
  <c r="O16" i="52"/>
  <c r="M14" i="52"/>
  <c r="O14" i="52" s="1"/>
  <c r="O19" i="52"/>
  <c r="P15" i="52"/>
  <c r="P14" i="52"/>
  <c r="AQ68" i="52"/>
  <c r="AQ131" i="52"/>
  <c r="BH38" i="52"/>
  <c r="AQ104" i="52"/>
  <c r="BH41" i="52"/>
  <c r="AP41" i="52"/>
  <c r="AQ119" i="52"/>
  <c r="M18" i="52"/>
  <c r="BH56" i="52"/>
  <c r="AR86" i="52"/>
  <c r="AQ86" i="52"/>
  <c r="BH101" i="52"/>
  <c r="AQ101" i="52"/>
  <c r="BH59" i="52"/>
  <c r="AQ77" i="52"/>
  <c r="BH77" i="52"/>
  <c r="AQ44" i="52"/>
  <c r="BH74" i="52"/>
  <c r="AQ74" i="52"/>
  <c r="BH92" i="52"/>
  <c r="BH107" i="52"/>
  <c r="AQ107" i="52"/>
  <c r="AQ71" i="52"/>
  <c r="BH71" i="52"/>
  <c r="AQ89" i="52"/>
  <c r="BH89" i="52"/>
  <c r="AQ110" i="52"/>
  <c r="AD136" i="52"/>
  <c r="AF136" i="52" s="1"/>
  <c r="AD135" i="52"/>
  <c r="AF135" i="52" s="1"/>
  <c r="AD134" i="52"/>
  <c r="AD126" i="52"/>
  <c r="AD117" i="52"/>
  <c r="AF117" i="52" s="1"/>
  <c r="AD116" i="52"/>
  <c r="AD106" i="52"/>
  <c r="AF106" i="52" s="1"/>
  <c r="AD96" i="52"/>
  <c r="AD87" i="52"/>
  <c r="AF87" i="52" s="1"/>
  <c r="AD79" i="52"/>
  <c r="AD69" i="52"/>
  <c r="AD62" i="52"/>
  <c r="AF62" i="52" s="1"/>
  <c r="AD52" i="52"/>
  <c r="AF52" i="52" s="1"/>
  <c r="AD44" i="52"/>
  <c r="AD129" i="52"/>
  <c r="AF129" i="52" s="1"/>
  <c r="AD133" i="52"/>
  <c r="AF133" i="52" s="1"/>
  <c r="AD115" i="52"/>
  <c r="AF115" i="52" s="1"/>
  <c r="AD105" i="52"/>
  <c r="AF105" i="52" s="1"/>
  <c r="AD104" i="52"/>
  <c r="AD94" i="52"/>
  <c r="AD86" i="52"/>
  <c r="AL86" i="52" s="1"/>
  <c r="AD78" i="52"/>
  <c r="AF78" i="52" s="1"/>
  <c r="AD77" i="52"/>
  <c r="AF77" i="52" s="1"/>
  <c r="AD67" i="52"/>
  <c r="AF67" i="52" s="1"/>
  <c r="AD57" i="52"/>
  <c r="AF57" i="52" s="1"/>
  <c r="AD50" i="52"/>
  <c r="AD119" i="52"/>
  <c r="AD109" i="52"/>
  <c r="AD128" i="52"/>
  <c r="AD131" i="52"/>
  <c r="AD120" i="52"/>
  <c r="AF120" i="52" s="1"/>
  <c r="AD113" i="52"/>
  <c r="AF113" i="52" s="1"/>
  <c r="AD103" i="52"/>
  <c r="AF103" i="52" s="1"/>
  <c r="AD93" i="52"/>
  <c r="AD85" i="52"/>
  <c r="AF85" i="52" s="1"/>
  <c r="AD76" i="52"/>
  <c r="AD66" i="52"/>
  <c r="AD65" i="52"/>
  <c r="AD55" i="52"/>
  <c r="AF55" i="52" s="1"/>
  <c r="AD46" i="52"/>
  <c r="AD25" i="52"/>
  <c r="AF25" i="52" s="1"/>
  <c r="AD123" i="52"/>
  <c r="AF123" i="52" s="1"/>
  <c r="AD112" i="52"/>
  <c r="AF112" i="52" s="1"/>
  <c r="AD132" i="52"/>
  <c r="AF132" i="52" s="1"/>
  <c r="AD124" i="52"/>
  <c r="AF124" i="52" s="1"/>
  <c r="AD114" i="52"/>
  <c r="AF114" i="52" s="1"/>
  <c r="AD107" i="52"/>
  <c r="AF107" i="52" s="1"/>
  <c r="AD97" i="52"/>
  <c r="AF97" i="52" s="1"/>
  <c r="AD88" i="52"/>
  <c r="AF88" i="52" s="1"/>
  <c r="AD80" i="52"/>
  <c r="AF80" i="52" s="1"/>
  <c r="AD70" i="52"/>
  <c r="AF70" i="52" s="1"/>
  <c r="AD60" i="52"/>
  <c r="AD59" i="52"/>
  <c r="AD49" i="52"/>
  <c r="AF49" i="52" s="1"/>
  <c r="AD42" i="52"/>
  <c r="AF42" i="52" s="1"/>
  <c r="AD40" i="52"/>
  <c r="AD37" i="52"/>
  <c r="AD34" i="52"/>
  <c r="AF34" i="52" s="1"/>
  <c r="AD31" i="52"/>
  <c r="AF31" i="52" s="1"/>
  <c r="AD29" i="52"/>
  <c r="AD27" i="52"/>
  <c r="AD130" i="52"/>
  <c r="AF130" i="52" s="1"/>
  <c r="AD127" i="52"/>
  <c r="AF127" i="52" s="1"/>
  <c r="AD118" i="52"/>
  <c r="AF118" i="52" s="1"/>
  <c r="AD108" i="52"/>
  <c r="AF108" i="52" s="1"/>
  <c r="AD101" i="52"/>
  <c r="AF101" i="52" s="1"/>
  <c r="AD92" i="52"/>
  <c r="AD81" i="52"/>
  <c r="AF81" i="52" s="1"/>
  <c r="AD74" i="52"/>
  <c r="AD64" i="52"/>
  <c r="AF64" i="52" s="1"/>
  <c r="AD54" i="52"/>
  <c r="AF54" i="52" s="1"/>
  <c r="AD53" i="52"/>
  <c r="AD45" i="52"/>
  <c r="AF45" i="52" s="1"/>
  <c r="AD122" i="52"/>
  <c r="AF122" i="52" s="1"/>
  <c r="AD100" i="52"/>
  <c r="AF100" i="52" s="1"/>
  <c r="AD95" i="52"/>
  <c r="AF95" i="52" s="1"/>
  <c r="AD83" i="52"/>
  <c r="AF83" i="52" s="1"/>
  <c r="AD72" i="52"/>
  <c r="AF72" i="52" s="1"/>
  <c r="AD38" i="52"/>
  <c r="AF38" i="52" s="1"/>
  <c r="AD99" i="52"/>
  <c r="AD91" i="52"/>
  <c r="AF91" i="52" s="1"/>
  <c r="AD82" i="52"/>
  <c r="AD51" i="52"/>
  <c r="AF51" i="52" s="1"/>
  <c r="AD35" i="52"/>
  <c r="AD26" i="52"/>
  <c r="AF26" i="52" s="1"/>
  <c r="AD90" i="52"/>
  <c r="AF90" i="52" s="1"/>
  <c r="AD61" i="52"/>
  <c r="AF61" i="52" s="1"/>
  <c r="AD56" i="52"/>
  <c r="AF56" i="52" s="1"/>
  <c r="AD43" i="52"/>
  <c r="AF43" i="52" s="1"/>
  <c r="AD39" i="52"/>
  <c r="AF39" i="52" s="1"/>
  <c r="AD32" i="52"/>
  <c r="AF32" i="52" s="1"/>
  <c r="AD111" i="52"/>
  <c r="AF111" i="52" s="1"/>
  <c r="AD75" i="52"/>
  <c r="AF75" i="52" s="1"/>
  <c r="AD71" i="52"/>
  <c r="AD47" i="52"/>
  <c r="AF47" i="52" s="1"/>
  <c r="AD36" i="52"/>
  <c r="AF36" i="52" s="1"/>
  <c r="AD28" i="52"/>
  <c r="AF28" i="52" s="1"/>
  <c r="AD89" i="52"/>
  <c r="AD48" i="52"/>
  <c r="AF48" i="52" s="1"/>
  <c r="AD30" i="52"/>
  <c r="AD110" i="52"/>
  <c r="AD102" i="52"/>
  <c r="AF102" i="52" s="1"/>
  <c r="AD98" i="52"/>
  <c r="AF98" i="52" s="1"/>
  <c r="AD84" i="52"/>
  <c r="AD33" i="52"/>
  <c r="AF33" i="52" s="1"/>
  <c r="AD41" i="52"/>
  <c r="AD121" i="52"/>
  <c r="AF121" i="52" s="1"/>
  <c r="AD63" i="52"/>
  <c r="AD58" i="52"/>
  <c r="AF58" i="52" s="1"/>
  <c r="AD73" i="52"/>
  <c r="AD68" i="52"/>
  <c r="AF68" i="52" s="1"/>
  <c r="M17" i="52"/>
  <c r="O17" i="52" s="1"/>
  <c r="AF37" i="52"/>
  <c r="BH29" i="52"/>
  <c r="AQ32" i="52"/>
  <c r="BH32" i="52"/>
  <c r="AP32" i="52"/>
  <c r="AQ65" i="52"/>
  <c r="AF96" i="52"/>
  <c r="BH47" i="52"/>
  <c r="AQ47" i="52"/>
  <c r="AQ62" i="52"/>
  <c r="BH95" i="52"/>
  <c r="AQ95" i="52"/>
  <c r="AS83" i="52"/>
  <c r="AQ83" i="52"/>
  <c r="BH98" i="52"/>
  <c r="BH80" i="52"/>
  <c r="AQ80" i="52"/>
  <c r="BH113" i="52"/>
  <c r="AQ113" i="52"/>
  <c r="BH128" i="52"/>
  <c r="AQ128" i="52"/>
  <c r="M15" i="52"/>
  <c r="O15" i="52" s="1"/>
  <c r="AQ26" i="52"/>
  <c r="AQ122" i="52"/>
  <c r="BH122" i="52"/>
  <c r="AQ35" i="52"/>
  <c r="BH35" i="52"/>
  <c r="AP35" i="52"/>
  <c r="AQ53" i="52"/>
  <c r="AF69" i="52"/>
  <c r="BH116" i="52"/>
  <c r="BH134" i="52"/>
  <c r="BH50" i="52"/>
  <c r="AF66" i="52"/>
  <c r="AG136" i="52"/>
  <c r="AG133" i="52"/>
  <c r="AG131" i="52"/>
  <c r="AG129" i="52"/>
  <c r="AG128" i="52"/>
  <c r="AG126" i="52"/>
  <c r="AG123" i="52"/>
  <c r="AG121" i="52"/>
  <c r="AG119" i="52"/>
  <c r="AG117" i="52"/>
  <c r="AG115" i="52"/>
  <c r="AG113" i="52"/>
  <c r="AG111" i="52"/>
  <c r="AG109" i="52"/>
  <c r="AG107" i="52"/>
  <c r="AG105" i="52"/>
  <c r="AG103" i="52"/>
  <c r="AG101" i="52"/>
  <c r="AG99" i="52"/>
  <c r="AG97" i="52"/>
  <c r="AG95" i="52"/>
  <c r="AG93" i="52"/>
  <c r="AG92" i="52"/>
  <c r="AG90" i="52"/>
  <c r="AG88" i="52"/>
  <c r="AG85" i="52"/>
  <c r="AG82" i="52"/>
  <c r="AG80" i="52"/>
  <c r="AG78" i="52"/>
  <c r="AG76" i="52"/>
  <c r="AG74" i="52"/>
  <c r="AG72" i="52"/>
  <c r="AG70" i="52"/>
  <c r="AG68" i="52"/>
  <c r="AG66" i="52"/>
  <c r="AG64" i="52"/>
  <c r="AG62" i="52"/>
  <c r="AG60" i="52"/>
  <c r="AG58" i="52"/>
  <c r="AG56" i="52"/>
  <c r="AG54" i="52"/>
  <c r="AG52" i="52"/>
  <c r="AG50" i="52"/>
  <c r="AG48" i="52"/>
  <c r="AG47" i="52"/>
  <c r="AG45" i="52"/>
  <c r="AG44" i="52"/>
  <c r="AG42" i="52"/>
  <c r="AG41" i="52"/>
  <c r="AG135" i="52"/>
  <c r="AG104" i="52"/>
  <c r="AG94" i="52"/>
  <c r="AG86" i="52"/>
  <c r="AG77" i="52"/>
  <c r="AG67" i="52"/>
  <c r="AG57" i="52"/>
  <c r="AG120" i="52"/>
  <c r="AG65" i="52"/>
  <c r="AG55" i="52"/>
  <c r="AG46" i="52"/>
  <c r="AG40" i="52"/>
  <c r="AG37" i="52"/>
  <c r="AG34" i="52"/>
  <c r="AG31" i="52"/>
  <c r="AG29" i="52"/>
  <c r="AG27" i="52"/>
  <c r="AG25" i="52"/>
  <c r="AG132" i="52"/>
  <c r="AG124" i="52"/>
  <c r="AG114" i="52"/>
  <c r="AG127" i="52"/>
  <c r="AG118" i="52"/>
  <c r="AG108" i="52"/>
  <c r="AG81" i="52"/>
  <c r="AG53" i="52"/>
  <c r="AG110" i="52"/>
  <c r="AG130" i="52"/>
  <c r="AG122" i="52"/>
  <c r="AG112" i="52"/>
  <c r="AG102" i="52"/>
  <c r="AG84" i="52"/>
  <c r="AG75" i="52"/>
  <c r="AG134" i="52"/>
  <c r="AG116" i="52"/>
  <c r="AG106" i="52"/>
  <c r="AG96" i="52"/>
  <c r="AG87" i="52"/>
  <c r="AG79" i="52"/>
  <c r="AG69" i="52"/>
  <c r="AG39" i="52"/>
  <c r="AG38" i="52"/>
  <c r="AG36" i="52"/>
  <c r="AG35" i="52"/>
  <c r="AG33" i="52"/>
  <c r="AG32" i="52"/>
  <c r="AG30" i="52"/>
  <c r="AG28" i="52"/>
  <c r="AG26" i="52"/>
  <c r="AG91" i="52"/>
  <c r="AG51" i="52"/>
  <c r="AG61" i="52"/>
  <c r="AG43" i="52"/>
  <c r="AG71" i="52"/>
  <c r="AG98" i="52"/>
  <c r="AG63" i="52"/>
  <c r="AG89" i="52"/>
  <c r="AG49" i="52"/>
  <c r="AG59" i="52"/>
  <c r="AG73" i="52"/>
  <c r="AG100" i="52"/>
  <c r="AG83" i="52"/>
  <c r="P16" i="52"/>
  <c r="P17" i="52"/>
  <c r="H22" i="51"/>
  <c r="AE112" i="51" s="1"/>
  <c r="J21" i="51"/>
  <c r="J23" i="51"/>
  <c r="F22" i="51"/>
  <c r="F21" i="51"/>
  <c r="M15" i="51" s="1"/>
  <c r="F23" i="51"/>
  <c r="H23" i="51"/>
  <c r="J22" i="51"/>
  <c r="P18" i="51" s="1"/>
  <c r="F15" i="50"/>
  <c r="H14" i="50"/>
  <c r="J16" i="50"/>
  <c r="H17" i="50"/>
  <c r="F18" i="50"/>
  <c r="J17" i="50"/>
  <c r="H18" i="50"/>
  <c r="F19" i="50"/>
  <c r="H15" i="50"/>
  <c r="F16" i="50"/>
  <c r="F22" i="50" s="1"/>
  <c r="J18" i="50"/>
  <c r="H19" i="50"/>
  <c r="H14" i="49"/>
  <c r="C16" i="49"/>
  <c r="J19" i="49" s="1"/>
  <c r="B16" i="49"/>
  <c r="H16" i="49" s="1"/>
  <c r="A16" i="49"/>
  <c r="F15" i="49" s="1"/>
  <c r="BA134" i="49"/>
  <c r="AU134" i="49"/>
  <c r="AO134" i="49"/>
  <c r="AI134" i="49"/>
  <c r="BA92" i="49"/>
  <c r="AU92" i="49"/>
  <c r="AO92" i="49"/>
  <c r="AI92" i="49"/>
  <c r="BA47" i="49"/>
  <c r="AU47" i="49"/>
  <c r="AO47" i="49"/>
  <c r="AI47" i="49"/>
  <c r="I19" i="49"/>
  <c r="G19" i="49"/>
  <c r="E19" i="49"/>
  <c r="I18" i="49"/>
  <c r="G18" i="49"/>
  <c r="E18" i="49"/>
  <c r="I17" i="49"/>
  <c r="G17" i="49"/>
  <c r="E17" i="49"/>
  <c r="I16" i="49"/>
  <c r="G16" i="49"/>
  <c r="E16" i="49"/>
  <c r="I15" i="49"/>
  <c r="G15" i="49"/>
  <c r="E15" i="49"/>
  <c r="J16" i="49" l="1"/>
  <c r="J14" i="49"/>
  <c r="AQ134" i="52"/>
  <c r="BH26" i="52"/>
  <c r="AF73" i="52"/>
  <c r="AF41" i="52"/>
  <c r="AF82" i="52"/>
  <c r="AF93" i="52"/>
  <c r="AF131" i="52"/>
  <c r="BI131" i="52" s="1"/>
  <c r="AF50" i="52"/>
  <c r="AF79" i="52"/>
  <c r="AF116" i="52"/>
  <c r="AW116" i="52" s="1"/>
  <c r="BH44" i="52"/>
  <c r="O18" i="52"/>
  <c r="AP38" i="52"/>
  <c r="BH125" i="52"/>
  <c r="AQ125" i="52"/>
  <c r="AS125" i="52"/>
  <c r="AF125" i="52"/>
  <c r="F21" i="50"/>
  <c r="M15" i="50" s="1"/>
  <c r="AL128" i="52"/>
  <c r="AK125" i="52"/>
  <c r="BG125" i="52"/>
  <c r="AM125" i="52"/>
  <c r="F14" i="49"/>
  <c r="BD128" i="52"/>
  <c r="AF128" i="52"/>
  <c r="AX128" i="52" s="1"/>
  <c r="AF63" i="52"/>
  <c r="BI62" i="52" s="1"/>
  <c r="AF84" i="52"/>
  <c r="AF30" i="52"/>
  <c r="AF99" i="52"/>
  <c r="AW98" i="52" s="1"/>
  <c r="AF53" i="52"/>
  <c r="AW53" i="52" s="1"/>
  <c r="AF40" i="52"/>
  <c r="AF60" i="52"/>
  <c r="AF46" i="52"/>
  <c r="AF76" i="52"/>
  <c r="AF109" i="52"/>
  <c r="AF94" i="52"/>
  <c r="AF126" i="52"/>
  <c r="BE125" i="52"/>
  <c r="BC125" i="52"/>
  <c r="BJ125" i="52"/>
  <c r="AR128" i="52"/>
  <c r="AW68" i="52"/>
  <c r="BI68" i="52"/>
  <c r="AW38" i="52"/>
  <c r="BI38" i="52"/>
  <c r="AV38" i="52"/>
  <c r="AW107" i="52"/>
  <c r="BI107" i="52"/>
  <c r="AW56" i="52"/>
  <c r="BI56" i="52"/>
  <c r="AW131" i="52"/>
  <c r="AW95" i="52"/>
  <c r="BI95" i="52"/>
  <c r="BI101" i="52"/>
  <c r="AW101" i="52"/>
  <c r="BJ35" i="52"/>
  <c r="BC35" i="52"/>
  <c r="BB35" i="52"/>
  <c r="BJ86" i="52"/>
  <c r="BC86" i="52"/>
  <c r="BD86" i="52"/>
  <c r="BC47" i="52"/>
  <c r="BJ47" i="52"/>
  <c r="BJ62" i="52"/>
  <c r="BC62" i="52"/>
  <c r="BJ95" i="52"/>
  <c r="BC95" i="52"/>
  <c r="AW47" i="52"/>
  <c r="BI47" i="52"/>
  <c r="BG110" i="52"/>
  <c r="AK110" i="52"/>
  <c r="AK26" i="52"/>
  <c r="BG26" i="52"/>
  <c r="AM83" i="52"/>
  <c r="AK83" i="52"/>
  <c r="BG83" i="52"/>
  <c r="AK74" i="52"/>
  <c r="BG74" i="52"/>
  <c r="BG59" i="52"/>
  <c r="AK59" i="52"/>
  <c r="AK128" i="52"/>
  <c r="BG128" i="52"/>
  <c r="BG86" i="52"/>
  <c r="AK86" i="52"/>
  <c r="AK44" i="52"/>
  <c r="AJ44" i="52"/>
  <c r="BG44" i="52"/>
  <c r="BG116" i="52"/>
  <c r="AK116" i="52"/>
  <c r="AF110" i="52"/>
  <c r="BC59" i="52"/>
  <c r="BJ59" i="52"/>
  <c r="BJ128" i="52"/>
  <c r="BC128" i="52"/>
  <c r="AK35" i="52"/>
  <c r="BG35" i="52"/>
  <c r="AJ35" i="52"/>
  <c r="BG95" i="52"/>
  <c r="AK95" i="52"/>
  <c r="BG29" i="52"/>
  <c r="AK29" i="52"/>
  <c r="BI77" i="52"/>
  <c r="AW77" i="52"/>
  <c r="BJ38" i="52"/>
  <c r="BC38" i="52"/>
  <c r="BB38" i="52"/>
  <c r="BJ134" i="52"/>
  <c r="BC134" i="52"/>
  <c r="BC53" i="52"/>
  <c r="BJ53" i="52"/>
  <c r="BC104" i="52"/>
  <c r="BJ104" i="52"/>
  <c r="BJ50" i="52"/>
  <c r="BC50" i="52"/>
  <c r="AW122" i="52"/>
  <c r="BI122" i="52"/>
  <c r="BI98" i="52"/>
  <c r="AW32" i="52"/>
  <c r="BI32" i="52"/>
  <c r="AV32" i="52"/>
  <c r="AK32" i="52"/>
  <c r="BG32" i="52"/>
  <c r="AJ32" i="52"/>
  <c r="AK92" i="52"/>
  <c r="BG92" i="52"/>
  <c r="BG119" i="52"/>
  <c r="AK119" i="52"/>
  <c r="BG104" i="52"/>
  <c r="AK104" i="52"/>
  <c r="AK62" i="52"/>
  <c r="BG62" i="52"/>
  <c r="AF44" i="52"/>
  <c r="AF104" i="52"/>
  <c r="BC122" i="52"/>
  <c r="BJ122" i="52"/>
  <c r="BI53" i="52"/>
  <c r="AK71" i="52"/>
  <c r="BG71" i="52"/>
  <c r="AK131" i="52"/>
  <c r="BG131" i="52"/>
  <c r="BC110" i="52"/>
  <c r="BJ110" i="52"/>
  <c r="BI116" i="52"/>
  <c r="BC89" i="52"/>
  <c r="BJ89" i="52"/>
  <c r="BC26" i="52"/>
  <c r="BJ26" i="52"/>
  <c r="BC65" i="52"/>
  <c r="BJ65" i="52"/>
  <c r="BJ68" i="52"/>
  <c r="BC68" i="52"/>
  <c r="BJ101" i="52"/>
  <c r="BC101" i="52"/>
  <c r="BJ131" i="52"/>
  <c r="BC131" i="52"/>
  <c r="BI50" i="52"/>
  <c r="AW50" i="52"/>
  <c r="AF35" i="52"/>
  <c r="AW80" i="52"/>
  <c r="BI80" i="52"/>
  <c r="AK41" i="52"/>
  <c r="BG41" i="52"/>
  <c r="AJ41" i="52"/>
  <c r="AK89" i="52"/>
  <c r="BG89" i="52"/>
  <c r="BG122" i="52"/>
  <c r="AK122" i="52"/>
  <c r="AK101" i="52"/>
  <c r="BG101" i="52"/>
  <c r="BG80" i="52"/>
  <c r="AK80" i="52"/>
  <c r="AK50" i="52"/>
  <c r="BG50" i="52"/>
  <c r="AK134" i="52"/>
  <c r="BG134" i="52"/>
  <c r="AF71" i="52"/>
  <c r="AF92" i="52"/>
  <c r="AF86" i="52"/>
  <c r="BI113" i="52"/>
  <c r="AW113" i="52"/>
  <c r="BG65" i="52"/>
  <c r="AK65" i="52"/>
  <c r="AW41" i="52"/>
  <c r="BI41" i="52"/>
  <c r="AV41" i="52"/>
  <c r="BJ80" i="52"/>
  <c r="BC80" i="52"/>
  <c r="BJ29" i="52"/>
  <c r="BC29" i="52"/>
  <c r="BC41" i="52"/>
  <c r="BB41" i="52"/>
  <c r="BJ41" i="52"/>
  <c r="BJ119" i="52"/>
  <c r="BC119" i="52"/>
  <c r="AW62" i="52"/>
  <c r="BC77" i="52"/>
  <c r="BJ77" i="52"/>
  <c r="BJ113" i="52"/>
  <c r="BC113" i="52"/>
  <c r="BJ56" i="52"/>
  <c r="BC56" i="52"/>
  <c r="AW26" i="52"/>
  <c r="BI26" i="52"/>
  <c r="BG56" i="52"/>
  <c r="AK56" i="52"/>
  <c r="BG53" i="52"/>
  <c r="AK53" i="52"/>
  <c r="AK113" i="52"/>
  <c r="BG113" i="52"/>
  <c r="AF59" i="52"/>
  <c r="BC116" i="52"/>
  <c r="BJ116" i="52"/>
  <c r="BC98" i="52"/>
  <c r="BJ98" i="52"/>
  <c r="BJ83" i="52"/>
  <c r="BE83" i="52"/>
  <c r="BC83" i="52"/>
  <c r="BC71" i="52"/>
  <c r="BJ71" i="52"/>
  <c r="BJ32" i="52"/>
  <c r="BC32" i="52"/>
  <c r="BB32" i="52"/>
  <c r="BC44" i="52"/>
  <c r="BB44" i="52"/>
  <c r="BJ44" i="52"/>
  <c r="BJ74" i="52"/>
  <c r="BC74" i="52"/>
  <c r="BC92" i="52"/>
  <c r="BJ92" i="52"/>
  <c r="BJ107" i="52"/>
  <c r="BC107" i="52"/>
  <c r="BI134" i="52"/>
  <c r="AW134" i="52"/>
  <c r="BI83" i="52"/>
  <c r="AW83" i="52"/>
  <c r="AF65" i="52"/>
  <c r="AY83" i="52" s="1"/>
  <c r="AF29" i="52"/>
  <c r="BG68" i="52"/>
  <c r="AK68" i="52"/>
  <c r="AK98" i="52"/>
  <c r="BG98" i="52"/>
  <c r="AK47" i="52"/>
  <c r="BG47" i="52"/>
  <c r="AK38" i="52"/>
  <c r="BG38" i="52"/>
  <c r="AJ38" i="52"/>
  <c r="BG107" i="52"/>
  <c r="AK107" i="52"/>
  <c r="BG77" i="52"/>
  <c r="AK77" i="52"/>
  <c r="AF89" i="52"/>
  <c r="AF74" i="52"/>
  <c r="AF119" i="52"/>
  <c r="AE119" i="51"/>
  <c r="BH119" i="51" s="1"/>
  <c r="AE47" i="51"/>
  <c r="AQ47" i="51" s="1"/>
  <c r="AE82" i="51"/>
  <c r="AE92" i="51"/>
  <c r="AE90" i="51"/>
  <c r="N15" i="51"/>
  <c r="O15" i="51" s="1"/>
  <c r="AE38" i="51"/>
  <c r="AE109" i="51"/>
  <c r="AE121" i="51"/>
  <c r="AE117" i="51"/>
  <c r="AQ116" i="51" s="1"/>
  <c r="AE25" i="51"/>
  <c r="AE64" i="51"/>
  <c r="AE97" i="51"/>
  <c r="AE103" i="51"/>
  <c r="AE55" i="51"/>
  <c r="AE71" i="51"/>
  <c r="AE86" i="51"/>
  <c r="BH86" i="51" s="1"/>
  <c r="AE102" i="51"/>
  <c r="AE118" i="51"/>
  <c r="AE33" i="51"/>
  <c r="AE123" i="51"/>
  <c r="AQ122" i="51" s="1"/>
  <c r="AE54" i="51"/>
  <c r="AE93" i="51"/>
  <c r="AE53" i="51"/>
  <c r="AE69" i="51"/>
  <c r="AF69" i="51" s="1"/>
  <c r="AE84" i="51"/>
  <c r="AQ83" i="51" s="1"/>
  <c r="AE100" i="51"/>
  <c r="AE116" i="51"/>
  <c r="N14" i="51"/>
  <c r="N18" i="51"/>
  <c r="AE36" i="51"/>
  <c r="AE39" i="51"/>
  <c r="AE129" i="51"/>
  <c r="AE126" i="51"/>
  <c r="AE27" i="51"/>
  <c r="AE76" i="51"/>
  <c r="AE107" i="51"/>
  <c r="BH107" i="51" s="1"/>
  <c r="AE113" i="51"/>
  <c r="AQ113" i="51" s="1"/>
  <c r="AE57" i="51"/>
  <c r="AE73" i="51"/>
  <c r="AE87" i="51"/>
  <c r="AE104" i="51"/>
  <c r="BH104" i="51" s="1"/>
  <c r="AE120" i="51"/>
  <c r="AE115" i="51"/>
  <c r="AE105" i="51"/>
  <c r="AE75" i="51"/>
  <c r="AF75" i="51" s="1"/>
  <c r="AE122" i="51"/>
  <c r="N17" i="51"/>
  <c r="AE52" i="51"/>
  <c r="AE32" i="51"/>
  <c r="BH32" i="51" s="1"/>
  <c r="AE56" i="51"/>
  <c r="AE45" i="51"/>
  <c r="AE31" i="51"/>
  <c r="AF31" i="51" s="1"/>
  <c r="AE101" i="51"/>
  <c r="AQ101" i="51" s="1"/>
  <c r="AE48" i="51"/>
  <c r="AE43" i="51"/>
  <c r="AE61" i="51"/>
  <c r="AE77" i="51"/>
  <c r="AF77" i="51" s="1"/>
  <c r="AE91" i="51"/>
  <c r="AE108" i="51"/>
  <c r="AE124" i="51"/>
  <c r="AF124" i="51" s="1"/>
  <c r="AE35" i="51"/>
  <c r="AF35" i="51" s="1"/>
  <c r="AE95" i="51"/>
  <c r="AE111" i="51"/>
  <c r="AE44" i="51"/>
  <c r="AP44" i="51" s="1"/>
  <c r="AE125" i="51"/>
  <c r="AQ125" i="51" s="1"/>
  <c r="AE85" i="51"/>
  <c r="AE59" i="51"/>
  <c r="AE89" i="51"/>
  <c r="AQ89" i="51" s="1"/>
  <c r="AE106" i="51"/>
  <c r="AF106" i="51" s="1"/>
  <c r="N19" i="51"/>
  <c r="AE62" i="51"/>
  <c r="AE26" i="51"/>
  <c r="AE128" i="51"/>
  <c r="AR128" i="51" s="1"/>
  <c r="AE60" i="51"/>
  <c r="AE80" i="51"/>
  <c r="AE34" i="51"/>
  <c r="AE41" i="51"/>
  <c r="BH41" i="51" s="1"/>
  <c r="AE58" i="51"/>
  <c r="AE46" i="51"/>
  <c r="AE63" i="51"/>
  <c r="AE79" i="51"/>
  <c r="AF79" i="51" s="1"/>
  <c r="AE94" i="51"/>
  <c r="AE110" i="51"/>
  <c r="AE127" i="51"/>
  <c r="AF127" i="51" s="1"/>
  <c r="AE74" i="51"/>
  <c r="AQ74" i="51" s="1"/>
  <c r="AE50" i="51"/>
  <c r="AE78" i="51"/>
  <c r="AE51" i="51"/>
  <c r="AQ50" i="51" s="1"/>
  <c r="AE67" i="51"/>
  <c r="AE83" i="51"/>
  <c r="AE98" i="51"/>
  <c r="AE114" i="51"/>
  <c r="AE99" i="51"/>
  <c r="BH98" i="51" s="1"/>
  <c r="N16" i="51"/>
  <c r="AE66" i="51"/>
  <c r="AE29" i="51"/>
  <c r="BH29" i="51" s="1"/>
  <c r="AE40" i="51"/>
  <c r="AE28" i="51"/>
  <c r="AE30" i="51"/>
  <c r="AE42" i="51"/>
  <c r="AE70" i="51"/>
  <c r="AF70" i="51" s="1"/>
  <c r="AE88" i="51"/>
  <c r="AE37" i="51"/>
  <c r="AE72" i="51"/>
  <c r="AE68" i="51"/>
  <c r="AF68" i="51" s="1"/>
  <c r="AE49" i="51"/>
  <c r="AE65" i="51"/>
  <c r="AE81" i="51"/>
  <c r="AQ80" i="51" s="1"/>
  <c r="AE96" i="51"/>
  <c r="AQ95" i="51" s="1"/>
  <c r="AG37" i="51"/>
  <c r="AG41" i="51"/>
  <c r="AG120" i="51"/>
  <c r="AG79" i="51"/>
  <c r="M16" i="51"/>
  <c r="AG49" i="51"/>
  <c r="AG42" i="51"/>
  <c r="AG129" i="51"/>
  <c r="AG70" i="51"/>
  <c r="AG58" i="51"/>
  <c r="AG52" i="51"/>
  <c r="AG127" i="51"/>
  <c r="M17" i="51"/>
  <c r="BH44" i="51"/>
  <c r="AQ107" i="51"/>
  <c r="AQ71" i="51"/>
  <c r="AQ86" i="51"/>
  <c r="AG91" i="51"/>
  <c r="AG65" i="51"/>
  <c r="AG73" i="51"/>
  <c r="AG94" i="51"/>
  <c r="AG30" i="51"/>
  <c r="AG59" i="51"/>
  <c r="AG110" i="51"/>
  <c r="AG81" i="51"/>
  <c r="AG92" i="51"/>
  <c r="AG45" i="51"/>
  <c r="AG98" i="51"/>
  <c r="AG51" i="51"/>
  <c r="AG101" i="51"/>
  <c r="AG72" i="51"/>
  <c r="AG100" i="51"/>
  <c r="AG85" i="51"/>
  <c r="AG55" i="51"/>
  <c r="AG105" i="51"/>
  <c r="AG43" i="51"/>
  <c r="AP32" i="51"/>
  <c r="AS125" i="51"/>
  <c r="AQ104" i="51"/>
  <c r="AG103" i="51"/>
  <c r="AG78" i="51"/>
  <c r="AG48" i="51"/>
  <c r="AG99" i="51"/>
  <c r="AG32" i="51"/>
  <c r="AG62" i="51"/>
  <c r="AG115" i="51"/>
  <c r="AG96" i="51"/>
  <c r="AG53" i="51"/>
  <c r="AG102" i="51"/>
  <c r="AG80" i="51"/>
  <c r="AG25" i="51"/>
  <c r="AG54" i="51"/>
  <c r="AG114" i="51"/>
  <c r="AS83" i="51"/>
  <c r="AG26" i="51"/>
  <c r="BH116" i="51"/>
  <c r="AG87" i="51"/>
  <c r="AG47" i="51"/>
  <c r="AG89" i="51"/>
  <c r="AD127" i="51"/>
  <c r="AD124" i="51"/>
  <c r="AD122" i="51"/>
  <c r="AD120" i="51"/>
  <c r="AF120" i="51" s="1"/>
  <c r="AD118" i="51"/>
  <c r="AF118" i="51" s="1"/>
  <c r="AD116" i="51"/>
  <c r="AD114" i="51"/>
  <c r="AD112" i="51"/>
  <c r="AF112" i="51" s="1"/>
  <c r="AD110" i="51"/>
  <c r="AD108" i="51"/>
  <c r="AD106" i="51"/>
  <c r="AD104" i="51"/>
  <c r="AD102" i="51"/>
  <c r="AD100" i="51"/>
  <c r="AF100" i="51" s="1"/>
  <c r="AD98" i="51"/>
  <c r="AD96" i="51"/>
  <c r="AD94" i="51"/>
  <c r="AD91" i="51"/>
  <c r="AD89" i="51"/>
  <c r="AD87" i="51"/>
  <c r="AF87" i="51" s="1"/>
  <c r="AD86" i="51"/>
  <c r="AD84" i="51"/>
  <c r="AD83" i="51"/>
  <c r="AF83" i="51" s="1"/>
  <c r="AD81" i="51"/>
  <c r="AF81" i="51" s="1"/>
  <c r="AD79" i="51"/>
  <c r="AD77" i="51"/>
  <c r="AD75" i="51"/>
  <c r="AD73" i="51"/>
  <c r="AD128" i="51"/>
  <c r="AD119" i="51"/>
  <c r="AD109" i="51"/>
  <c r="AD99" i="51"/>
  <c r="AF99" i="51" s="1"/>
  <c r="AD46" i="51"/>
  <c r="AD44" i="51"/>
  <c r="AD39" i="51"/>
  <c r="AD121" i="51"/>
  <c r="AF121" i="51" s="1"/>
  <c r="AD111" i="51"/>
  <c r="AD113" i="51"/>
  <c r="AD103" i="51"/>
  <c r="AD93" i="51"/>
  <c r="AD78" i="51"/>
  <c r="AD71" i="51"/>
  <c r="AD68" i="51"/>
  <c r="AD61" i="51"/>
  <c r="AF61" i="51" s="1"/>
  <c r="AD58" i="51"/>
  <c r="AF58" i="51" s="1"/>
  <c r="AD51" i="51"/>
  <c r="AD48" i="51"/>
  <c r="AF48" i="51" s="1"/>
  <c r="AD107" i="51"/>
  <c r="AF107" i="51" s="1"/>
  <c r="AD97" i="51"/>
  <c r="AD90" i="51"/>
  <c r="AD82" i="51"/>
  <c r="AF82" i="51" s="1"/>
  <c r="AD72" i="51"/>
  <c r="AF72" i="51" s="1"/>
  <c r="AD43" i="51"/>
  <c r="AD41" i="51"/>
  <c r="AD101" i="51"/>
  <c r="AD85" i="51"/>
  <c r="AF85" i="51" s="1"/>
  <c r="AD76" i="51"/>
  <c r="AF76" i="51" s="1"/>
  <c r="AD67" i="51"/>
  <c r="AD64" i="51"/>
  <c r="AF64" i="51" s="1"/>
  <c r="AD57" i="51"/>
  <c r="AF57" i="51" s="1"/>
  <c r="AD54" i="51"/>
  <c r="AD53" i="51"/>
  <c r="AD50" i="51"/>
  <c r="AF50" i="51" s="1"/>
  <c r="AD37" i="51"/>
  <c r="AD34" i="51"/>
  <c r="AD31" i="51"/>
  <c r="AD29" i="51"/>
  <c r="AF29" i="51" s="1"/>
  <c r="AD27" i="51"/>
  <c r="AF27" i="51" s="1"/>
  <c r="AD25" i="51"/>
  <c r="AF25" i="51" s="1"/>
  <c r="AD123" i="51"/>
  <c r="AD95" i="51"/>
  <c r="AD88" i="51"/>
  <c r="AF88" i="51" s="1"/>
  <c r="AD80" i="51"/>
  <c r="AD45" i="51"/>
  <c r="AF45" i="51" s="1"/>
  <c r="AD40" i="51"/>
  <c r="AD126" i="51"/>
  <c r="AF126" i="51" s="1"/>
  <c r="AD117" i="51"/>
  <c r="AD92" i="51"/>
  <c r="AF92" i="51" s="1"/>
  <c r="AD74" i="51"/>
  <c r="AD70" i="51"/>
  <c r="AD63" i="51"/>
  <c r="AD60" i="51"/>
  <c r="AF60" i="51" s="1"/>
  <c r="AD59" i="51"/>
  <c r="AD56" i="51"/>
  <c r="AF56" i="51" s="1"/>
  <c r="AD49" i="51"/>
  <c r="AF49" i="51" s="1"/>
  <c r="AD129" i="51"/>
  <c r="AD62" i="51"/>
  <c r="AD55" i="51"/>
  <c r="AF55" i="51" s="1"/>
  <c r="AD26" i="51"/>
  <c r="AD32" i="51"/>
  <c r="AD30" i="51"/>
  <c r="AD125" i="51"/>
  <c r="AD66" i="51"/>
  <c r="AD47" i="51"/>
  <c r="AD36" i="51"/>
  <c r="AF36" i="51" s="1"/>
  <c r="AD35" i="51"/>
  <c r="AD69" i="51"/>
  <c r="AD28" i="51"/>
  <c r="AD105" i="51"/>
  <c r="AF105" i="51" s="1"/>
  <c r="AD65" i="51"/>
  <c r="AF65" i="51" s="1"/>
  <c r="AD52" i="51"/>
  <c r="AD42" i="51"/>
  <c r="AD115" i="51"/>
  <c r="AF115" i="51" s="1"/>
  <c r="AD38" i="51"/>
  <c r="AF38" i="51" s="1"/>
  <c r="AD33" i="51"/>
  <c r="M18" i="51"/>
  <c r="AQ26" i="51"/>
  <c r="BH26" i="51"/>
  <c r="AQ56" i="51"/>
  <c r="BH56" i="51"/>
  <c r="BH59" i="51"/>
  <c r="AQ59" i="51"/>
  <c r="AF89" i="51"/>
  <c r="BH89" i="51"/>
  <c r="AF122" i="51"/>
  <c r="BH122" i="51"/>
  <c r="P14" i="51"/>
  <c r="AG46" i="51"/>
  <c r="AG97" i="51"/>
  <c r="AG93" i="51"/>
  <c r="AG104" i="51"/>
  <c r="AG33" i="51"/>
  <c r="AG63" i="51"/>
  <c r="AG125" i="51"/>
  <c r="AG106" i="51"/>
  <c r="AG56" i="51"/>
  <c r="AG112" i="51"/>
  <c r="AG88" i="51"/>
  <c r="AG27" i="51"/>
  <c r="AG61" i="51"/>
  <c r="AG124" i="51"/>
  <c r="BH92" i="51"/>
  <c r="AQ92" i="51"/>
  <c r="AF114" i="51"/>
  <c r="AF103" i="51"/>
  <c r="AG28" i="51"/>
  <c r="AG50" i="51"/>
  <c r="O14" i="51"/>
  <c r="P17" i="51"/>
  <c r="M14" i="51"/>
  <c r="AF28" i="51"/>
  <c r="AF30" i="51"/>
  <c r="AF42" i="51"/>
  <c r="AF80" i="51"/>
  <c r="BH80" i="51"/>
  <c r="AP41" i="51"/>
  <c r="AF91" i="51"/>
  <c r="AF108" i="51"/>
  <c r="P15" i="51"/>
  <c r="AG83" i="51"/>
  <c r="AG107" i="51"/>
  <c r="AG82" i="51"/>
  <c r="AG109" i="51"/>
  <c r="AG35" i="51"/>
  <c r="AG66" i="51"/>
  <c r="AG111" i="51"/>
  <c r="AG57" i="51"/>
  <c r="AG117" i="51"/>
  <c r="AG95" i="51"/>
  <c r="AG29" i="51"/>
  <c r="AG64" i="51"/>
  <c r="AQ119" i="51"/>
  <c r="BH35" i="51"/>
  <c r="AF47" i="51"/>
  <c r="BH68" i="51"/>
  <c r="AF94" i="51"/>
  <c r="AF110" i="51"/>
  <c r="P16" i="51"/>
  <c r="AG90" i="51"/>
  <c r="AG68" i="51"/>
  <c r="AG39" i="51"/>
  <c r="AG119" i="51"/>
  <c r="AG36" i="51"/>
  <c r="AG75" i="51"/>
  <c r="AG113" i="51"/>
  <c r="AG116" i="51"/>
  <c r="AG60" i="51"/>
  <c r="AG122" i="51"/>
  <c r="AG108" i="51"/>
  <c r="AG31" i="51"/>
  <c r="AG71" i="51"/>
  <c r="AF93" i="51"/>
  <c r="AG123" i="51"/>
  <c r="AG69" i="51"/>
  <c r="AG74" i="51"/>
  <c r="O16" i="51"/>
  <c r="M19" i="51"/>
  <c r="O19" i="51" s="1"/>
  <c r="AF33" i="51"/>
  <c r="BH95" i="51"/>
  <c r="P19" i="51"/>
  <c r="AG86" i="51"/>
  <c r="AG77" i="51"/>
  <c r="AG44" i="51"/>
  <c r="AG128" i="51"/>
  <c r="BD128" i="51" s="1"/>
  <c r="AG38" i="51"/>
  <c r="AG84" i="51"/>
  <c r="AG40" i="51"/>
  <c r="AG121" i="51"/>
  <c r="AG67" i="51"/>
  <c r="AG126" i="51"/>
  <c r="AG118" i="51"/>
  <c r="AG34" i="51"/>
  <c r="AG76" i="51"/>
  <c r="H21" i="50"/>
  <c r="H23" i="50"/>
  <c r="H22" i="50"/>
  <c r="F23" i="50"/>
  <c r="J22" i="50"/>
  <c r="J23" i="50"/>
  <c r="M18" i="50"/>
  <c r="AD129" i="50"/>
  <c r="AD123" i="50"/>
  <c r="AD115" i="50"/>
  <c r="AD107" i="50"/>
  <c r="AD99" i="50"/>
  <c r="AD92" i="50"/>
  <c r="AD82" i="50"/>
  <c r="AD74" i="50"/>
  <c r="AD66" i="50"/>
  <c r="AD58" i="50"/>
  <c r="AD50" i="50"/>
  <c r="AD132" i="50"/>
  <c r="AD122" i="50"/>
  <c r="AD114" i="50"/>
  <c r="AD43" i="50"/>
  <c r="AD49" i="50"/>
  <c r="AD65" i="50"/>
  <c r="AD34" i="50"/>
  <c r="AD25" i="50"/>
  <c r="AD71" i="50"/>
  <c r="AD42" i="50"/>
  <c r="AD77" i="50"/>
  <c r="AD91" i="50"/>
  <c r="AD73" i="50"/>
  <c r="AD69" i="50"/>
  <c r="AD36" i="50"/>
  <c r="AD30" i="50"/>
  <c r="AD75" i="50"/>
  <c r="J21" i="50"/>
  <c r="H15" i="49"/>
  <c r="H18" i="49"/>
  <c r="H17" i="49"/>
  <c r="F18" i="49"/>
  <c r="J17" i="49"/>
  <c r="J15" i="49"/>
  <c r="F16" i="49"/>
  <c r="J18" i="49"/>
  <c r="H19" i="49"/>
  <c r="F19" i="49"/>
  <c r="F17" i="49"/>
  <c r="AD32" i="50" l="1"/>
  <c r="AD79" i="50"/>
  <c r="AD86" i="50"/>
  <c r="AD37" i="50"/>
  <c r="AD53" i="50"/>
  <c r="AD124" i="50"/>
  <c r="AD60" i="50"/>
  <c r="AD68" i="50"/>
  <c r="BG68" i="50" s="1"/>
  <c r="AD85" i="50"/>
  <c r="AD93" i="50"/>
  <c r="AD101" i="50"/>
  <c r="AD109" i="50"/>
  <c r="AD117" i="50"/>
  <c r="AD125" i="50"/>
  <c r="AD131" i="50"/>
  <c r="M16" i="50"/>
  <c r="AF96" i="51"/>
  <c r="AP35" i="51"/>
  <c r="AF40" i="51"/>
  <c r="BH125" i="51"/>
  <c r="BH113" i="51"/>
  <c r="AW125" i="52"/>
  <c r="BI125" i="52"/>
  <c r="AY125" i="52"/>
  <c r="AD38" i="50"/>
  <c r="AD102" i="50"/>
  <c r="AD47" i="50"/>
  <c r="AD27" i="50"/>
  <c r="AK26" i="50" s="1"/>
  <c r="AD59" i="50"/>
  <c r="AD116" i="50"/>
  <c r="AD134" i="50"/>
  <c r="AD76" i="50"/>
  <c r="AQ68" i="51"/>
  <c r="BH101" i="51"/>
  <c r="AQ32" i="51"/>
  <c r="H22" i="49"/>
  <c r="AD26" i="50"/>
  <c r="AD33" i="50"/>
  <c r="AD39" i="50"/>
  <c r="AD87" i="50"/>
  <c r="AL86" i="50" s="1"/>
  <c r="AD63" i="50"/>
  <c r="AD57" i="50"/>
  <c r="AD96" i="50"/>
  <c r="AD51" i="50"/>
  <c r="BG50" i="50" s="1"/>
  <c r="AD100" i="50"/>
  <c r="AD29" i="50"/>
  <c r="AD40" i="50"/>
  <c r="AD104" i="50"/>
  <c r="AK104" i="50" s="1"/>
  <c r="AD98" i="50"/>
  <c r="AD81" i="50"/>
  <c r="AD118" i="50"/>
  <c r="AD127" i="50"/>
  <c r="AD135" i="50"/>
  <c r="AD54" i="50"/>
  <c r="AD62" i="50"/>
  <c r="AD70" i="50"/>
  <c r="AD78" i="50"/>
  <c r="AD88" i="50"/>
  <c r="AD95" i="50"/>
  <c r="AD103" i="50"/>
  <c r="AD111" i="50"/>
  <c r="AD119" i="50"/>
  <c r="AD126" i="50"/>
  <c r="AD133" i="50"/>
  <c r="M14" i="50"/>
  <c r="N14" i="50"/>
  <c r="BH50" i="51"/>
  <c r="BH74" i="51"/>
  <c r="BH47" i="51"/>
  <c r="AQ35" i="51"/>
  <c r="AQ41" i="51"/>
  <c r="BH128" i="51"/>
  <c r="O18" i="51"/>
  <c r="AF129" i="51"/>
  <c r="AF123" i="51"/>
  <c r="AF67" i="51"/>
  <c r="AF41" i="51"/>
  <c r="AF90" i="51"/>
  <c r="AF51" i="51"/>
  <c r="AF44" i="51"/>
  <c r="AV44" i="51" s="1"/>
  <c r="AF119" i="51"/>
  <c r="AF84" i="51"/>
  <c r="BH83" i="51"/>
  <c r="AQ29" i="51"/>
  <c r="AR86" i="51"/>
  <c r="AF37" i="51"/>
  <c r="BH65" i="51"/>
  <c r="AQ98" i="51"/>
  <c r="BH77" i="51"/>
  <c r="AF46" i="51"/>
  <c r="AQ62" i="51"/>
  <c r="BH110" i="51"/>
  <c r="AQ44" i="51"/>
  <c r="O17" i="51"/>
  <c r="AQ38" i="51"/>
  <c r="BH53" i="51"/>
  <c r="BH71" i="51"/>
  <c r="AW128" i="52"/>
  <c r="AF125" i="51"/>
  <c r="AM125" i="51"/>
  <c r="AD84" i="50"/>
  <c r="AD41" i="50"/>
  <c r="AD89" i="50"/>
  <c r="AD94" i="50"/>
  <c r="AD52" i="50"/>
  <c r="AD28" i="50"/>
  <c r="AD35" i="50"/>
  <c r="AD46" i="50"/>
  <c r="AD108" i="50"/>
  <c r="AD83" i="50"/>
  <c r="AD67" i="50"/>
  <c r="AD106" i="50"/>
  <c r="AD61" i="50"/>
  <c r="AD110" i="50"/>
  <c r="AD31" i="50"/>
  <c r="AD55" i="50"/>
  <c r="AD45" i="50"/>
  <c r="AD44" i="50"/>
  <c r="AD112" i="50"/>
  <c r="AD120" i="50"/>
  <c r="BG119" i="50" s="1"/>
  <c r="AD130" i="50"/>
  <c r="AD48" i="50"/>
  <c r="AD56" i="50"/>
  <c r="AD64" i="50"/>
  <c r="AD72" i="50"/>
  <c r="AD80" i="50"/>
  <c r="AD90" i="50"/>
  <c r="AD97" i="50"/>
  <c r="AD105" i="50"/>
  <c r="AD113" i="50"/>
  <c r="AD121" i="50"/>
  <c r="AD128" i="50"/>
  <c r="BG128" i="50" s="1"/>
  <c r="AD136" i="50"/>
  <c r="M17" i="50"/>
  <c r="M19" i="50"/>
  <c r="AQ128" i="51"/>
  <c r="AF52" i="51"/>
  <c r="AF63" i="51"/>
  <c r="AF117" i="51"/>
  <c r="AF34" i="51"/>
  <c r="AF54" i="51"/>
  <c r="AF97" i="51"/>
  <c r="AF128" i="51"/>
  <c r="AX128" i="51" s="1"/>
  <c r="AL128" i="51"/>
  <c r="AL86" i="51"/>
  <c r="AF102" i="51"/>
  <c r="BI128" i="52"/>
  <c r="AW119" i="52"/>
  <c r="BI119" i="52"/>
  <c r="AW92" i="52"/>
  <c r="BI92" i="52"/>
  <c r="BI74" i="52"/>
  <c r="AW74" i="52"/>
  <c r="AW29" i="52"/>
  <c r="BI29" i="52"/>
  <c r="BI71" i="52"/>
  <c r="AW71" i="52"/>
  <c r="BI89" i="52"/>
  <c r="AW89" i="52"/>
  <c r="AW65" i="52"/>
  <c r="BI65" i="52"/>
  <c r="AX86" i="52"/>
  <c r="AW86" i="52"/>
  <c r="BI86" i="52"/>
  <c r="AW35" i="52"/>
  <c r="BI35" i="52"/>
  <c r="AV35" i="52"/>
  <c r="BI110" i="52"/>
  <c r="AW110" i="52"/>
  <c r="AW44" i="52"/>
  <c r="BI44" i="52"/>
  <c r="AV44" i="52"/>
  <c r="BI59" i="52"/>
  <c r="AW59" i="52"/>
  <c r="BI104" i="52"/>
  <c r="AW104" i="52"/>
  <c r="AF66" i="51"/>
  <c r="AF43" i="51"/>
  <c r="AF111" i="51"/>
  <c r="BC41" i="51"/>
  <c r="AQ65" i="51"/>
  <c r="AF39" i="51"/>
  <c r="BH38" i="51"/>
  <c r="BH62" i="51"/>
  <c r="AF73" i="51"/>
  <c r="AP38" i="51"/>
  <c r="AQ53" i="51"/>
  <c r="AF78" i="51"/>
  <c r="AW77" i="51" s="1"/>
  <c r="AQ110" i="51"/>
  <c r="AQ77" i="51"/>
  <c r="AF62" i="51"/>
  <c r="BI62" i="51" s="1"/>
  <c r="AF109" i="51"/>
  <c r="BJ41" i="51"/>
  <c r="BB41" i="51"/>
  <c r="AW44" i="51"/>
  <c r="AW107" i="51"/>
  <c r="BI107" i="51"/>
  <c r="AW62" i="51"/>
  <c r="AW50" i="51"/>
  <c r="BI50" i="51"/>
  <c r="BI125" i="51"/>
  <c r="AY125" i="51"/>
  <c r="AW125" i="51"/>
  <c r="AK95" i="51"/>
  <c r="BG95" i="51"/>
  <c r="AY83" i="51"/>
  <c r="AW83" i="51"/>
  <c r="BI83" i="51"/>
  <c r="BI29" i="51"/>
  <c r="AW29" i="51"/>
  <c r="BC122" i="51"/>
  <c r="BJ122" i="51"/>
  <c r="BJ68" i="51"/>
  <c r="BC68" i="51"/>
  <c r="AW80" i="51"/>
  <c r="BI80" i="51"/>
  <c r="AK47" i="51"/>
  <c r="BG47" i="51"/>
  <c r="AK92" i="51"/>
  <c r="BG92" i="51"/>
  <c r="AK53" i="51"/>
  <c r="BG53" i="51"/>
  <c r="AK41" i="51"/>
  <c r="BG41" i="51"/>
  <c r="AJ41" i="51"/>
  <c r="AK113" i="51"/>
  <c r="BG113" i="51"/>
  <c r="BG83" i="51"/>
  <c r="AM83" i="51"/>
  <c r="AK83" i="51"/>
  <c r="BG98" i="51"/>
  <c r="AK98" i="51"/>
  <c r="BC26" i="51"/>
  <c r="BJ26" i="51"/>
  <c r="AF113" i="51"/>
  <c r="BJ104" i="51"/>
  <c r="BC104" i="51"/>
  <c r="BJ53" i="51"/>
  <c r="BC53" i="51"/>
  <c r="BJ101" i="51"/>
  <c r="BC101" i="51"/>
  <c r="BB44" i="51"/>
  <c r="BJ44" i="51"/>
  <c r="BC44" i="51"/>
  <c r="AW119" i="51"/>
  <c r="BI119" i="51"/>
  <c r="BJ50" i="51"/>
  <c r="BC50" i="51"/>
  <c r="AK119" i="51"/>
  <c r="BG119" i="51"/>
  <c r="BG116" i="51"/>
  <c r="AK116" i="51"/>
  <c r="AF116" i="51"/>
  <c r="BJ98" i="51"/>
  <c r="BC98" i="51"/>
  <c r="AK101" i="51"/>
  <c r="BG101" i="51"/>
  <c r="BC128" i="51"/>
  <c r="BJ128" i="51"/>
  <c r="BJ77" i="51"/>
  <c r="BC77" i="51"/>
  <c r="BJ116" i="51"/>
  <c r="BC116" i="51"/>
  <c r="BI47" i="51"/>
  <c r="AW47" i="51"/>
  <c r="BC56" i="51"/>
  <c r="BJ56" i="51"/>
  <c r="BI89" i="51"/>
  <c r="AW89" i="51"/>
  <c r="AF101" i="51"/>
  <c r="BI128" i="51"/>
  <c r="AW128" i="51"/>
  <c r="BG65" i="51"/>
  <c r="AK65" i="51"/>
  <c r="BG125" i="51"/>
  <c r="AK125" i="51"/>
  <c r="AK56" i="51"/>
  <c r="BG56" i="51"/>
  <c r="BG128" i="51"/>
  <c r="AK128" i="51"/>
  <c r="BG86" i="51"/>
  <c r="AK86" i="51"/>
  <c r="BC62" i="51"/>
  <c r="BJ62" i="51"/>
  <c r="BJ38" i="51"/>
  <c r="BC38" i="51"/>
  <c r="BB38" i="51"/>
  <c r="AK74" i="51"/>
  <c r="BG74" i="51"/>
  <c r="BC86" i="51"/>
  <c r="BD86" i="51"/>
  <c r="BJ86" i="51"/>
  <c r="BI65" i="51"/>
  <c r="AW65" i="51"/>
  <c r="AF95" i="51"/>
  <c r="BJ113" i="51"/>
  <c r="BC113" i="51"/>
  <c r="AW68" i="51"/>
  <c r="BI68" i="51"/>
  <c r="BJ35" i="51"/>
  <c r="BC35" i="51"/>
  <c r="BB35" i="51"/>
  <c r="BI41" i="51"/>
  <c r="AW41" i="51"/>
  <c r="AV41" i="51"/>
  <c r="BI92" i="51"/>
  <c r="AW92" i="51"/>
  <c r="AK59" i="51"/>
  <c r="BG59" i="51"/>
  <c r="BG29" i="51"/>
  <c r="AK29" i="51"/>
  <c r="BG68" i="51"/>
  <c r="AK68" i="51"/>
  <c r="BG104" i="51"/>
  <c r="AK104" i="51"/>
  <c r="BJ32" i="51"/>
  <c r="BC32" i="51"/>
  <c r="BB32" i="51"/>
  <c r="BJ92" i="51"/>
  <c r="BC92" i="51"/>
  <c r="BJ65" i="51"/>
  <c r="BC65" i="51"/>
  <c r="AF86" i="51"/>
  <c r="BJ29" i="51"/>
  <c r="BC29" i="51"/>
  <c r="BC125" i="51"/>
  <c r="BJ125" i="51"/>
  <c r="BE125" i="51"/>
  <c r="AK32" i="51"/>
  <c r="BG32" i="51"/>
  <c r="AJ32" i="51"/>
  <c r="BG71" i="51"/>
  <c r="AK71" i="51"/>
  <c r="BG89" i="51"/>
  <c r="AK89" i="51"/>
  <c r="BG122" i="51"/>
  <c r="AK122" i="51"/>
  <c r="BJ89" i="51"/>
  <c r="BC89" i="51"/>
  <c r="AF53" i="51"/>
  <c r="AF104" i="51"/>
  <c r="AF98" i="51"/>
  <c r="BC83" i="51"/>
  <c r="BE83" i="51"/>
  <c r="BJ83" i="51"/>
  <c r="AW56" i="51"/>
  <c r="BI56" i="51"/>
  <c r="BG50" i="51"/>
  <c r="AK50" i="51"/>
  <c r="BC59" i="51"/>
  <c r="BJ59" i="51"/>
  <c r="BJ71" i="51"/>
  <c r="BC71" i="51"/>
  <c r="BI35" i="51"/>
  <c r="AW35" i="51"/>
  <c r="AV35" i="51"/>
  <c r="BC95" i="51"/>
  <c r="BJ95" i="51"/>
  <c r="AK38" i="51"/>
  <c r="BG38" i="51"/>
  <c r="AJ38" i="51"/>
  <c r="AK26" i="51"/>
  <c r="BG26" i="51"/>
  <c r="AK80" i="51"/>
  <c r="BG80" i="51"/>
  <c r="AK44" i="51"/>
  <c r="AJ44" i="51"/>
  <c r="BG44" i="51"/>
  <c r="BG77" i="51"/>
  <c r="AK77" i="51"/>
  <c r="BJ47" i="51"/>
  <c r="BC47" i="51"/>
  <c r="BC80" i="51"/>
  <c r="BJ80" i="51"/>
  <c r="AF32" i="51"/>
  <c r="BG62" i="51"/>
  <c r="AK62" i="51"/>
  <c r="AF74" i="51"/>
  <c r="BC74" i="51"/>
  <c r="BJ74" i="51"/>
  <c r="BJ119" i="51"/>
  <c r="BC119" i="51"/>
  <c r="BI110" i="51"/>
  <c r="AW110" i="51"/>
  <c r="BI38" i="51"/>
  <c r="AW38" i="51"/>
  <c r="AV38" i="51"/>
  <c r="BJ107" i="51"/>
  <c r="BC107" i="51"/>
  <c r="BI77" i="51"/>
  <c r="BI122" i="51"/>
  <c r="AW122" i="51"/>
  <c r="AF59" i="51"/>
  <c r="AF26" i="51"/>
  <c r="AK35" i="51"/>
  <c r="BG35" i="51"/>
  <c r="AJ35" i="51"/>
  <c r="AK107" i="51"/>
  <c r="BG107" i="51"/>
  <c r="BG110" i="51"/>
  <c r="AK110" i="51"/>
  <c r="BC110" i="51"/>
  <c r="BJ110" i="51"/>
  <c r="AF71" i="51"/>
  <c r="N15" i="50"/>
  <c r="O15" i="50" s="1"/>
  <c r="P16" i="50"/>
  <c r="N17" i="50"/>
  <c r="N19" i="50"/>
  <c r="O19" i="50" s="1"/>
  <c r="O17" i="50"/>
  <c r="O14" i="50"/>
  <c r="AK110" i="50"/>
  <c r="BG110" i="50"/>
  <c r="AK44" i="50"/>
  <c r="AJ44" i="50"/>
  <c r="BG44" i="50"/>
  <c r="BG80" i="50"/>
  <c r="AK80" i="50"/>
  <c r="BG113" i="50"/>
  <c r="AK113" i="50"/>
  <c r="AL128" i="50"/>
  <c r="AK98" i="50"/>
  <c r="BG98" i="50"/>
  <c r="P18" i="50"/>
  <c r="AK65" i="50"/>
  <c r="BG65" i="50"/>
  <c r="AK122" i="50"/>
  <c r="BG122" i="50"/>
  <c r="P17" i="50"/>
  <c r="AM83" i="50"/>
  <c r="BG83" i="50"/>
  <c r="AK83" i="50"/>
  <c r="AK32" i="50"/>
  <c r="BG32" i="50"/>
  <c r="AJ32" i="50"/>
  <c r="AK47" i="50"/>
  <c r="BG47" i="50"/>
  <c r="AK53" i="50"/>
  <c r="BG53" i="50"/>
  <c r="AK68" i="50"/>
  <c r="BG101" i="50"/>
  <c r="AK101" i="50"/>
  <c r="BG131" i="50"/>
  <c r="AK131" i="50"/>
  <c r="BG29" i="50"/>
  <c r="AK29" i="50"/>
  <c r="BG104" i="50"/>
  <c r="BG26" i="50"/>
  <c r="BG62" i="50"/>
  <c r="AK62" i="50"/>
  <c r="AK35" i="50"/>
  <c r="BG35" i="50"/>
  <c r="AJ35" i="50"/>
  <c r="BG56" i="50"/>
  <c r="AK56" i="50"/>
  <c r="BG95" i="50"/>
  <c r="AK95" i="50"/>
  <c r="AK77" i="50"/>
  <c r="BG77" i="50"/>
  <c r="AK71" i="50"/>
  <c r="BG71" i="50"/>
  <c r="BG74" i="50"/>
  <c r="AK74" i="50"/>
  <c r="AK92" i="50"/>
  <c r="BG92" i="50"/>
  <c r="BG107" i="50"/>
  <c r="AK107" i="50"/>
  <c r="AE136" i="50"/>
  <c r="AF136" i="50" s="1"/>
  <c r="AE133" i="50"/>
  <c r="AE131" i="50"/>
  <c r="AE129" i="50"/>
  <c r="AF129" i="50" s="1"/>
  <c r="AE128" i="50"/>
  <c r="AE126" i="50"/>
  <c r="AF126" i="50" s="1"/>
  <c r="AE125" i="50"/>
  <c r="AE123" i="50"/>
  <c r="AF123" i="50" s="1"/>
  <c r="AE121" i="50"/>
  <c r="AF121" i="50" s="1"/>
  <c r="AE119" i="50"/>
  <c r="AE117" i="50"/>
  <c r="AF117" i="50" s="1"/>
  <c r="AE115" i="50"/>
  <c r="AF115" i="50" s="1"/>
  <c r="AE113" i="50"/>
  <c r="AE111" i="50"/>
  <c r="AF111" i="50" s="1"/>
  <c r="AE109" i="50"/>
  <c r="AE107" i="50"/>
  <c r="AE105" i="50"/>
  <c r="AF105" i="50" s="1"/>
  <c r="AE103" i="50"/>
  <c r="AE101" i="50"/>
  <c r="AE99" i="50"/>
  <c r="AF99" i="50" s="1"/>
  <c r="AE97" i="50"/>
  <c r="AF97" i="50" s="1"/>
  <c r="AE95" i="50"/>
  <c r="AE93" i="50"/>
  <c r="AF93" i="50" s="1"/>
  <c r="AE92" i="50"/>
  <c r="AE90" i="50"/>
  <c r="AF90" i="50" s="1"/>
  <c r="AE88" i="50"/>
  <c r="AF88" i="50" s="1"/>
  <c r="AE85" i="50"/>
  <c r="AF85" i="50" s="1"/>
  <c r="AE82" i="50"/>
  <c r="AF82" i="50" s="1"/>
  <c r="AE80" i="50"/>
  <c r="AE78" i="50"/>
  <c r="AF78" i="50" s="1"/>
  <c r="AE76" i="50"/>
  <c r="AE74" i="50"/>
  <c r="AE72" i="50"/>
  <c r="AF72" i="50" s="1"/>
  <c r="AE70" i="50"/>
  <c r="AE68" i="50"/>
  <c r="AE66" i="50"/>
  <c r="AF66" i="50" s="1"/>
  <c r="AE64" i="50"/>
  <c r="AF64" i="50" s="1"/>
  <c r="AE62" i="50"/>
  <c r="AE60" i="50"/>
  <c r="AF60" i="50" s="1"/>
  <c r="AE58" i="50"/>
  <c r="AF58" i="50" s="1"/>
  <c r="AE56" i="50"/>
  <c r="AE54" i="50"/>
  <c r="AF54" i="50" s="1"/>
  <c r="AE52" i="50"/>
  <c r="AF52" i="50" s="1"/>
  <c r="AE50" i="50"/>
  <c r="AE48" i="50"/>
  <c r="AF48" i="50" s="1"/>
  <c r="AE47" i="50"/>
  <c r="AE45" i="50"/>
  <c r="AF45" i="50" s="1"/>
  <c r="AE44" i="50"/>
  <c r="AE42" i="50"/>
  <c r="AF42" i="50" s="1"/>
  <c r="AE41" i="50"/>
  <c r="AE135" i="50"/>
  <c r="AF135" i="50" s="1"/>
  <c r="AE134" i="50"/>
  <c r="AE132" i="50"/>
  <c r="AF132" i="50" s="1"/>
  <c r="AE130" i="50"/>
  <c r="AF130" i="50" s="1"/>
  <c r="AE127" i="50"/>
  <c r="AE124" i="50"/>
  <c r="AF124" i="50" s="1"/>
  <c r="AE122" i="50"/>
  <c r="AE120" i="50"/>
  <c r="AE118" i="50"/>
  <c r="AF118" i="50" s="1"/>
  <c r="AE116" i="50"/>
  <c r="AE114" i="50"/>
  <c r="AF114" i="50" s="1"/>
  <c r="AE112" i="50"/>
  <c r="AF112" i="50" s="1"/>
  <c r="AE110" i="50"/>
  <c r="AE108" i="50"/>
  <c r="AF108" i="50" s="1"/>
  <c r="AE106" i="50"/>
  <c r="AF106" i="50" s="1"/>
  <c r="AE104" i="50"/>
  <c r="AE102" i="50"/>
  <c r="AF102" i="50" s="1"/>
  <c r="AE100" i="50"/>
  <c r="AF100" i="50" s="1"/>
  <c r="AE98" i="50"/>
  <c r="AE96" i="50"/>
  <c r="AF96" i="50" s="1"/>
  <c r="AE94" i="50"/>
  <c r="AE91" i="50"/>
  <c r="AF91" i="50" s="1"/>
  <c r="AE89" i="50"/>
  <c r="AE87" i="50"/>
  <c r="AE86" i="50"/>
  <c r="AE84" i="50"/>
  <c r="AF84" i="50" s="1"/>
  <c r="AE83" i="50"/>
  <c r="AE81" i="50"/>
  <c r="AF81" i="50" s="1"/>
  <c r="AE79" i="50"/>
  <c r="AF79" i="50" s="1"/>
  <c r="AE77" i="50"/>
  <c r="AE75" i="50"/>
  <c r="AF75" i="50" s="1"/>
  <c r="AE73" i="50"/>
  <c r="AF73" i="50" s="1"/>
  <c r="AE71" i="50"/>
  <c r="AE69" i="50"/>
  <c r="AF69" i="50" s="1"/>
  <c r="AE67" i="50"/>
  <c r="AF67" i="50" s="1"/>
  <c r="AE65" i="50"/>
  <c r="AE63" i="50"/>
  <c r="AF63" i="50" s="1"/>
  <c r="AE61" i="50"/>
  <c r="AF61" i="50" s="1"/>
  <c r="AE59" i="50"/>
  <c r="AE57" i="50"/>
  <c r="AF57" i="50" s="1"/>
  <c r="AE55" i="50"/>
  <c r="AE53" i="50"/>
  <c r="AE51" i="50"/>
  <c r="AF51" i="50" s="1"/>
  <c r="AE49" i="50"/>
  <c r="AF49" i="50" s="1"/>
  <c r="AE46" i="50"/>
  <c r="AE43" i="50"/>
  <c r="AF43" i="50" s="1"/>
  <c r="AE40" i="50"/>
  <c r="AF40" i="50" s="1"/>
  <c r="AE31" i="50"/>
  <c r="AF31" i="50" s="1"/>
  <c r="AE29" i="50"/>
  <c r="AE36" i="50"/>
  <c r="AF36" i="50" s="1"/>
  <c r="AE26" i="50"/>
  <c r="AE37" i="50"/>
  <c r="AE34" i="50"/>
  <c r="AF34" i="50" s="1"/>
  <c r="AE27" i="50"/>
  <c r="AE25" i="50"/>
  <c r="AF25" i="50" s="1"/>
  <c r="AE30" i="50"/>
  <c r="AF30" i="50" s="1"/>
  <c r="AE38" i="50"/>
  <c r="AE33" i="50"/>
  <c r="AF33" i="50" s="1"/>
  <c r="AE35" i="50"/>
  <c r="AE28" i="50"/>
  <c r="AF28" i="50" s="1"/>
  <c r="AE39" i="50"/>
  <c r="AF39" i="50" s="1"/>
  <c r="AE32" i="50"/>
  <c r="N16" i="50"/>
  <c r="O16" i="50" s="1"/>
  <c r="AG136" i="50"/>
  <c r="AG133" i="50"/>
  <c r="AG131" i="50"/>
  <c r="AG129" i="50"/>
  <c r="AG128" i="50"/>
  <c r="AG126" i="50"/>
  <c r="AG125" i="50"/>
  <c r="AG123" i="50"/>
  <c r="AG121" i="50"/>
  <c r="AG119" i="50"/>
  <c r="AG117" i="50"/>
  <c r="AG115" i="50"/>
  <c r="AG113" i="50"/>
  <c r="AG111" i="50"/>
  <c r="AG109" i="50"/>
  <c r="AG107" i="50"/>
  <c r="AG105" i="50"/>
  <c r="AG103" i="50"/>
  <c r="AG101" i="50"/>
  <c r="AG99" i="50"/>
  <c r="AG97" i="50"/>
  <c r="AG95" i="50"/>
  <c r="AG93" i="50"/>
  <c r="AG92" i="50"/>
  <c r="AG90" i="50"/>
  <c r="AG88" i="50"/>
  <c r="AG85" i="50"/>
  <c r="AG82" i="50"/>
  <c r="AG80" i="50"/>
  <c r="AG78" i="50"/>
  <c r="AG76" i="50"/>
  <c r="AG74" i="50"/>
  <c r="AG72" i="50"/>
  <c r="AG70" i="50"/>
  <c r="AG68" i="50"/>
  <c r="AG66" i="50"/>
  <c r="AG64" i="50"/>
  <c r="AG62" i="50"/>
  <c r="AG60" i="50"/>
  <c r="AG58" i="50"/>
  <c r="AG56" i="50"/>
  <c r="AG54" i="50"/>
  <c r="AG52" i="50"/>
  <c r="AG50" i="50"/>
  <c r="AG48" i="50"/>
  <c r="AG47" i="50"/>
  <c r="AG135" i="50"/>
  <c r="AG104" i="50"/>
  <c r="AG94" i="50"/>
  <c r="AG65" i="50"/>
  <c r="AG55" i="50"/>
  <c r="AG40" i="50"/>
  <c r="AG29" i="50"/>
  <c r="AG132" i="50"/>
  <c r="AG124" i="50"/>
  <c r="AG114" i="50"/>
  <c r="AG110" i="50"/>
  <c r="AG100" i="50"/>
  <c r="AG89" i="50"/>
  <c r="AG71" i="50"/>
  <c r="AG61" i="50"/>
  <c r="AG51" i="50"/>
  <c r="AG42" i="50"/>
  <c r="AG106" i="50"/>
  <c r="AG96" i="50"/>
  <c r="AG86" i="50"/>
  <c r="AG77" i="50"/>
  <c r="AG67" i="50"/>
  <c r="AG57" i="50"/>
  <c r="AG127" i="50"/>
  <c r="AG118" i="50"/>
  <c r="AG102" i="50"/>
  <c r="AG91" i="50"/>
  <c r="AG83" i="50"/>
  <c r="AG73" i="50"/>
  <c r="AG63" i="50"/>
  <c r="AG44" i="50"/>
  <c r="AG39" i="50"/>
  <c r="AG38" i="50"/>
  <c r="AG36" i="50"/>
  <c r="AG35" i="50"/>
  <c r="AG33" i="50"/>
  <c r="AG32" i="50"/>
  <c r="AG30" i="50"/>
  <c r="AG28" i="50"/>
  <c r="AG26" i="50"/>
  <c r="AG122" i="50"/>
  <c r="AG75" i="50"/>
  <c r="AG41" i="50"/>
  <c r="AG49" i="50"/>
  <c r="AG25" i="50"/>
  <c r="P15" i="50"/>
  <c r="AG108" i="50"/>
  <c r="AG87" i="50"/>
  <c r="AG79" i="50"/>
  <c r="AG69" i="50"/>
  <c r="AG46" i="50"/>
  <c r="AG84" i="50"/>
  <c r="AG37" i="50"/>
  <c r="AG34" i="50"/>
  <c r="AG27" i="50"/>
  <c r="AG130" i="50"/>
  <c r="AG112" i="50"/>
  <c r="AG81" i="50"/>
  <c r="AG53" i="50"/>
  <c r="AG43" i="50"/>
  <c r="AG134" i="50"/>
  <c r="AG120" i="50"/>
  <c r="AG116" i="50"/>
  <c r="AG98" i="50"/>
  <c r="AG59" i="50"/>
  <c r="AG45" i="50"/>
  <c r="AG31" i="50"/>
  <c r="P19" i="50"/>
  <c r="P14" i="50"/>
  <c r="AK38" i="50"/>
  <c r="BG38" i="50"/>
  <c r="AJ38" i="50"/>
  <c r="AK41" i="50"/>
  <c r="AJ41" i="50"/>
  <c r="BG41" i="50"/>
  <c r="AK86" i="50"/>
  <c r="AK89" i="50"/>
  <c r="BG89" i="50"/>
  <c r="AK59" i="50"/>
  <c r="BG59" i="50"/>
  <c r="AK116" i="50"/>
  <c r="BG116" i="50"/>
  <c r="AK134" i="50"/>
  <c r="BG134" i="50"/>
  <c r="AM125" i="50"/>
  <c r="BG125" i="50"/>
  <c r="AK125" i="50"/>
  <c r="N18" i="50"/>
  <c r="O18" i="50" s="1"/>
  <c r="J22" i="49"/>
  <c r="F22" i="49"/>
  <c r="F21" i="49"/>
  <c r="F23" i="49"/>
  <c r="J23" i="49"/>
  <c r="H21" i="49"/>
  <c r="H23" i="49"/>
  <c r="J21" i="49"/>
  <c r="BG86" i="50" l="1"/>
  <c r="AF27" i="50"/>
  <c r="AK50" i="50"/>
  <c r="BI44" i="51"/>
  <c r="AF46" i="50"/>
  <c r="AF55" i="50"/>
  <c r="AF94" i="50"/>
  <c r="AF127" i="50"/>
  <c r="AF76" i="50"/>
  <c r="AF109" i="50"/>
  <c r="AK119" i="50"/>
  <c r="AK128" i="50"/>
  <c r="AF37" i="50"/>
  <c r="AF87" i="50"/>
  <c r="AF120" i="50"/>
  <c r="AF70" i="50"/>
  <c r="AF103" i="50"/>
  <c r="AF133" i="50"/>
  <c r="BI59" i="51"/>
  <c r="AW59" i="51"/>
  <c r="AW101" i="51"/>
  <c r="BI101" i="51"/>
  <c r="BI71" i="51"/>
  <c r="AW71" i="51"/>
  <c r="BI32" i="51"/>
  <c r="AV32" i="51"/>
  <c r="AW32" i="51"/>
  <c r="BI98" i="51"/>
  <c r="AW98" i="51"/>
  <c r="AW26" i="51"/>
  <c r="BI26" i="51"/>
  <c r="AW95" i="51"/>
  <c r="BI95" i="51"/>
  <c r="BI116" i="51"/>
  <c r="AW116" i="51"/>
  <c r="BI104" i="51"/>
  <c r="AW104" i="51"/>
  <c r="AW113" i="51"/>
  <c r="BI113" i="51"/>
  <c r="AW74" i="51"/>
  <c r="BI74" i="51"/>
  <c r="BI53" i="51"/>
  <c r="AW53" i="51"/>
  <c r="AX86" i="51"/>
  <c r="AW86" i="51"/>
  <c r="BI86" i="51"/>
  <c r="BJ26" i="50"/>
  <c r="BC26" i="50"/>
  <c r="AF125" i="50"/>
  <c r="BH125" i="50"/>
  <c r="AQ125" i="50"/>
  <c r="AS125" i="50"/>
  <c r="BC116" i="50"/>
  <c r="BJ116" i="50"/>
  <c r="BJ44" i="50"/>
  <c r="BC44" i="50"/>
  <c r="BB44" i="50"/>
  <c r="BJ29" i="50"/>
  <c r="BC29" i="50"/>
  <c r="BJ80" i="50"/>
  <c r="BC80" i="50"/>
  <c r="BJ113" i="50"/>
  <c r="BC113" i="50"/>
  <c r="BD128" i="50"/>
  <c r="BC128" i="50"/>
  <c r="BJ128" i="50"/>
  <c r="AQ65" i="50"/>
  <c r="BH65" i="50"/>
  <c r="AF65" i="50"/>
  <c r="BH47" i="50"/>
  <c r="AF47" i="50"/>
  <c r="AQ47" i="50"/>
  <c r="AF62" i="50"/>
  <c r="BH62" i="50"/>
  <c r="AQ62" i="50"/>
  <c r="AF95" i="50"/>
  <c r="BH95" i="50"/>
  <c r="AQ95" i="50"/>
  <c r="BC98" i="50"/>
  <c r="BJ98" i="50"/>
  <c r="BJ62" i="50"/>
  <c r="BC62" i="50"/>
  <c r="BJ50" i="50"/>
  <c r="BC50" i="50"/>
  <c r="AF128" i="50"/>
  <c r="BH128" i="50"/>
  <c r="AR128" i="50"/>
  <c r="AQ128" i="50"/>
  <c r="AQ110" i="50"/>
  <c r="BH110" i="50"/>
  <c r="AF110" i="50"/>
  <c r="AQ26" i="50"/>
  <c r="BH26" i="50"/>
  <c r="AF26" i="50"/>
  <c r="BJ134" i="50"/>
  <c r="BC134" i="50"/>
  <c r="BJ32" i="50"/>
  <c r="BC32" i="50"/>
  <c r="BB32" i="50"/>
  <c r="BC77" i="50"/>
  <c r="BJ77" i="50"/>
  <c r="BC89" i="50"/>
  <c r="BJ89" i="50"/>
  <c r="BJ68" i="50"/>
  <c r="BC68" i="50"/>
  <c r="BJ101" i="50"/>
  <c r="BC101" i="50"/>
  <c r="BJ131" i="50"/>
  <c r="BC131" i="50"/>
  <c r="AQ53" i="50"/>
  <c r="BH53" i="50"/>
  <c r="AF53" i="50"/>
  <c r="AQ116" i="50"/>
  <c r="BH116" i="50"/>
  <c r="AF116" i="50"/>
  <c r="AQ134" i="50"/>
  <c r="BH134" i="50"/>
  <c r="AF134" i="50"/>
  <c r="AF50" i="50"/>
  <c r="BH50" i="50"/>
  <c r="AQ50" i="50"/>
  <c r="BJ95" i="50"/>
  <c r="BC95" i="50"/>
  <c r="AP35" i="50"/>
  <c r="BH35" i="50"/>
  <c r="AF35" i="50"/>
  <c r="AQ35" i="50"/>
  <c r="AS83" i="50"/>
  <c r="AQ83" i="50"/>
  <c r="BH83" i="50"/>
  <c r="AF83" i="50"/>
  <c r="BJ83" i="50"/>
  <c r="BE83" i="50"/>
  <c r="BC83" i="50"/>
  <c r="BJ86" i="50"/>
  <c r="BC86" i="50"/>
  <c r="BD86" i="50"/>
  <c r="BC65" i="50"/>
  <c r="BJ65" i="50"/>
  <c r="BJ119" i="50"/>
  <c r="BC119" i="50"/>
  <c r="AP38" i="50"/>
  <c r="BH38" i="50"/>
  <c r="AQ38" i="50"/>
  <c r="AF38" i="50"/>
  <c r="AF29" i="50"/>
  <c r="BH29" i="50"/>
  <c r="AQ29" i="50"/>
  <c r="AQ71" i="50"/>
  <c r="BH71" i="50"/>
  <c r="AF71" i="50"/>
  <c r="AR86" i="50"/>
  <c r="AQ86" i="50"/>
  <c r="BH86" i="50"/>
  <c r="AF86" i="50"/>
  <c r="AF68" i="50"/>
  <c r="BH68" i="50"/>
  <c r="AQ68" i="50"/>
  <c r="AF101" i="50"/>
  <c r="BH101" i="50"/>
  <c r="AQ101" i="50"/>
  <c r="AF131" i="50"/>
  <c r="BH131" i="50"/>
  <c r="AQ131" i="50"/>
  <c r="BC47" i="50"/>
  <c r="BJ47" i="50"/>
  <c r="BC71" i="50"/>
  <c r="BJ71" i="50"/>
  <c r="AQ98" i="50"/>
  <c r="BH98" i="50"/>
  <c r="AF98" i="50"/>
  <c r="AF80" i="50"/>
  <c r="BH80" i="50"/>
  <c r="AQ80" i="50"/>
  <c r="AF113" i="50"/>
  <c r="BH113" i="50"/>
  <c r="AQ113" i="50"/>
  <c r="BC53" i="50"/>
  <c r="BJ53" i="50"/>
  <c r="BB41" i="50"/>
  <c r="BJ41" i="50"/>
  <c r="BC41" i="50"/>
  <c r="BC35" i="50"/>
  <c r="BJ35" i="50"/>
  <c r="BB35" i="50"/>
  <c r="BC110" i="50"/>
  <c r="BJ110" i="50"/>
  <c r="BJ56" i="50"/>
  <c r="BC56" i="50"/>
  <c r="AQ104" i="50"/>
  <c r="BH104" i="50"/>
  <c r="AF104" i="50"/>
  <c r="BH41" i="50"/>
  <c r="AQ41" i="50"/>
  <c r="AP41" i="50"/>
  <c r="AF41" i="50"/>
  <c r="AF119" i="50"/>
  <c r="BH119" i="50"/>
  <c r="AQ119" i="50"/>
  <c r="BC104" i="50"/>
  <c r="BJ104" i="50"/>
  <c r="BJ74" i="50"/>
  <c r="BC74" i="50"/>
  <c r="BJ107" i="50"/>
  <c r="BC107" i="50"/>
  <c r="AQ59" i="50"/>
  <c r="BH59" i="50"/>
  <c r="AF59" i="50"/>
  <c r="AQ89" i="50"/>
  <c r="BH89" i="50"/>
  <c r="AF89" i="50"/>
  <c r="AF56" i="50"/>
  <c r="BH56" i="50"/>
  <c r="AQ56" i="50"/>
  <c r="BC92" i="50"/>
  <c r="BJ92" i="50"/>
  <c r="AQ122" i="50"/>
  <c r="BH122" i="50"/>
  <c r="AF122" i="50"/>
  <c r="BC59" i="50"/>
  <c r="BJ59" i="50"/>
  <c r="BC122" i="50"/>
  <c r="BJ122" i="50"/>
  <c r="BC38" i="50"/>
  <c r="BB38" i="50"/>
  <c r="BJ38" i="50"/>
  <c r="BE125" i="50"/>
  <c r="BC125" i="50"/>
  <c r="BJ125" i="50"/>
  <c r="AP32" i="50"/>
  <c r="BH32" i="50"/>
  <c r="AF32" i="50"/>
  <c r="AQ32" i="50"/>
  <c r="AQ77" i="50"/>
  <c r="BH77" i="50"/>
  <c r="AF77" i="50"/>
  <c r="BH44" i="50"/>
  <c r="AQ44" i="50"/>
  <c r="AP44" i="50"/>
  <c r="AF44" i="50"/>
  <c r="AF74" i="50"/>
  <c r="BH74" i="50"/>
  <c r="AQ74" i="50"/>
  <c r="AF92" i="50"/>
  <c r="BH92" i="50"/>
  <c r="AQ92" i="50"/>
  <c r="AF107" i="50"/>
  <c r="BH107" i="50"/>
  <c r="AQ107" i="50"/>
  <c r="P17" i="49"/>
  <c r="M19" i="49"/>
  <c r="M18" i="49"/>
  <c r="AE136" i="49"/>
  <c r="AE133" i="49"/>
  <c r="AE131" i="49"/>
  <c r="AE129" i="49"/>
  <c r="AE128" i="49"/>
  <c r="AE126" i="49"/>
  <c r="AE125" i="49"/>
  <c r="AE123" i="49"/>
  <c r="AE121" i="49"/>
  <c r="AE119" i="49"/>
  <c r="AE117" i="49"/>
  <c r="AE115" i="49"/>
  <c r="AE113" i="49"/>
  <c r="AE111" i="49"/>
  <c r="AE109" i="49"/>
  <c r="AE107" i="49"/>
  <c r="AE105" i="49"/>
  <c r="AE103" i="49"/>
  <c r="AE101" i="49"/>
  <c r="AE99" i="49"/>
  <c r="AE97" i="49"/>
  <c r="AE95" i="49"/>
  <c r="AE93" i="49"/>
  <c r="AE92" i="49"/>
  <c r="AE90" i="49"/>
  <c r="AE88" i="49"/>
  <c r="AE85" i="49"/>
  <c r="AE82" i="49"/>
  <c r="AE80" i="49"/>
  <c r="AE78" i="49"/>
  <c r="AE76" i="49"/>
  <c r="AE74" i="49"/>
  <c r="AE72" i="49"/>
  <c r="AE70" i="49"/>
  <c r="AE68" i="49"/>
  <c r="AE66" i="49"/>
  <c r="AE64" i="49"/>
  <c r="AE62" i="49"/>
  <c r="AE60" i="49"/>
  <c r="AE58" i="49"/>
  <c r="AE56" i="49"/>
  <c r="AE54" i="49"/>
  <c r="AE52" i="49"/>
  <c r="AE50" i="49"/>
  <c r="AE48" i="49"/>
  <c r="AE47" i="49"/>
  <c r="AE45" i="49"/>
  <c r="AE44" i="49"/>
  <c r="AE42" i="49"/>
  <c r="AE41" i="49"/>
  <c r="AE135" i="49"/>
  <c r="AE134" i="49"/>
  <c r="AE132" i="49"/>
  <c r="AE130" i="49"/>
  <c r="AE127" i="49"/>
  <c r="AE124" i="49"/>
  <c r="AE122" i="49"/>
  <c r="AE120" i="49"/>
  <c r="AE118" i="49"/>
  <c r="AE116" i="49"/>
  <c r="AE114" i="49"/>
  <c r="AE112" i="49"/>
  <c r="AE110" i="49"/>
  <c r="AE108" i="49"/>
  <c r="AE106" i="49"/>
  <c r="AE104" i="49"/>
  <c r="AE102" i="49"/>
  <c r="AE100" i="49"/>
  <c r="AE98" i="49"/>
  <c r="AE96" i="49"/>
  <c r="AE94" i="49"/>
  <c r="AE91" i="49"/>
  <c r="AE89" i="49"/>
  <c r="AE87" i="49"/>
  <c r="AE86" i="49"/>
  <c r="AE84" i="49"/>
  <c r="AE83" i="49"/>
  <c r="AE81" i="49"/>
  <c r="AE79" i="49"/>
  <c r="AE77" i="49"/>
  <c r="AE75" i="49"/>
  <c r="AE73" i="49"/>
  <c r="AE71" i="49"/>
  <c r="AE69" i="49"/>
  <c r="AE67" i="49"/>
  <c r="AE65" i="49"/>
  <c r="AE63" i="49"/>
  <c r="AE61" i="49"/>
  <c r="AE59" i="49"/>
  <c r="AE57" i="49"/>
  <c r="AE55" i="49"/>
  <c r="AE53" i="49"/>
  <c r="AE51" i="49"/>
  <c r="AE49" i="49"/>
  <c r="AE46" i="49"/>
  <c r="AE43" i="49"/>
  <c r="AE40" i="49"/>
  <c r="AE37" i="49"/>
  <c r="AE34" i="49"/>
  <c r="AE31" i="49"/>
  <c r="AE29" i="49"/>
  <c r="AE27" i="49"/>
  <c r="AE25" i="49"/>
  <c r="AE39" i="49"/>
  <c r="AE38" i="49"/>
  <c r="AE36" i="49"/>
  <c r="AE35" i="49"/>
  <c r="AE33" i="49"/>
  <c r="AE32" i="49"/>
  <c r="AE30" i="49"/>
  <c r="AE28" i="49"/>
  <c r="AE26" i="49"/>
  <c r="N16" i="49"/>
  <c r="N18" i="49"/>
  <c r="N15" i="49"/>
  <c r="N14" i="49"/>
  <c r="N17" i="49"/>
  <c r="M17" i="49"/>
  <c r="M16" i="49"/>
  <c r="AG136" i="49"/>
  <c r="AG133" i="49"/>
  <c r="AG131" i="49"/>
  <c r="AG129" i="49"/>
  <c r="AG128" i="49"/>
  <c r="AG126" i="49"/>
  <c r="AG125" i="49"/>
  <c r="AG123" i="49"/>
  <c r="AG121" i="49"/>
  <c r="AG119" i="49"/>
  <c r="AG117" i="49"/>
  <c r="AG115" i="49"/>
  <c r="AG113" i="49"/>
  <c r="AG111" i="49"/>
  <c r="AG109" i="49"/>
  <c r="AG107" i="49"/>
  <c r="AG105" i="49"/>
  <c r="AG103" i="49"/>
  <c r="AG101" i="49"/>
  <c r="AG99" i="49"/>
  <c r="AG97" i="49"/>
  <c r="AG95" i="49"/>
  <c r="AG93" i="49"/>
  <c r="AG92" i="49"/>
  <c r="AG90" i="49"/>
  <c r="AG88" i="49"/>
  <c r="AG85" i="49"/>
  <c r="AG135" i="49"/>
  <c r="AG134" i="49"/>
  <c r="AG132" i="49"/>
  <c r="AG130" i="49"/>
  <c r="AG127" i="49"/>
  <c r="AG124" i="49"/>
  <c r="AG122" i="49"/>
  <c r="AG120" i="49"/>
  <c r="AG118" i="49"/>
  <c r="AG116" i="49"/>
  <c r="AG114" i="49"/>
  <c r="AG112" i="49"/>
  <c r="AG110" i="49"/>
  <c r="AG108" i="49"/>
  <c r="AG106" i="49"/>
  <c r="AG104" i="49"/>
  <c r="AG102" i="49"/>
  <c r="AG100" i="49"/>
  <c r="AG98" i="49"/>
  <c r="AG96" i="49"/>
  <c r="AG94" i="49"/>
  <c r="AG91" i="49"/>
  <c r="AG89" i="49"/>
  <c r="AG87" i="49"/>
  <c r="AG86" i="49"/>
  <c r="AG84" i="49"/>
  <c r="AG83" i="49"/>
  <c r="AG81" i="49"/>
  <c r="AG79" i="49"/>
  <c r="AG77" i="49"/>
  <c r="AG75" i="49"/>
  <c r="AG73" i="49"/>
  <c r="AG71" i="49"/>
  <c r="AG69" i="49"/>
  <c r="AG67" i="49"/>
  <c r="AG65" i="49"/>
  <c r="AG63" i="49"/>
  <c r="AG61" i="49"/>
  <c r="AG59" i="49"/>
  <c r="AG57" i="49"/>
  <c r="AG55" i="49"/>
  <c r="AG53" i="49"/>
  <c r="AG51" i="49"/>
  <c r="AG49" i="49"/>
  <c r="AG46" i="49"/>
  <c r="AG43" i="49"/>
  <c r="AG40" i="49"/>
  <c r="AG50" i="49"/>
  <c r="AG37" i="49"/>
  <c r="AG34" i="49"/>
  <c r="AG31" i="49"/>
  <c r="AG29" i="49"/>
  <c r="AG27" i="49"/>
  <c r="AG25" i="49"/>
  <c r="AG76" i="49"/>
  <c r="AG66" i="49"/>
  <c r="AG56" i="49"/>
  <c r="AG62" i="49"/>
  <c r="AG52" i="49"/>
  <c r="AG80" i="49"/>
  <c r="AG70" i="49"/>
  <c r="AG58" i="49"/>
  <c r="AG48" i="49"/>
  <c r="AG47" i="49"/>
  <c r="AG54" i="49"/>
  <c r="AG44" i="49"/>
  <c r="AG39" i="49"/>
  <c r="AG38" i="49"/>
  <c r="AG36" i="49"/>
  <c r="AG35" i="49"/>
  <c r="AG33" i="49"/>
  <c r="AG32" i="49"/>
  <c r="AG30" i="49"/>
  <c r="AG28" i="49"/>
  <c r="AG26" i="49"/>
  <c r="AG72" i="49"/>
  <c r="AG41" i="49"/>
  <c r="AG78" i="49"/>
  <c r="AG74" i="49"/>
  <c r="AG64" i="49"/>
  <c r="AG60" i="49"/>
  <c r="AG82" i="49"/>
  <c r="AG45" i="49"/>
  <c r="AG68" i="49"/>
  <c r="AG42" i="49"/>
  <c r="P16" i="49"/>
  <c r="P14" i="49"/>
  <c r="P19" i="49"/>
  <c r="M14" i="49"/>
  <c r="P18" i="49"/>
  <c r="N19" i="49"/>
  <c r="AD136" i="49"/>
  <c r="AD133" i="49"/>
  <c r="AD131" i="49"/>
  <c r="AD129" i="49"/>
  <c r="AD128" i="49"/>
  <c r="AD126" i="49"/>
  <c r="AD125" i="49"/>
  <c r="AD123" i="49"/>
  <c r="AD121" i="49"/>
  <c r="AD119" i="49"/>
  <c r="AD117" i="49"/>
  <c r="AD115" i="49"/>
  <c r="AD113" i="49"/>
  <c r="AD111" i="49"/>
  <c r="AD109" i="49"/>
  <c r="AD107" i="49"/>
  <c r="AD105" i="49"/>
  <c r="AD103" i="49"/>
  <c r="AD101" i="49"/>
  <c r="AD99" i="49"/>
  <c r="AD97" i="49"/>
  <c r="AD95" i="49"/>
  <c r="AD93" i="49"/>
  <c r="AD92" i="49"/>
  <c r="AD90" i="49"/>
  <c r="AD88" i="49"/>
  <c r="AD85" i="49"/>
  <c r="AD82" i="49"/>
  <c r="AD80" i="49"/>
  <c r="AD78" i="49"/>
  <c r="AD76" i="49"/>
  <c r="AD74" i="49"/>
  <c r="AD72" i="49"/>
  <c r="AD70" i="49"/>
  <c r="AD68" i="49"/>
  <c r="AD66" i="49"/>
  <c r="AD64" i="49"/>
  <c r="AD62" i="49"/>
  <c r="AD60" i="49"/>
  <c r="AD58" i="49"/>
  <c r="AD56" i="49"/>
  <c r="AD54" i="49"/>
  <c r="AD52" i="49"/>
  <c r="AD50" i="49"/>
  <c r="AD48" i="49"/>
  <c r="AD47" i="49"/>
  <c r="AD45" i="49"/>
  <c r="AD44" i="49"/>
  <c r="AD135" i="49"/>
  <c r="AD130" i="49"/>
  <c r="AD122" i="49"/>
  <c r="AD112" i="49"/>
  <c r="AD102" i="49"/>
  <c r="AD87" i="49"/>
  <c r="AD81" i="49"/>
  <c r="AD77" i="49"/>
  <c r="AD67" i="49"/>
  <c r="AD36" i="49"/>
  <c r="AD28" i="49"/>
  <c r="AD120" i="49"/>
  <c r="AD53" i="49"/>
  <c r="AD42" i="49"/>
  <c r="AD41" i="49"/>
  <c r="AD94" i="49"/>
  <c r="AD30" i="49"/>
  <c r="AD110" i="49"/>
  <c r="AD100" i="49"/>
  <c r="AD86" i="49"/>
  <c r="AD75" i="49"/>
  <c r="AD71" i="49"/>
  <c r="AD59" i="49"/>
  <c r="AD49" i="49"/>
  <c r="AD32" i="49"/>
  <c r="AD127" i="49"/>
  <c r="AD118" i="49"/>
  <c r="AD108" i="49"/>
  <c r="AD84" i="49"/>
  <c r="AD55" i="49"/>
  <c r="AD40" i="49"/>
  <c r="AD37" i="49"/>
  <c r="AD34" i="49"/>
  <c r="AD31" i="49"/>
  <c r="AD29" i="49"/>
  <c r="AD27" i="49"/>
  <c r="AD25" i="49"/>
  <c r="AD89" i="49"/>
  <c r="AD38" i="49"/>
  <c r="AD33" i="49"/>
  <c r="AD98" i="49"/>
  <c r="AD79" i="49"/>
  <c r="AD69" i="49"/>
  <c r="AD65" i="49"/>
  <c r="AD61" i="49"/>
  <c r="AD51" i="49"/>
  <c r="AD104" i="49"/>
  <c r="AD35" i="49"/>
  <c r="AD134" i="49"/>
  <c r="AD116" i="49"/>
  <c r="AD106" i="49"/>
  <c r="AD96" i="49"/>
  <c r="AD91" i="49"/>
  <c r="AD57" i="49"/>
  <c r="AD46" i="49"/>
  <c r="AD39" i="49"/>
  <c r="AD132" i="49"/>
  <c r="AD124" i="49"/>
  <c r="AD114" i="49"/>
  <c r="AD83" i="49"/>
  <c r="AD73" i="49"/>
  <c r="AD63" i="49"/>
  <c r="AD43" i="49"/>
  <c r="AD26" i="49"/>
  <c r="M15" i="49"/>
  <c r="P15" i="49"/>
  <c r="J156" i="42"/>
  <c r="I156" i="42"/>
  <c r="H156" i="42"/>
  <c r="G156" i="42"/>
  <c r="J154" i="42"/>
  <c r="I154" i="42"/>
  <c r="H154" i="42"/>
  <c r="G154" i="42"/>
  <c r="J152" i="42"/>
  <c r="I152" i="42"/>
  <c r="H152" i="42"/>
  <c r="G152" i="42"/>
  <c r="J150" i="42"/>
  <c r="I150" i="42"/>
  <c r="H150" i="42"/>
  <c r="G150" i="42"/>
  <c r="J148" i="42"/>
  <c r="I148" i="42"/>
  <c r="H148" i="42"/>
  <c r="G148" i="42"/>
  <c r="J146" i="42"/>
  <c r="I146" i="42"/>
  <c r="H146" i="42"/>
  <c r="G146" i="42"/>
  <c r="J144" i="42"/>
  <c r="I144" i="42"/>
  <c r="H144" i="42"/>
  <c r="G144" i="42"/>
  <c r="J142" i="42"/>
  <c r="I142" i="42"/>
  <c r="H142" i="42"/>
  <c r="G142" i="42"/>
  <c r="J138" i="42"/>
  <c r="I138" i="42"/>
  <c r="H138" i="42"/>
  <c r="G138" i="42"/>
  <c r="J136" i="42"/>
  <c r="I136" i="42"/>
  <c r="H136" i="42"/>
  <c r="G136" i="42"/>
  <c r="J134" i="42"/>
  <c r="I134" i="42"/>
  <c r="H134" i="42"/>
  <c r="G134" i="42"/>
  <c r="J132" i="42"/>
  <c r="I132" i="42"/>
  <c r="H132" i="42"/>
  <c r="G132" i="42"/>
  <c r="J130" i="42"/>
  <c r="I130" i="42"/>
  <c r="H130" i="42"/>
  <c r="G130" i="42"/>
  <c r="J126" i="42"/>
  <c r="I126" i="42"/>
  <c r="H126" i="42"/>
  <c r="G126" i="42"/>
  <c r="J124" i="42"/>
  <c r="I124" i="42"/>
  <c r="H124" i="42"/>
  <c r="G124" i="42"/>
  <c r="J122" i="42"/>
  <c r="I122" i="42"/>
  <c r="H122" i="42"/>
  <c r="G122" i="42"/>
  <c r="J120" i="42"/>
  <c r="I120" i="42"/>
  <c r="H120" i="42"/>
  <c r="G120" i="42"/>
  <c r="J118" i="42"/>
  <c r="I118" i="42"/>
  <c r="H118" i="42"/>
  <c r="G118" i="42"/>
  <c r="J116" i="42"/>
  <c r="I116" i="42"/>
  <c r="H116" i="42"/>
  <c r="G116" i="42"/>
  <c r="J114" i="42"/>
  <c r="I114" i="42"/>
  <c r="H114" i="42"/>
  <c r="G114" i="42"/>
  <c r="H112" i="42"/>
  <c r="I112" i="42"/>
  <c r="J112" i="42"/>
  <c r="G112" i="42"/>
  <c r="AR128" i="49" l="1"/>
  <c r="BD128" i="49"/>
  <c r="AL128" i="49"/>
  <c r="BI119" i="50"/>
  <c r="AW119" i="50"/>
  <c r="AX128" i="50"/>
  <c r="AW128" i="50"/>
  <c r="BI128" i="50"/>
  <c r="AW65" i="50"/>
  <c r="BI65" i="50"/>
  <c r="BI134" i="50"/>
  <c r="AW134" i="50"/>
  <c r="AW92" i="50"/>
  <c r="BI92" i="50"/>
  <c r="AW77" i="50"/>
  <c r="BI77" i="50"/>
  <c r="BI56" i="50"/>
  <c r="AW56" i="50"/>
  <c r="AW41" i="50"/>
  <c r="AV41" i="50"/>
  <c r="BI41" i="50"/>
  <c r="BI80" i="50"/>
  <c r="AW80" i="50"/>
  <c r="BI68" i="50"/>
  <c r="AW68" i="50"/>
  <c r="BI95" i="50"/>
  <c r="AW95" i="50"/>
  <c r="AW122" i="50"/>
  <c r="BI122" i="50"/>
  <c r="AW89" i="50"/>
  <c r="BI89" i="50"/>
  <c r="AW98" i="50"/>
  <c r="BI98" i="50"/>
  <c r="BI86" i="50"/>
  <c r="AX86" i="50"/>
  <c r="AW86" i="50"/>
  <c r="BI83" i="50"/>
  <c r="AY83" i="50"/>
  <c r="AW83" i="50"/>
  <c r="AW116" i="50"/>
  <c r="BI116" i="50"/>
  <c r="AW110" i="50"/>
  <c r="BI110" i="50"/>
  <c r="BI131" i="50"/>
  <c r="AW131" i="50"/>
  <c r="BI29" i="50"/>
  <c r="AW29" i="50"/>
  <c r="BI74" i="50"/>
  <c r="AW74" i="50"/>
  <c r="BI38" i="50"/>
  <c r="AW38" i="50"/>
  <c r="AV38" i="50"/>
  <c r="BI62" i="50"/>
  <c r="AW62" i="50"/>
  <c r="AY125" i="50"/>
  <c r="AW125" i="50"/>
  <c r="BI125" i="50"/>
  <c r="AW44" i="50"/>
  <c r="BI44" i="50"/>
  <c r="AV44" i="50"/>
  <c r="BI32" i="50"/>
  <c r="AW32" i="50"/>
  <c r="AV32" i="50"/>
  <c r="AW59" i="50"/>
  <c r="BI59" i="50"/>
  <c r="AW104" i="50"/>
  <c r="BI104" i="50"/>
  <c r="AW53" i="50"/>
  <c r="BI53" i="50"/>
  <c r="BI35" i="50"/>
  <c r="AW35" i="50"/>
  <c r="AV35" i="50"/>
  <c r="AW26" i="50"/>
  <c r="BI26" i="50"/>
  <c r="BI107" i="50"/>
  <c r="AW107" i="50"/>
  <c r="BI113" i="50"/>
  <c r="AW113" i="50"/>
  <c r="BI101" i="50"/>
  <c r="AW101" i="50"/>
  <c r="AW71" i="50"/>
  <c r="BI71" i="50"/>
  <c r="BI50" i="50"/>
  <c r="AW50" i="50"/>
  <c r="AW47" i="50"/>
  <c r="BI47" i="50"/>
  <c r="O18" i="49"/>
  <c r="O19" i="49"/>
  <c r="O17" i="49"/>
  <c r="AF28" i="49"/>
  <c r="AF25" i="49"/>
  <c r="AF46" i="49"/>
  <c r="AF63" i="49"/>
  <c r="AF94" i="49"/>
  <c r="AF45" i="49"/>
  <c r="AF60" i="49"/>
  <c r="AF76" i="49"/>
  <c r="AF93" i="49"/>
  <c r="AF109" i="49"/>
  <c r="BJ41" i="49"/>
  <c r="BC41" i="49"/>
  <c r="BB41" i="49"/>
  <c r="BJ107" i="49"/>
  <c r="BC107" i="49"/>
  <c r="AQ110" i="49"/>
  <c r="AF110" i="49"/>
  <c r="BH110" i="49"/>
  <c r="AF125" i="49"/>
  <c r="AS125" i="49"/>
  <c r="AQ125" i="49"/>
  <c r="BH125" i="49"/>
  <c r="AK134" i="49"/>
  <c r="BG134" i="49"/>
  <c r="AK98" i="49"/>
  <c r="BG98" i="49"/>
  <c r="AK32" i="49"/>
  <c r="BG32" i="49"/>
  <c r="AJ32" i="49"/>
  <c r="BG56" i="49"/>
  <c r="AK56" i="49"/>
  <c r="BC68" i="49"/>
  <c r="BJ68" i="49"/>
  <c r="BJ38" i="49"/>
  <c r="BC38" i="49"/>
  <c r="BB38" i="49"/>
  <c r="BC80" i="49"/>
  <c r="BJ80" i="49"/>
  <c r="BJ29" i="49"/>
  <c r="BC29" i="49"/>
  <c r="BJ65" i="49"/>
  <c r="BC65" i="49"/>
  <c r="BE125" i="49"/>
  <c r="BC125" i="49"/>
  <c r="BJ125" i="49"/>
  <c r="AF30" i="49"/>
  <c r="AF27" i="49"/>
  <c r="AF49" i="49"/>
  <c r="AQ65" i="49"/>
  <c r="AF65" i="49"/>
  <c r="BH65" i="49"/>
  <c r="AF81" i="49"/>
  <c r="AF96" i="49"/>
  <c r="AF112" i="49"/>
  <c r="AF130" i="49"/>
  <c r="AQ47" i="49"/>
  <c r="BH47" i="49"/>
  <c r="AF47" i="49"/>
  <c r="BH62" i="49"/>
  <c r="AQ62" i="49"/>
  <c r="AF62" i="49"/>
  <c r="AF78" i="49"/>
  <c r="AF95" i="49"/>
  <c r="BH95" i="49"/>
  <c r="AQ95" i="49"/>
  <c r="AF111" i="49"/>
  <c r="AF126" i="49"/>
  <c r="BC92" i="49"/>
  <c r="BJ92" i="49"/>
  <c r="AK26" i="49"/>
  <c r="BG26" i="49"/>
  <c r="AK35" i="49"/>
  <c r="BG35" i="49"/>
  <c r="AJ35" i="49"/>
  <c r="AK77" i="49"/>
  <c r="BG77" i="49"/>
  <c r="AK44" i="49"/>
  <c r="BG44" i="49"/>
  <c r="AJ44" i="49"/>
  <c r="BG74" i="49"/>
  <c r="AK74" i="49"/>
  <c r="AK92" i="49"/>
  <c r="BG92" i="49"/>
  <c r="BG107" i="49"/>
  <c r="AK107" i="49"/>
  <c r="BC26" i="49"/>
  <c r="BJ26" i="49"/>
  <c r="BJ83" i="49"/>
  <c r="BE83" i="49"/>
  <c r="BC83" i="49"/>
  <c r="BC98" i="49"/>
  <c r="BJ98" i="49"/>
  <c r="BJ95" i="49"/>
  <c r="BC95" i="49"/>
  <c r="AQ32" i="49"/>
  <c r="AP32" i="49"/>
  <c r="BH32" i="49"/>
  <c r="AF32" i="49"/>
  <c r="AF29" i="49"/>
  <c r="BH29" i="49"/>
  <c r="AQ29" i="49"/>
  <c r="AF51" i="49"/>
  <c r="AF67" i="49"/>
  <c r="AQ83" i="49"/>
  <c r="BH83" i="49"/>
  <c r="AF83" i="49"/>
  <c r="AS83" i="49"/>
  <c r="AQ98" i="49"/>
  <c r="AF98" i="49"/>
  <c r="BH98" i="49"/>
  <c r="AF114" i="49"/>
  <c r="AF132" i="49"/>
  <c r="AF48" i="49"/>
  <c r="AF64" i="49"/>
  <c r="AF80" i="49"/>
  <c r="BH80" i="49"/>
  <c r="AQ80" i="49"/>
  <c r="AF97" i="49"/>
  <c r="AF113" i="49"/>
  <c r="BH113" i="49"/>
  <c r="AQ113" i="49"/>
  <c r="AF128" i="49"/>
  <c r="AQ128" i="49"/>
  <c r="BH128" i="49"/>
  <c r="AF127" i="49"/>
  <c r="AK59" i="49"/>
  <c r="BG59" i="49"/>
  <c r="AK41" i="49"/>
  <c r="BG41" i="49"/>
  <c r="AJ41" i="49"/>
  <c r="AM125" i="49"/>
  <c r="BG125" i="49"/>
  <c r="AK125" i="49"/>
  <c r="BJ44" i="49"/>
  <c r="BC44" i="49"/>
  <c r="BB44" i="49"/>
  <c r="BC62" i="49"/>
  <c r="BJ62" i="49"/>
  <c r="BJ53" i="49"/>
  <c r="BC53" i="49"/>
  <c r="BC116" i="49"/>
  <c r="BJ116" i="49"/>
  <c r="BJ134" i="49"/>
  <c r="BC134" i="49"/>
  <c r="BJ113" i="49"/>
  <c r="BC113" i="49"/>
  <c r="BC128" i="49"/>
  <c r="BJ128" i="49"/>
  <c r="O14" i="49"/>
  <c r="AF33" i="49"/>
  <c r="AF31" i="49"/>
  <c r="AQ53" i="49"/>
  <c r="AF53" i="49"/>
  <c r="BH53" i="49"/>
  <c r="AF69" i="49"/>
  <c r="AF84" i="49"/>
  <c r="AF100" i="49"/>
  <c r="AQ116" i="49"/>
  <c r="AF116" i="49"/>
  <c r="BH116" i="49"/>
  <c r="AQ134" i="49"/>
  <c r="BH134" i="49"/>
  <c r="AF134" i="49"/>
  <c r="BH50" i="49"/>
  <c r="AQ50" i="49"/>
  <c r="AF50" i="49"/>
  <c r="AF66" i="49"/>
  <c r="AF82" i="49"/>
  <c r="AF99" i="49"/>
  <c r="AF115" i="49"/>
  <c r="AF129" i="49"/>
  <c r="AK38" i="49"/>
  <c r="BG38" i="49"/>
  <c r="AJ38" i="49"/>
  <c r="AK89" i="49"/>
  <c r="BG89" i="49"/>
  <c r="AK71" i="49"/>
  <c r="BG71" i="49"/>
  <c r="AK47" i="49"/>
  <c r="BG47" i="49"/>
  <c r="BG62" i="49"/>
  <c r="AK62" i="49"/>
  <c r="BG95" i="49"/>
  <c r="AK95" i="49"/>
  <c r="BC56" i="49"/>
  <c r="BJ56" i="49"/>
  <c r="BJ71" i="49"/>
  <c r="BC71" i="49"/>
  <c r="BJ86" i="49"/>
  <c r="BD86" i="49"/>
  <c r="BC86" i="49"/>
  <c r="O15" i="49"/>
  <c r="AQ35" i="49"/>
  <c r="AP35" i="49"/>
  <c r="BH35" i="49"/>
  <c r="AF35" i="49"/>
  <c r="AF34" i="49"/>
  <c r="AF55" i="49"/>
  <c r="AQ71" i="49"/>
  <c r="AF71" i="49"/>
  <c r="BH71" i="49"/>
  <c r="AR86" i="49"/>
  <c r="AQ86" i="49"/>
  <c r="BH86" i="49"/>
  <c r="AF86" i="49"/>
  <c r="AF102" i="49"/>
  <c r="AF118" i="49"/>
  <c r="AF135" i="49"/>
  <c r="AF52" i="49"/>
  <c r="AF68" i="49"/>
  <c r="BH68" i="49"/>
  <c r="AQ68" i="49"/>
  <c r="AF85" i="49"/>
  <c r="AF101" i="49"/>
  <c r="BH101" i="49"/>
  <c r="AQ101" i="49"/>
  <c r="AF117" i="49"/>
  <c r="AF131" i="49"/>
  <c r="BH131" i="49"/>
  <c r="AQ131" i="49"/>
  <c r="BC110" i="49"/>
  <c r="BJ110" i="49"/>
  <c r="AF79" i="49"/>
  <c r="AK104" i="49"/>
  <c r="BG104" i="49"/>
  <c r="AK53" i="49"/>
  <c r="BG53" i="49"/>
  <c r="BG80" i="49"/>
  <c r="AK80" i="49"/>
  <c r="BG113" i="49"/>
  <c r="AK113" i="49"/>
  <c r="BG128" i="49"/>
  <c r="AK128" i="49"/>
  <c r="BJ32" i="49"/>
  <c r="BC32" i="49"/>
  <c r="BB32" i="49"/>
  <c r="BJ47" i="49"/>
  <c r="BC47" i="49"/>
  <c r="BC50" i="49"/>
  <c r="BJ50" i="49"/>
  <c r="BC104" i="49"/>
  <c r="BJ104" i="49"/>
  <c r="BJ101" i="49"/>
  <c r="BC101" i="49"/>
  <c r="BJ131" i="49"/>
  <c r="BC131" i="49"/>
  <c r="AF36" i="49"/>
  <c r="AF37" i="49"/>
  <c r="AF57" i="49"/>
  <c r="AF73" i="49"/>
  <c r="AF87" i="49"/>
  <c r="AQ104" i="49"/>
  <c r="AF104" i="49"/>
  <c r="BH104" i="49"/>
  <c r="AF120" i="49"/>
  <c r="AQ41" i="49"/>
  <c r="AP41" i="49"/>
  <c r="BH41" i="49"/>
  <c r="AF41" i="49"/>
  <c r="AF54" i="49"/>
  <c r="AF70" i="49"/>
  <c r="AF88" i="49"/>
  <c r="AF103" i="49"/>
  <c r="AF119" i="49"/>
  <c r="BH119" i="49"/>
  <c r="AQ119" i="49"/>
  <c r="AF133" i="49"/>
  <c r="AK116" i="49"/>
  <c r="BG116" i="49"/>
  <c r="AK65" i="49"/>
  <c r="BG65" i="49"/>
  <c r="AL86" i="49"/>
  <c r="BG86" i="49"/>
  <c r="AK86" i="49"/>
  <c r="BG50" i="49"/>
  <c r="AK50" i="49"/>
  <c r="BC74" i="49"/>
  <c r="BJ74" i="49"/>
  <c r="BJ59" i="49"/>
  <c r="BC59" i="49"/>
  <c r="BC89" i="49"/>
  <c r="BJ89" i="49"/>
  <c r="BC122" i="49"/>
  <c r="BJ122" i="49"/>
  <c r="BJ119" i="49"/>
  <c r="BC119" i="49"/>
  <c r="O16" i="49"/>
  <c r="AQ38" i="49"/>
  <c r="AP38" i="49"/>
  <c r="BH38" i="49"/>
  <c r="AF38" i="49"/>
  <c r="AF40" i="49"/>
  <c r="AQ59" i="49"/>
  <c r="AF59" i="49"/>
  <c r="BH59" i="49"/>
  <c r="AF75" i="49"/>
  <c r="AQ89" i="49"/>
  <c r="AF89" i="49"/>
  <c r="BH89" i="49"/>
  <c r="AF106" i="49"/>
  <c r="AQ122" i="49"/>
  <c r="AF122" i="49"/>
  <c r="BH122" i="49"/>
  <c r="AF42" i="49"/>
  <c r="BH56" i="49"/>
  <c r="AQ56" i="49"/>
  <c r="AF56" i="49"/>
  <c r="AF72" i="49"/>
  <c r="AF90" i="49"/>
  <c r="AF105" i="49"/>
  <c r="AF121" i="49"/>
  <c r="AF136" i="49"/>
  <c r="AK110" i="49"/>
  <c r="BG110" i="49"/>
  <c r="BG119" i="49"/>
  <c r="AK119" i="49"/>
  <c r="AM83" i="49"/>
  <c r="BG83" i="49"/>
  <c r="AK83" i="49"/>
  <c r="BG29" i="49"/>
  <c r="AK29" i="49"/>
  <c r="AK122" i="49"/>
  <c r="BG122" i="49"/>
  <c r="BG68" i="49"/>
  <c r="AK68" i="49"/>
  <c r="BG101" i="49"/>
  <c r="AK101" i="49"/>
  <c r="BG131" i="49"/>
  <c r="AK131" i="49"/>
  <c r="BJ35" i="49"/>
  <c r="BC35" i="49"/>
  <c r="BB35" i="49"/>
  <c r="BJ77" i="49"/>
  <c r="BC77" i="49"/>
  <c r="AQ26" i="49"/>
  <c r="AF26" i="49"/>
  <c r="BH26" i="49"/>
  <c r="AF39" i="49"/>
  <c r="AF43" i="49"/>
  <c r="AF61" i="49"/>
  <c r="AQ77" i="49"/>
  <c r="AF77" i="49"/>
  <c r="BH77" i="49"/>
  <c r="AF91" i="49"/>
  <c r="AF108" i="49"/>
  <c r="AF124" i="49"/>
  <c r="AQ44" i="49"/>
  <c r="AP44" i="49"/>
  <c r="BH44" i="49"/>
  <c r="AF44" i="49"/>
  <c r="AF58" i="49"/>
  <c r="AF74" i="49"/>
  <c r="BH74" i="49"/>
  <c r="AQ74" i="49"/>
  <c r="AF92" i="49"/>
  <c r="AQ92" i="49"/>
  <c r="BH92" i="49"/>
  <c r="AF107" i="49"/>
  <c r="BH107" i="49"/>
  <c r="AQ107" i="49"/>
  <c r="AF123" i="49"/>
  <c r="AX128" i="49" l="1"/>
  <c r="AW65" i="49"/>
  <c r="BI65" i="49"/>
  <c r="AW44" i="49"/>
  <c r="AV44" i="49"/>
  <c r="BI44" i="49"/>
  <c r="AW77" i="49"/>
  <c r="BI77" i="49"/>
  <c r="AW122" i="49"/>
  <c r="BI122" i="49"/>
  <c r="BI59" i="49"/>
  <c r="AW59" i="49"/>
  <c r="AW116" i="49"/>
  <c r="BI116" i="49"/>
  <c r="AW110" i="49"/>
  <c r="BI110" i="49"/>
  <c r="BI32" i="49"/>
  <c r="AV32" i="49"/>
  <c r="AW32" i="49"/>
  <c r="AW104" i="49"/>
  <c r="BI104" i="49"/>
  <c r="BI101" i="49"/>
  <c r="AW101" i="49"/>
  <c r="AW50" i="49"/>
  <c r="BI50" i="49"/>
  <c r="AW128" i="49"/>
  <c r="BI128" i="49"/>
  <c r="BI86" i="49"/>
  <c r="AX86" i="49"/>
  <c r="AW86" i="49"/>
  <c r="BI113" i="49"/>
  <c r="AW113" i="49"/>
  <c r="BI95" i="49"/>
  <c r="AW95" i="49"/>
  <c r="AW71" i="49"/>
  <c r="BI71" i="49"/>
  <c r="AW47" i="49"/>
  <c r="BI47" i="49"/>
  <c r="AW92" i="49"/>
  <c r="BI92" i="49"/>
  <c r="AW56" i="49"/>
  <c r="BI56" i="49"/>
  <c r="BI38" i="49"/>
  <c r="AV38" i="49"/>
  <c r="AW38" i="49"/>
  <c r="AW41" i="49"/>
  <c r="BI41" i="49"/>
  <c r="AV41" i="49"/>
  <c r="BI35" i="49"/>
  <c r="AW35" i="49"/>
  <c r="AV35" i="49"/>
  <c r="BI107" i="49"/>
  <c r="AW107" i="49"/>
  <c r="AW89" i="49"/>
  <c r="BI89" i="49"/>
  <c r="BI134" i="49"/>
  <c r="AW134" i="49"/>
  <c r="AW98" i="49"/>
  <c r="BI98" i="49"/>
  <c r="AW62" i="49"/>
  <c r="BI62" i="49"/>
  <c r="BI131" i="49"/>
  <c r="AW131" i="49"/>
  <c r="BI68" i="49"/>
  <c r="AW68" i="49"/>
  <c r="BI83" i="49"/>
  <c r="AY83" i="49"/>
  <c r="AW83" i="49"/>
  <c r="BI74" i="49"/>
  <c r="AW74" i="49"/>
  <c r="AW26" i="49"/>
  <c r="BI26" i="49"/>
  <c r="BI119" i="49"/>
  <c r="AW119" i="49"/>
  <c r="BI53" i="49"/>
  <c r="AW53" i="49"/>
  <c r="BI80" i="49"/>
  <c r="AW80" i="49"/>
  <c r="BI29" i="49"/>
  <c r="AW29" i="49"/>
  <c r="AY125" i="49"/>
  <c r="AW125" i="49"/>
  <c r="BI125" i="49"/>
  <c r="AH26" i="40" l="1"/>
  <c r="AH27" i="40"/>
  <c r="AH28" i="40"/>
  <c r="AH29" i="40"/>
  <c r="AH30" i="40"/>
  <c r="AH31" i="40"/>
  <c r="AH32" i="40"/>
  <c r="AH33" i="40"/>
  <c r="AH34" i="40"/>
  <c r="AH25" i="40"/>
  <c r="BH42" i="40" l="1"/>
  <c r="BH43" i="40"/>
  <c r="BH80" i="40"/>
  <c r="BH81" i="40"/>
  <c r="BH31" i="40"/>
  <c r="BH32" i="40"/>
  <c r="BH82" i="40"/>
  <c r="BH83" i="40"/>
  <c r="BH84" i="40"/>
  <c r="BH85" i="40"/>
  <c r="BH33" i="40"/>
  <c r="BH34" i="40"/>
</calcChain>
</file>

<file path=xl/sharedStrings.xml><?xml version="1.0" encoding="utf-8"?>
<sst xmlns="http://schemas.openxmlformats.org/spreadsheetml/2006/main" count="2229" uniqueCount="252">
  <si>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</si>
  <si>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</si>
  <si>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</si>
  <si>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</si>
  <si>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</si>
  <si>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</si>
  <si>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TIC vol. [ml]</t>
  </si>
  <si>
    <t>TC vol. [ml]</t>
  </si>
  <si>
    <t>TIC  Area</t>
  </si>
  <si>
    <t>TC  Area</t>
  </si>
  <si>
    <t>NPOC  Area</t>
  </si>
  <si>
    <t>TNb  Area</t>
  </si>
  <si>
    <t>TIC [mg/l]</t>
  </si>
  <si>
    <t>TC [mg/l]</t>
  </si>
  <si>
    <t>TOC (Diff.) [mg/l]</t>
  </si>
  <si>
    <t>NPOC [mg/l]</t>
  </si>
  <si>
    <t>TNb [mg/l]</t>
  </si>
  <si>
    <t>Dilut.  Factor</t>
  </si>
  <si>
    <t>TC  Blank</t>
  </si>
  <si>
    <t>TIC  Blank</t>
  </si>
  <si>
    <t>NPOC  Blank</t>
  </si>
  <si>
    <t>TNb  Blank</t>
  </si>
  <si>
    <t xml:space="preserve">Memo  </t>
  </si>
  <si>
    <t xml:space="preserve">Info  </t>
  </si>
  <si>
    <t>Date</t>
  </si>
  <si>
    <t>Time</t>
  </si>
  <si>
    <t>RunIn</t>
  </si>
  <si>
    <t>TIC/TC/TNb</t>
  </si>
  <si>
    <t>Water Blank</t>
  </si>
  <si>
    <t>Daily Calibration</t>
  </si>
  <si>
    <t>mgTIC</t>
  </si>
  <si>
    <t xml:space="preserve">mgTC </t>
  </si>
  <si>
    <t>mgTNb</t>
  </si>
  <si>
    <t>Slope</t>
  </si>
  <si>
    <t>Intercept</t>
  </si>
  <si>
    <t>RSQ</t>
  </si>
  <si>
    <t>Misc. Notes</t>
  </si>
  <si>
    <t>BRN Data Quality Code (1=no problems, 2=note, 3=fatal flaws)</t>
  </si>
  <si>
    <t>BRN Sample Notes</t>
  </si>
  <si>
    <t>Daily Cal TIC [mg/l]</t>
  </si>
  <si>
    <t>Daily Cal TC [mg/l]</t>
  </si>
  <si>
    <t>Daily Cal TOC (Diff.) [mg/l]</t>
  </si>
  <si>
    <t>Daily Cal TNb [mg/l]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</si>
  <si>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</si>
  <si>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</si>
  <si>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</si>
  <si>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</si>
  <si>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TC Absolute value Percent error for check standards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</si>
  <si>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</si>
  <si>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</si>
  <si>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</si>
  <si>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</si>
  <si>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</si>
  <si>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</si>
  <si>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</si>
  <si>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</si>
  <si>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</si>
  <si>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</si>
  <si>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</si>
  <si>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</si>
  <si>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</si>
  <si>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</si>
  <si>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</si>
  <si>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Mixed Check 3/6/0.3</t>
  </si>
  <si>
    <t>SPIKE</t>
  </si>
  <si>
    <t>DUP</t>
  </si>
  <si>
    <t xml:space="preserve">          Injection Volume</t>
  </si>
  <si>
    <t>Mixed Check 9/18/0.9</t>
  </si>
  <si>
    <t>RUN NOTES:</t>
  </si>
  <si>
    <t>TNb</t>
  </si>
  <si>
    <t>TIC</t>
  </si>
  <si>
    <t>TC</t>
  </si>
  <si>
    <t>Spiked Blank 100ml + 300uL</t>
  </si>
  <si>
    <t>F 11jul22 3.8</t>
  </si>
  <si>
    <t>F 01aug22 8.0</t>
  </si>
  <si>
    <t>B50 18jul22 3.0</t>
  </si>
  <si>
    <t>B50 08aug22 3.0</t>
  </si>
  <si>
    <t>F50 08aug22 3.0</t>
  </si>
  <si>
    <t>F50 18jul22 6.2</t>
  </si>
  <si>
    <t>F50 18jul22 5.0</t>
  </si>
  <si>
    <t>B50 18jul22 0.1</t>
  </si>
  <si>
    <t>B50 08aug22 0.1</t>
  </si>
  <si>
    <t>F50 25jul22 0.1</t>
  </si>
  <si>
    <t>C 14jul22 0.1</t>
  </si>
  <si>
    <t>B50 08aug22 6.0</t>
  </si>
  <si>
    <t>F50 25jul22 8.0</t>
  </si>
  <si>
    <t>SMB 28jul22 0.1</t>
  </si>
  <si>
    <t>F50 18jul22 9.0</t>
  </si>
  <si>
    <t>C50 28jul22 6.0</t>
  </si>
  <si>
    <t>C50 28jul22 15.0</t>
  </si>
  <si>
    <t>B50 25jul222 3.0</t>
  </si>
  <si>
    <t>F50 25jul22 3.8</t>
  </si>
  <si>
    <t>B50 25jul22 0.1</t>
  </si>
  <si>
    <t>Spiked tap as reference 100+1KHP</t>
  </si>
  <si>
    <t>C 14JUL22 9</t>
  </si>
  <si>
    <t>C50 28jul22 20.0</t>
  </si>
  <si>
    <t>Diluent signals @ 0.5 mls for corrections to cal curve</t>
  </si>
  <si>
    <t>Correct for TOC in Type I water</t>
  </si>
  <si>
    <t>F50 25jul22 9.0</t>
  </si>
  <si>
    <t>C 14jul22 9.0</t>
  </si>
  <si>
    <t>B50 25jul22 3.0</t>
  </si>
  <si>
    <t>F50 18jul22 0.1</t>
  </si>
  <si>
    <t>Mixed Check</t>
  </si>
  <si>
    <t>Trending down over day</t>
  </si>
  <si>
    <t>Spiked Tap</t>
  </si>
  <si>
    <t>Volume TIC</t>
  </si>
  <si>
    <t>TIC inverse prediction mg/L</t>
  </si>
  <si>
    <t>TC inverse prediction mg/L</t>
  </si>
  <si>
    <t>TOC inverse prediction mg/L</t>
  </si>
  <si>
    <t>TNb inverse prediction mg/L</t>
  </si>
  <si>
    <t>DON'T PANIC IF MIXED CHECK IS &gt;20%</t>
  </si>
  <si>
    <t>Messy (but signal is low)</t>
  </si>
  <si>
    <t>TIC signal is increasing over run time</t>
  </si>
  <si>
    <t>TOC signal is stable</t>
  </si>
  <si>
    <t>THIS IS WHAT WE HAVE SEEN REPEATEDLY</t>
  </si>
  <si>
    <t>FOR UNCOVERED SAMPLES</t>
  </si>
  <si>
    <t>signal is high but fairly similar to a typical sample</t>
  </si>
  <si>
    <t>2nd day starts at Run Order 121</t>
  </si>
  <si>
    <t>only using 2nd and 3rd reps</t>
  </si>
  <si>
    <t>stable on 15aug... maybe slight drop on 16aug?</t>
  </si>
  <si>
    <t>rolling chart...</t>
  </si>
  <si>
    <t>TIC reference signal change over run- initial = 100%</t>
  </si>
  <si>
    <t>TIC Absolute value Percent error for standards</t>
  </si>
  <si>
    <t>TC reference signal change over run- initial = 100%</t>
  </si>
  <si>
    <t>TC Absolute value Percent error for standards</t>
  </si>
  <si>
    <t>T0C reference signal change over run- initial = 100%</t>
  </si>
  <si>
    <t>TNb reference signal change over run- initial = 100%</t>
  </si>
  <si>
    <t>TIC Mean of 2 reps mg/L</t>
  </si>
  <si>
    <t>TC Mean of 2 reps mg/L</t>
  </si>
  <si>
    <t>TOC Mean of 2 reps mg/L</t>
  </si>
  <si>
    <t>TNb Mean of 2 reps mg/L</t>
  </si>
  <si>
    <t xml:space="preserve">          MDL</t>
  </si>
  <si>
    <t xml:space="preserve">          LOQ</t>
  </si>
  <si>
    <t>First, calibration curves</t>
  </si>
  <si>
    <t xml:space="preserve">Second, samples run independently on different days.  </t>
  </si>
  <si>
    <t>RSD</t>
  </si>
  <si>
    <t>Accidentally ran many of the same samples twice... so... check precision</t>
  </si>
  <si>
    <t>More variance in TNb over day than for TIC or TC</t>
  </si>
  <si>
    <t>That is consistent with statements in manual</t>
  </si>
  <si>
    <t>For all forms of C, max RSD is 10%</t>
  </si>
  <si>
    <t>For TNb,  4 higher than 10% but all less than 20%</t>
  </si>
  <si>
    <t>3rd day starts at Run Order 251</t>
  </si>
  <si>
    <t>DO NOT USE RUN IN</t>
  </si>
  <si>
    <t>TICnp</t>
  </si>
  <si>
    <t>F 17mar22 0.1</t>
  </si>
  <si>
    <t>B 24feb22 9.0</t>
  </si>
  <si>
    <t>C 28feb22 CCT 0.1</t>
  </si>
  <si>
    <t>B50 13jun22 3.0</t>
  </si>
  <si>
    <t>C 20apr22 21.0</t>
  </si>
  <si>
    <t>B50 23may22 0.1</t>
  </si>
  <si>
    <t>F50 23may22 6.2</t>
  </si>
  <si>
    <t>F 17mar22 9.0</t>
  </si>
  <si>
    <t>F 24feb22 5.0</t>
  </si>
  <si>
    <t>F 31jan22 0.1</t>
  </si>
  <si>
    <t>B50 31may22 9.0</t>
  </si>
  <si>
    <t>C50 09jun22 1.5</t>
  </si>
  <si>
    <t>B 24feb22 0.1</t>
  </si>
  <si>
    <t>B50 31may22 6.0</t>
  </si>
  <si>
    <t>F50 13jun22 5.0</t>
  </si>
  <si>
    <t>B50 09may22 6.0</t>
  </si>
  <si>
    <t>B50 31may22 3.0</t>
  </si>
  <si>
    <t>F200 07jun22 wet</t>
  </si>
  <si>
    <t>? 13jun22 weir 0.1</t>
  </si>
  <si>
    <t>F 31jan22 6.2</t>
  </si>
  <si>
    <t>F 23may22 wet</t>
  </si>
  <si>
    <t>B 02may22 0.1</t>
  </si>
  <si>
    <t>B50 07jun22 9.0</t>
  </si>
  <si>
    <t>B50 09may22 3.0</t>
  </si>
  <si>
    <t>F 17may22 1.6</t>
  </si>
  <si>
    <t>B50 13jun22 0.1</t>
  </si>
  <si>
    <t>B 12apr22 6.0</t>
  </si>
  <si>
    <t>B 25jan22 3.0</t>
  </si>
  <si>
    <t>B50 13jun22 8.0</t>
  </si>
  <si>
    <t>B 12apr22 0.1</t>
  </si>
  <si>
    <t>F 29mar22 0.1</t>
  </si>
  <si>
    <t>F 29mar22 8.0</t>
  </si>
  <si>
    <t>F 31jan22 3.8</t>
  </si>
  <si>
    <t>B50 17may22 6.0</t>
  </si>
  <si>
    <t>F 31jan22 8.0</t>
  </si>
  <si>
    <t>F50 23may22 9.0</t>
  </si>
  <si>
    <t>F 29mar22 6.2</t>
  </si>
  <si>
    <t>B 22mar 9.0</t>
  </si>
  <si>
    <t>B50 17may22 0.1</t>
  </si>
  <si>
    <t>F100 07jun22 weir</t>
  </si>
  <si>
    <t>F 29mar 9.0</t>
  </si>
  <si>
    <t>F 31jan 9.0</t>
  </si>
  <si>
    <t>F 17may 5.0</t>
  </si>
  <si>
    <t>C 20apr HPB</t>
  </si>
  <si>
    <t>F 17may wet</t>
  </si>
  <si>
    <t>F50 31may 1.6</t>
  </si>
  <si>
    <t>F 17may 8.0</t>
  </si>
  <si>
    <t>B50 31may 1.6</t>
  </si>
  <si>
    <t>B50 12may 3.0</t>
  </si>
  <si>
    <t>F 24feb 3.8</t>
  </si>
  <si>
    <t>F50 13jun 9.0</t>
  </si>
  <si>
    <t>F 24feb 1.6</t>
  </si>
  <si>
    <t>B50 07jun 3.0</t>
  </si>
  <si>
    <t>C 28feb 21.0</t>
  </si>
  <si>
    <t>F 17mar 3.8</t>
  </si>
  <si>
    <t>C 28feb 0.1</t>
  </si>
  <si>
    <t>F 17mar weir</t>
  </si>
  <si>
    <t>F 12apr 6.2</t>
  </si>
  <si>
    <t>C 28feb SMB 0.1</t>
  </si>
  <si>
    <t>F50 07jun 9.,0</t>
  </si>
  <si>
    <t>Spiked Blank 100ml + 300uL NOT COVERED</t>
  </si>
  <si>
    <t>B 26jan 9.0</t>
  </si>
  <si>
    <t>F50 31may 3.4</t>
  </si>
  <si>
    <t>F 17mar 6.2</t>
  </si>
  <si>
    <t>F50 13jun 8.0</t>
  </si>
  <si>
    <t>F 17may 0.1</t>
  </si>
  <si>
    <t>C 28feb TCT 0.1</t>
  </si>
  <si>
    <t>B50 05may 0.1</t>
  </si>
  <si>
    <t>B50 13jun 6.0</t>
  </si>
  <si>
    <t>B 24feb 6.0</t>
  </si>
  <si>
    <t>F 17mar 8.0</t>
  </si>
  <si>
    <t>B01 05may 6.0</t>
  </si>
  <si>
    <t>F 31jan 1.6</t>
  </si>
  <si>
    <t>F50 07jun 1.6</t>
  </si>
  <si>
    <t>B 26jan 6.0</t>
  </si>
  <si>
    <t>F50 23may 3.8</t>
  </si>
  <si>
    <t>B50 31may 0.1</t>
  </si>
  <si>
    <t>B50 07jun 0.1</t>
  </si>
  <si>
    <t>F50 09may 0.1</t>
  </si>
  <si>
    <t>F 31jan 5.0</t>
  </si>
  <si>
    <t>F 17mar 1.6</t>
  </si>
  <si>
    <t>B 02may 3.0</t>
  </si>
  <si>
    <t>B600 23may 9.0</t>
  </si>
  <si>
    <t>F 24feb 0.1</t>
  </si>
  <si>
    <t>F 24feb 8.0</t>
  </si>
  <si>
    <t>F 24feb 6.2</t>
  </si>
  <si>
    <t>F 24feb 9.0</t>
  </si>
  <si>
    <t>F50 31may 8.0</t>
  </si>
  <si>
    <t>F 25jan weir</t>
  </si>
  <si>
    <t>B 31may 1.8? 1.6?</t>
  </si>
  <si>
    <t>F15 13jun 0.1</t>
  </si>
  <si>
    <t>B 24feb 3.0</t>
  </si>
  <si>
    <t>C 28feb 1.5</t>
  </si>
  <si>
    <t>C 28feb 9.0</t>
  </si>
  <si>
    <t>B 25jan 0.1</t>
  </si>
  <si>
    <t>C 28feb 6.0</t>
  </si>
  <si>
    <t>F50 07jun 5.0</t>
  </si>
  <si>
    <t>F50 31may 6.2</t>
  </si>
  <si>
    <t>C 28feb HPB 0.1</t>
  </si>
  <si>
    <t>B 22mar 3.0</t>
  </si>
  <si>
    <t>F 17mar wet</t>
  </si>
  <si>
    <t>running MDL</t>
  </si>
  <si>
    <t>running LOQ</t>
  </si>
  <si>
    <t>Sample ID</t>
  </si>
  <si>
    <t>TIC mg.L</t>
  </si>
  <si>
    <t>TC mg/L</t>
  </si>
  <si>
    <t>TOC mg/L</t>
  </si>
  <si>
    <t>TNb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</si>
</sst>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21" fontId="0" fillId="0" borderId="0" xfId="0" applyNumberFormat="1"/>
    <xf numFmtId="0" fontId="16" fillId="0" borderId="0" xfId="0" applyFont="1"/>
    <xf numFmtId="15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 days'!$E$32:$E$37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6.0000000000000006E-4</c:v>
                </c:pt>
                <c:pt idx="2">
                  <c:v>1.7999999999999997E-3</c:v>
                </c:pt>
                <c:pt idx="3">
                  <c:v>2.9970000000000005E-3</c:v>
                </c:pt>
                <c:pt idx="4">
                  <c:v>4.2030000000000001E-3</c:v>
                </c:pt>
                <c:pt idx="5">
                  <c:v>5.3999999999999994E-3</c:v>
                </c:pt>
              </c:numCache>
            </c:numRef>
          </c:xVal>
          <c:yVal>
            <c:numRef>
              <c:f>'over days'!$F$32:$F$37</c:f>
              <c:numCache>
                <c:formatCode>General</c:formatCode>
                <c:ptCount val="6"/>
                <c:pt idx="0">
                  <c:v>0</c:v>
                </c:pt>
                <c:pt idx="1">
                  <c:v>1193.3</c:v>
                </c:pt>
                <c:pt idx="2">
                  <c:v>3583.9</c:v>
                </c:pt>
                <c:pt idx="3">
                  <c:v>6049.3220000000001</c:v>
                </c:pt>
                <c:pt idx="4">
                  <c:v>8761.3780000000006</c:v>
                </c:pt>
                <c:pt idx="5">
                  <c:v>11935.9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1-4280-90C7-C3A18E7B5535}"/>
            </c:ext>
          </c:extLst>
        </c:ser>
        <c:ser>
          <c:idx val="1"/>
          <c:order val="1"/>
          <c:tx>
            <c:v>16-Aug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 days'!$E$47:$E$52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6.0000000000000006E-4</c:v>
                </c:pt>
                <c:pt idx="2">
                  <c:v>1.7999999999999997E-3</c:v>
                </c:pt>
                <c:pt idx="3">
                  <c:v>2.9970000000000005E-3</c:v>
                </c:pt>
                <c:pt idx="4">
                  <c:v>4.2030000000000001E-3</c:v>
                </c:pt>
                <c:pt idx="5">
                  <c:v>5.3999999999999994E-3</c:v>
                </c:pt>
              </c:numCache>
            </c:numRef>
          </c:xVal>
          <c:yVal>
            <c:numRef>
              <c:f>'over days'!$F$47:$F$52</c:f>
              <c:numCache>
                <c:formatCode>General</c:formatCode>
                <c:ptCount val="6"/>
                <c:pt idx="0">
                  <c:v>0</c:v>
                </c:pt>
                <c:pt idx="1">
                  <c:v>1143.7</c:v>
                </c:pt>
                <c:pt idx="2">
                  <c:v>3681.6</c:v>
                </c:pt>
                <c:pt idx="3">
                  <c:v>6254.1729999999998</c:v>
                </c:pt>
                <c:pt idx="4">
                  <c:v>9267.1270000000004</c:v>
                </c:pt>
                <c:pt idx="5">
                  <c:v>11760.6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1-4280-90C7-C3A18E7B5535}"/>
            </c:ext>
          </c:extLst>
        </c:ser>
        <c:ser>
          <c:idx val="2"/>
          <c:order val="2"/>
          <c:tx>
            <c:v>18-Aug-22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'over days'!$E$62:$E$67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6.0000000000000006E-4</c:v>
                </c:pt>
                <c:pt idx="2">
                  <c:v>1.7999999999999997E-3</c:v>
                </c:pt>
                <c:pt idx="3">
                  <c:v>2.9970000000000005E-3</c:v>
                </c:pt>
                <c:pt idx="4">
                  <c:v>4.2030000000000001E-3</c:v>
                </c:pt>
                <c:pt idx="5">
                  <c:v>5.3999999999999994E-3</c:v>
                </c:pt>
              </c:numCache>
            </c:numRef>
          </c:xVal>
          <c:yVal>
            <c:numRef>
              <c:f>'over days'!$F$62:$F$67</c:f>
              <c:numCache>
                <c:formatCode>General</c:formatCode>
                <c:ptCount val="6"/>
                <c:pt idx="0">
                  <c:v>0</c:v>
                </c:pt>
                <c:pt idx="1">
                  <c:v>1118.5999999999999</c:v>
                </c:pt>
                <c:pt idx="2">
                  <c:v>3461.3</c:v>
                </c:pt>
                <c:pt idx="3">
                  <c:v>6087.299</c:v>
                </c:pt>
                <c:pt idx="4">
                  <c:v>8858.6010000000006</c:v>
                </c:pt>
                <c:pt idx="5">
                  <c:v>11333.8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8-40DD-9AF8-A126628C797D}"/>
            </c:ext>
          </c:extLst>
        </c:ser>
        <c:ser>
          <c:idx val="3"/>
          <c:order val="3"/>
          <c:tx>
            <c:v>6-Sep-22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'over days'!$E$77:$E$82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6.0000000000000006E-4</c:v>
                </c:pt>
                <c:pt idx="2">
                  <c:v>1.7999999999999997E-3</c:v>
                </c:pt>
                <c:pt idx="3">
                  <c:v>2.9970000000000005E-3</c:v>
                </c:pt>
                <c:pt idx="4">
                  <c:v>4.2030000000000001E-3</c:v>
                </c:pt>
                <c:pt idx="5">
                  <c:v>5.3999999999999994E-3</c:v>
                </c:pt>
              </c:numCache>
            </c:numRef>
          </c:xVal>
          <c:yVal>
            <c:numRef>
              <c:f>'over days'!$F$77:$F$82</c:f>
              <c:numCache>
                <c:formatCode>General</c:formatCode>
                <c:ptCount val="6"/>
                <c:pt idx="0">
                  <c:v>0</c:v>
                </c:pt>
                <c:pt idx="1">
                  <c:v>1302</c:v>
                </c:pt>
                <c:pt idx="2">
                  <c:v>3539.5</c:v>
                </c:pt>
                <c:pt idx="3">
                  <c:v>5885.0550000000003</c:v>
                </c:pt>
                <c:pt idx="4">
                  <c:v>8545.4449999999997</c:v>
                </c:pt>
                <c:pt idx="5">
                  <c:v>10880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F-4505-A91E-D8149A665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457023"/>
        <c:axId val="1204609919"/>
      </c:scatterChart>
      <c:valAx>
        <c:axId val="10474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919"/>
        <c:crosses val="autoZero"/>
        <c:crossBetween val="midCat"/>
      </c:valAx>
      <c:valAx>
        <c:axId val="12046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45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'06sep22'!$F$13:$F$19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1302</c:v>
                </c:pt>
                <c:pt idx="3">
                  <c:v>3539.5</c:v>
                </c:pt>
                <c:pt idx="4">
                  <c:v>5885.0550000000003</c:v>
                </c:pt>
                <c:pt idx="5">
                  <c:v>8545.4449999999997</c:v>
                </c:pt>
                <c:pt idx="6">
                  <c:v>10880</c:v>
                </c:pt>
              </c:numCache>
            </c:numRef>
          </c:xVal>
          <c:yVal>
            <c:numRef>
              <c:f>'06sep22'!$E$13:$E$19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5-4CA5-B68C-099514E2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'06sep22'!$H$13:$H$19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2392</c:v>
                </c:pt>
                <c:pt idx="3">
                  <c:v>7369</c:v>
                </c:pt>
                <c:pt idx="4">
                  <c:v>11257.03</c:v>
                </c:pt>
                <c:pt idx="5">
                  <c:v>16031.47</c:v>
                </c:pt>
                <c:pt idx="6">
                  <c:v>21105.5</c:v>
                </c:pt>
              </c:numCache>
            </c:numRef>
          </c:xVal>
          <c:yVal>
            <c:numRef>
              <c:f>'06sep22'!$G$13:$G$19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7-46AA-9111-A04E1ADAF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'06sep22'!$J$13:$J$19</c:f>
              <c:numCache>
                <c:formatCode>General</c:formatCode>
                <c:ptCount val="7"/>
                <c:pt idx="1">
                  <c:v>0</c:v>
                </c:pt>
                <c:pt idx="2">
                  <c:v>973.7</c:v>
                </c:pt>
                <c:pt idx="3">
                  <c:v>3549.1</c:v>
                </c:pt>
                <c:pt idx="4">
                  <c:v>6340.0429999999997</c:v>
                </c:pt>
                <c:pt idx="5">
                  <c:v>8151.47</c:v>
                </c:pt>
                <c:pt idx="6">
                  <c:v>10842.1</c:v>
                </c:pt>
              </c:numCache>
            </c:numRef>
          </c:xVal>
          <c:yVal>
            <c:numRef>
              <c:f>'06sep22'!$I$13:$I$19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8-4402-AECD-10A9FDD42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'07sep22'!$F$13:$F$19</c:f>
              <c:numCache>
                <c:formatCode>General</c:formatCode>
                <c:ptCount val="7"/>
                <c:pt idx="1">
                  <c:v>-251</c:v>
                </c:pt>
                <c:pt idx="2">
                  <c:v>1081.2</c:v>
                </c:pt>
                <c:pt idx="3">
                  <c:v>3335.1</c:v>
                </c:pt>
                <c:pt idx="4">
                  <c:v>5838.0079999999998</c:v>
                </c:pt>
                <c:pt idx="5">
                  <c:v>8424.7919999999995</c:v>
                </c:pt>
                <c:pt idx="6">
                  <c:v>10663.1</c:v>
                </c:pt>
              </c:numCache>
            </c:numRef>
          </c:xVal>
          <c:yVal>
            <c:numRef>
              <c:f>'07sep22'!$E$13:$E$19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5-4AD9-8FA3-4DF5B1E9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'07sep22'!$H$13:$H$19</c:f>
              <c:numCache>
                <c:formatCode>General</c:formatCode>
                <c:ptCount val="7"/>
                <c:pt idx="1">
                  <c:v>-740.5</c:v>
                </c:pt>
                <c:pt idx="2">
                  <c:v>1803.4</c:v>
                </c:pt>
                <c:pt idx="3">
                  <c:v>6203.7</c:v>
                </c:pt>
                <c:pt idx="4">
                  <c:v>10636.126</c:v>
                </c:pt>
                <c:pt idx="5">
                  <c:v>15480.474</c:v>
                </c:pt>
                <c:pt idx="6">
                  <c:v>20398.7</c:v>
                </c:pt>
              </c:numCache>
            </c:numRef>
          </c:xVal>
          <c:yVal>
            <c:numRef>
              <c:f>'07sep22'!$G$13:$G$19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7-414F-9B0E-4F9287D83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'07sep22'!$J$13:$J$19</c:f>
              <c:numCache>
                <c:formatCode>General</c:formatCode>
                <c:ptCount val="7"/>
                <c:pt idx="1">
                  <c:v>-241.5</c:v>
                </c:pt>
                <c:pt idx="2">
                  <c:v>1084.8</c:v>
                </c:pt>
                <c:pt idx="3">
                  <c:v>3108.9</c:v>
                </c:pt>
                <c:pt idx="4">
                  <c:v>6033.7219999999998</c:v>
                </c:pt>
                <c:pt idx="5">
                  <c:v>8705.4740000000002</c:v>
                </c:pt>
                <c:pt idx="6">
                  <c:v>10863.9</c:v>
                </c:pt>
              </c:numCache>
            </c:numRef>
          </c:xVal>
          <c:yVal>
            <c:numRef>
              <c:f>'07sep22'!$I$13:$I$19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4-4D7E-AE96-02DBF34FA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'08sep22'!$F$13:$F$19</c:f>
              <c:numCache>
                <c:formatCode>General</c:formatCode>
                <c:ptCount val="7"/>
                <c:pt idx="1">
                  <c:v>-183.5</c:v>
                </c:pt>
                <c:pt idx="2">
                  <c:v>1130.4000000000001</c:v>
                </c:pt>
                <c:pt idx="3">
                  <c:v>3493.2</c:v>
                </c:pt>
                <c:pt idx="4">
                  <c:v>5879.5010000000002</c:v>
                </c:pt>
                <c:pt idx="5">
                  <c:v>8561.0990000000002</c:v>
                </c:pt>
                <c:pt idx="6">
                  <c:v>10803.2</c:v>
                </c:pt>
              </c:numCache>
            </c:numRef>
          </c:xVal>
          <c:yVal>
            <c:numRef>
              <c:f>'08sep22'!$E$13:$E$19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D1-4A56-989C-C96E3BBC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'08sep22'!$H$13:$H$19</c:f>
              <c:numCache>
                <c:formatCode>General</c:formatCode>
                <c:ptCount val="7"/>
                <c:pt idx="1">
                  <c:v>-498.5</c:v>
                </c:pt>
                <c:pt idx="2">
                  <c:v>1904.9</c:v>
                </c:pt>
                <c:pt idx="3">
                  <c:v>6792.2</c:v>
                </c:pt>
                <c:pt idx="4">
                  <c:v>11111.001</c:v>
                </c:pt>
                <c:pt idx="5">
                  <c:v>16721.598999999998</c:v>
                </c:pt>
                <c:pt idx="6">
                  <c:v>21688.2</c:v>
                </c:pt>
              </c:numCache>
            </c:numRef>
          </c:xVal>
          <c:yVal>
            <c:numRef>
              <c:f>'08sep22'!$G$13:$G$19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BA-439B-8514-933AF7367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'08sep22'!$J$13:$J$19</c:f>
              <c:numCache>
                <c:formatCode>General</c:formatCode>
                <c:ptCount val="7"/>
                <c:pt idx="1">
                  <c:v>-266</c:v>
                </c:pt>
                <c:pt idx="2">
                  <c:v>1028.4000000000001</c:v>
                </c:pt>
                <c:pt idx="3">
                  <c:v>3210.7</c:v>
                </c:pt>
                <c:pt idx="4">
                  <c:v>6014.3509999999997</c:v>
                </c:pt>
                <c:pt idx="5">
                  <c:v>7701.5990000000002</c:v>
                </c:pt>
                <c:pt idx="6">
                  <c:v>10234.200000000001</c:v>
                </c:pt>
              </c:numCache>
            </c:numRef>
          </c:xVal>
          <c:yVal>
            <c:numRef>
              <c:f>'08sep22'!$I$13:$I$19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2-4433-9EF3-5CD9BB82D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'12sep22'!$F$13:$F$19</c:f>
              <c:numCache>
                <c:formatCode>General</c:formatCode>
                <c:ptCount val="7"/>
                <c:pt idx="1">
                  <c:v>-461</c:v>
                </c:pt>
                <c:pt idx="2">
                  <c:v>1074.9000000000001</c:v>
                </c:pt>
                <c:pt idx="3">
                  <c:v>3223.2</c:v>
                </c:pt>
                <c:pt idx="4">
                  <c:v>5594.326</c:v>
                </c:pt>
                <c:pt idx="5">
                  <c:v>8205.2739999999994</c:v>
                </c:pt>
                <c:pt idx="6">
                  <c:v>10581.7</c:v>
                </c:pt>
              </c:numCache>
            </c:numRef>
          </c:xVal>
          <c:yVal>
            <c:numRef>
              <c:f>'12sep22'!$E$13:$E$19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C-4732-AD47-A89212FD7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 days'!$G$32:$G$37</c:f>
              <c:numCache>
                <c:formatCode>General</c:formatCode>
                <c:ptCount val="6"/>
                <c:pt idx="0">
                  <c:v>0</c:v>
                </c:pt>
                <c:pt idx="1">
                  <c:v>1.2000000000000001E-3</c:v>
                </c:pt>
                <c:pt idx="2">
                  <c:v>3.5999999999999995E-3</c:v>
                </c:pt>
                <c:pt idx="3">
                  <c:v>5.9940000000000011E-3</c:v>
                </c:pt>
                <c:pt idx="4">
                  <c:v>8.4060000000000003E-3</c:v>
                </c:pt>
                <c:pt idx="5">
                  <c:v>1.0799999999999999E-2</c:v>
                </c:pt>
              </c:numCache>
            </c:numRef>
          </c:xVal>
          <c:yVal>
            <c:numRef>
              <c:f>'over days'!$H$32:$H$37</c:f>
              <c:numCache>
                <c:formatCode>General</c:formatCode>
                <c:ptCount val="6"/>
                <c:pt idx="0">
                  <c:v>0</c:v>
                </c:pt>
                <c:pt idx="1">
                  <c:v>2372</c:v>
                </c:pt>
                <c:pt idx="2">
                  <c:v>7269.5</c:v>
                </c:pt>
                <c:pt idx="3">
                  <c:v>12058.11</c:v>
                </c:pt>
                <c:pt idx="4">
                  <c:v>17595.89</c:v>
                </c:pt>
                <c:pt idx="5">
                  <c:v>23289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A-4865-9035-E0C2283BD708}"/>
            </c:ext>
          </c:extLst>
        </c:ser>
        <c:ser>
          <c:idx val="1"/>
          <c:order val="1"/>
          <c:tx>
            <c:v>16-Aug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 days'!$G$47:$G$52</c:f>
              <c:numCache>
                <c:formatCode>General</c:formatCode>
                <c:ptCount val="6"/>
                <c:pt idx="0">
                  <c:v>0</c:v>
                </c:pt>
                <c:pt idx="1">
                  <c:v>1.2000000000000001E-3</c:v>
                </c:pt>
                <c:pt idx="2">
                  <c:v>3.5999999999999995E-3</c:v>
                </c:pt>
                <c:pt idx="3">
                  <c:v>5.9940000000000011E-3</c:v>
                </c:pt>
                <c:pt idx="4">
                  <c:v>8.4060000000000003E-3</c:v>
                </c:pt>
                <c:pt idx="5">
                  <c:v>1.0799999999999999E-2</c:v>
                </c:pt>
              </c:numCache>
            </c:numRef>
          </c:xVal>
          <c:yVal>
            <c:numRef>
              <c:f>'over days'!$H$47:$H$52</c:f>
              <c:numCache>
                <c:formatCode>General</c:formatCode>
                <c:ptCount val="6"/>
                <c:pt idx="0">
                  <c:v>0</c:v>
                </c:pt>
                <c:pt idx="1">
                  <c:v>2273.6999999999998</c:v>
                </c:pt>
                <c:pt idx="2">
                  <c:v>7399.1</c:v>
                </c:pt>
                <c:pt idx="3">
                  <c:v>12273.253000000001</c:v>
                </c:pt>
                <c:pt idx="4">
                  <c:v>18064.546999999999</c:v>
                </c:pt>
                <c:pt idx="5">
                  <c:v>23572.6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A-4865-9035-E0C2283BD708}"/>
            </c:ext>
          </c:extLst>
        </c:ser>
        <c:ser>
          <c:idx val="2"/>
          <c:order val="2"/>
          <c:tx>
            <c:v>18-Aug-22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'over days'!$G$62:$G$67</c:f>
              <c:numCache>
                <c:formatCode>General</c:formatCode>
                <c:ptCount val="6"/>
                <c:pt idx="0">
                  <c:v>0</c:v>
                </c:pt>
                <c:pt idx="1">
                  <c:v>1.2000000000000001E-3</c:v>
                </c:pt>
                <c:pt idx="2">
                  <c:v>3.5999999999999995E-3</c:v>
                </c:pt>
                <c:pt idx="3">
                  <c:v>5.9940000000000011E-3</c:v>
                </c:pt>
                <c:pt idx="4">
                  <c:v>8.4060000000000003E-3</c:v>
                </c:pt>
                <c:pt idx="5">
                  <c:v>1.0799999999999999E-2</c:v>
                </c:pt>
              </c:numCache>
            </c:numRef>
          </c:xVal>
          <c:yVal>
            <c:numRef>
              <c:f>'over days'!$H$62:$H$67</c:f>
              <c:numCache>
                <c:formatCode>General</c:formatCode>
                <c:ptCount val="6"/>
                <c:pt idx="0">
                  <c:v>0</c:v>
                </c:pt>
                <c:pt idx="1">
                  <c:v>2244.1</c:v>
                </c:pt>
                <c:pt idx="2">
                  <c:v>7269.8</c:v>
                </c:pt>
                <c:pt idx="3">
                  <c:v>12300.763999999999</c:v>
                </c:pt>
                <c:pt idx="4">
                  <c:v>18016.135999999999</c:v>
                </c:pt>
                <c:pt idx="5">
                  <c:v>23350.799999999999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1-4867-86B3-B4E5908578D8}"/>
            </c:ext>
          </c:extLst>
        </c:ser>
        <c:ser>
          <c:idx val="3"/>
          <c:order val="3"/>
          <c:tx>
            <c:v>6-Sep-22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'over days'!$G$77:$G$82</c:f>
              <c:numCache>
                <c:formatCode>General</c:formatCode>
                <c:ptCount val="6"/>
                <c:pt idx="0">
                  <c:v>0</c:v>
                </c:pt>
                <c:pt idx="1">
                  <c:v>1.2000000000000001E-3</c:v>
                </c:pt>
                <c:pt idx="2">
                  <c:v>3.5999999999999995E-3</c:v>
                </c:pt>
                <c:pt idx="3">
                  <c:v>5.9940000000000011E-3</c:v>
                </c:pt>
                <c:pt idx="4">
                  <c:v>8.4060000000000003E-3</c:v>
                </c:pt>
                <c:pt idx="5">
                  <c:v>1.0799999999999999E-2</c:v>
                </c:pt>
              </c:numCache>
            </c:numRef>
          </c:xVal>
          <c:yVal>
            <c:numRef>
              <c:f>'over days'!$H$77:$H$82</c:f>
              <c:numCache>
                <c:formatCode>General</c:formatCode>
                <c:ptCount val="6"/>
                <c:pt idx="0">
                  <c:v>0</c:v>
                </c:pt>
                <c:pt idx="1">
                  <c:v>2392</c:v>
                </c:pt>
                <c:pt idx="2">
                  <c:v>7369</c:v>
                </c:pt>
                <c:pt idx="3">
                  <c:v>11257.03</c:v>
                </c:pt>
                <c:pt idx="4">
                  <c:v>16031.47</c:v>
                </c:pt>
                <c:pt idx="5">
                  <c:v>21105.5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E-491F-9EB0-75AA09435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457023"/>
        <c:axId val="1204609919"/>
      </c:scatterChart>
      <c:valAx>
        <c:axId val="10474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919"/>
        <c:crosses val="autoZero"/>
        <c:crossBetween val="midCat"/>
      </c:valAx>
      <c:valAx>
        <c:axId val="12046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45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'12sep22'!$H$13:$H$19</c:f>
              <c:numCache>
                <c:formatCode>General</c:formatCode>
                <c:ptCount val="7"/>
                <c:pt idx="1">
                  <c:v>-747.5</c:v>
                </c:pt>
                <c:pt idx="2">
                  <c:v>1966</c:v>
                </c:pt>
                <c:pt idx="3">
                  <c:v>6458</c:v>
                </c:pt>
                <c:pt idx="4">
                  <c:v>10915.14</c:v>
                </c:pt>
                <c:pt idx="5">
                  <c:v>16345.36</c:v>
                </c:pt>
                <c:pt idx="6">
                  <c:v>21223.5</c:v>
                </c:pt>
              </c:numCache>
            </c:numRef>
          </c:xVal>
          <c:yVal>
            <c:numRef>
              <c:f>'12sep22'!$G$13:$G$19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6-4F02-BCB7-EFFC71DAD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'12sep22'!$J$13:$J$19</c:f>
              <c:numCache>
                <c:formatCode>General</c:formatCode>
                <c:ptCount val="7"/>
                <c:pt idx="1">
                  <c:v>-453</c:v>
                </c:pt>
                <c:pt idx="2">
                  <c:v>1142.8</c:v>
                </c:pt>
                <c:pt idx="3">
                  <c:v>2867.9</c:v>
                </c:pt>
                <c:pt idx="4">
                  <c:v>5987.1019999999999</c:v>
                </c:pt>
                <c:pt idx="5">
                  <c:v>7421.36</c:v>
                </c:pt>
                <c:pt idx="6">
                  <c:v>10185.9</c:v>
                </c:pt>
              </c:numCache>
            </c:numRef>
          </c:xVal>
          <c:yVal>
            <c:numRef>
              <c:f>'12sep22'!$I$13:$I$19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3-409D-A64B-71892B74A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'13sep22'!$F$13:$F$19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1237.5</c:v>
                </c:pt>
                <c:pt idx="3">
                  <c:v>3742.5</c:v>
                </c:pt>
                <c:pt idx="4">
                  <c:v>5916.02</c:v>
                </c:pt>
                <c:pt idx="5">
                  <c:v>8739.48</c:v>
                </c:pt>
                <c:pt idx="6">
                  <c:v>11246</c:v>
                </c:pt>
              </c:numCache>
            </c:numRef>
          </c:xVal>
          <c:yVal>
            <c:numRef>
              <c:f>'13sep22'!$E$13:$E$19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E-4BB2-B712-C0AFD513F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'13sep22'!$H$13:$H$19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2128.6</c:v>
                </c:pt>
                <c:pt idx="3">
                  <c:v>6950.3</c:v>
                </c:pt>
                <c:pt idx="4">
                  <c:v>11412.069</c:v>
                </c:pt>
                <c:pt idx="5">
                  <c:v>16906.330999999998</c:v>
                </c:pt>
                <c:pt idx="6">
                  <c:v>21750.3</c:v>
                </c:pt>
              </c:numCache>
            </c:numRef>
          </c:xVal>
          <c:yVal>
            <c:numRef>
              <c:f>'13sep22'!$G$13:$G$19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1-4BB3-AB97-98687F667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'13sep22'!$J$13:$J$19</c:f>
              <c:numCache>
                <c:formatCode>General</c:formatCode>
                <c:ptCount val="7"/>
                <c:pt idx="1">
                  <c:v>0</c:v>
                </c:pt>
                <c:pt idx="2">
                  <c:v>1201.4000000000001</c:v>
                </c:pt>
                <c:pt idx="3">
                  <c:v>3346.2</c:v>
                </c:pt>
                <c:pt idx="4">
                  <c:v>5969.8159999999998</c:v>
                </c:pt>
                <c:pt idx="5">
                  <c:v>7892.8310000000001</c:v>
                </c:pt>
                <c:pt idx="6">
                  <c:v>10136.200000000001</c:v>
                </c:pt>
              </c:numCache>
            </c:numRef>
          </c:xVal>
          <c:yVal>
            <c:numRef>
              <c:f>'13sep22'!$I$13:$I$19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4-410E-9B98-49088B5EC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 days'!$I$32:$I$37</c:f>
              <c:numCache>
                <c:formatCode>General</c:formatCode>
                <c:ptCount val="6"/>
                <c:pt idx="0">
                  <c:v>0</c:v>
                </c:pt>
                <c:pt idx="1">
                  <c:v>5.9999999999999995E-5</c:v>
                </c:pt>
                <c:pt idx="2">
                  <c:v>1.7999999999999998E-4</c:v>
                </c:pt>
                <c:pt idx="3">
                  <c:v>2.9970000000000002E-4</c:v>
                </c:pt>
                <c:pt idx="4">
                  <c:v>4.2030000000000002E-4</c:v>
                </c:pt>
                <c:pt idx="5">
                  <c:v>5.4000000000000001E-4</c:v>
                </c:pt>
              </c:numCache>
            </c:numRef>
          </c:xVal>
          <c:yVal>
            <c:numRef>
              <c:f>'over days'!$J$32:$J$37</c:f>
              <c:numCache>
                <c:formatCode>General</c:formatCode>
                <c:ptCount val="6"/>
                <c:pt idx="0">
                  <c:v>0</c:v>
                </c:pt>
                <c:pt idx="1">
                  <c:v>1117.4000000000001</c:v>
                </c:pt>
                <c:pt idx="2">
                  <c:v>3091.7</c:v>
                </c:pt>
                <c:pt idx="3">
                  <c:v>5570.9809999999998</c:v>
                </c:pt>
                <c:pt idx="4">
                  <c:v>7358.3899999999994</c:v>
                </c:pt>
                <c:pt idx="5">
                  <c:v>10696.2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5-4FA5-B001-0D44DF1E61EA}"/>
            </c:ext>
          </c:extLst>
        </c:ser>
        <c:ser>
          <c:idx val="1"/>
          <c:order val="1"/>
          <c:tx>
            <c:v>16-Aug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 days'!$I$47:$I$52</c:f>
              <c:numCache>
                <c:formatCode>General</c:formatCode>
                <c:ptCount val="6"/>
                <c:pt idx="0">
                  <c:v>0</c:v>
                </c:pt>
                <c:pt idx="1">
                  <c:v>5.9999999999999995E-5</c:v>
                </c:pt>
                <c:pt idx="2">
                  <c:v>1.7999999999999998E-4</c:v>
                </c:pt>
                <c:pt idx="3">
                  <c:v>2.9970000000000002E-4</c:v>
                </c:pt>
                <c:pt idx="4">
                  <c:v>4.2030000000000002E-4</c:v>
                </c:pt>
                <c:pt idx="5">
                  <c:v>5.4000000000000001E-4</c:v>
                </c:pt>
              </c:numCache>
            </c:numRef>
          </c:xVal>
          <c:yVal>
            <c:numRef>
              <c:f>'over days'!$J$47:$J$52</c:f>
              <c:numCache>
                <c:formatCode>General</c:formatCode>
                <c:ptCount val="6"/>
                <c:pt idx="0">
                  <c:v>0</c:v>
                </c:pt>
                <c:pt idx="1">
                  <c:v>1165.5</c:v>
                </c:pt>
                <c:pt idx="2">
                  <c:v>3589</c:v>
                </c:pt>
                <c:pt idx="3">
                  <c:v>6253.83</c:v>
                </c:pt>
                <c:pt idx="4">
                  <c:v>9347.5470000000005</c:v>
                </c:pt>
                <c:pt idx="5">
                  <c:v>11672.5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5-4FA5-B001-0D44DF1E61EA}"/>
            </c:ext>
          </c:extLst>
        </c:ser>
        <c:ser>
          <c:idx val="2"/>
          <c:order val="2"/>
          <c:tx>
            <c:v>18-Aug-22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'over days'!$I$62:$I$67</c:f>
              <c:numCache>
                <c:formatCode>General</c:formatCode>
                <c:ptCount val="6"/>
                <c:pt idx="0">
                  <c:v>0</c:v>
                </c:pt>
                <c:pt idx="1">
                  <c:v>5.9999999999999995E-5</c:v>
                </c:pt>
                <c:pt idx="2">
                  <c:v>1.7999999999999998E-4</c:v>
                </c:pt>
                <c:pt idx="3">
                  <c:v>2.9970000000000002E-4</c:v>
                </c:pt>
                <c:pt idx="4">
                  <c:v>4.2030000000000002E-4</c:v>
                </c:pt>
                <c:pt idx="5">
                  <c:v>5.4000000000000001E-4</c:v>
                </c:pt>
              </c:numCache>
            </c:numRef>
          </c:xVal>
          <c:yVal>
            <c:numRef>
              <c:f>'over days'!$J$62:$J$67</c:f>
              <c:numCache>
                <c:formatCode>General</c:formatCode>
                <c:ptCount val="6"/>
                <c:pt idx="0">
                  <c:v>0</c:v>
                </c:pt>
                <c:pt idx="1">
                  <c:v>979.2</c:v>
                </c:pt>
                <c:pt idx="2">
                  <c:v>3352.6</c:v>
                </c:pt>
                <c:pt idx="3">
                  <c:v>6146.3680000000004</c:v>
                </c:pt>
                <c:pt idx="4">
                  <c:v>8481.6360000000004</c:v>
                </c:pt>
                <c:pt idx="5">
                  <c:v>12669.6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5-4081-A2AE-AA33A5C5FD18}"/>
            </c:ext>
          </c:extLst>
        </c:ser>
        <c:ser>
          <c:idx val="3"/>
          <c:order val="3"/>
          <c:tx>
            <c:v>6-Sep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'over days'!$I$77:$I$82</c:f>
              <c:numCache>
                <c:formatCode>General</c:formatCode>
                <c:ptCount val="6"/>
                <c:pt idx="0">
                  <c:v>0</c:v>
                </c:pt>
                <c:pt idx="1">
                  <c:v>5.9999999999999995E-5</c:v>
                </c:pt>
                <c:pt idx="2">
                  <c:v>1.7999999999999998E-4</c:v>
                </c:pt>
                <c:pt idx="3">
                  <c:v>2.9970000000000002E-4</c:v>
                </c:pt>
                <c:pt idx="4">
                  <c:v>4.2030000000000002E-4</c:v>
                </c:pt>
                <c:pt idx="5">
                  <c:v>5.4000000000000001E-4</c:v>
                </c:pt>
              </c:numCache>
            </c:numRef>
          </c:xVal>
          <c:yVal>
            <c:numRef>
              <c:f>'over days'!$J$77:$J$82</c:f>
              <c:numCache>
                <c:formatCode>General</c:formatCode>
                <c:ptCount val="6"/>
                <c:pt idx="0">
                  <c:v>0</c:v>
                </c:pt>
                <c:pt idx="1">
                  <c:v>973.7</c:v>
                </c:pt>
                <c:pt idx="2">
                  <c:v>3549.1</c:v>
                </c:pt>
                <c:pt idx="3">
                  <c:v>6340.0429999999997</c:v>
                </c:pt>
                <c:pt idx="4">
                  <c:v>8151.47</c:v>
                </c:pt>
                <c:pt idx="5">
                  <c:v>10842.1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3-40F4-849D-D77192E63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457023"/>
        <c:axId val="1204609919"/>
      </c:scatterChart>
      <c:valAx>
        <c:axId val="10474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919"/>
        <c:crosses val="autoZero"/>
        <c:crossBetween val="midCat"/>
      </c:valAx>
      <c:valAx>
        <c:axId val="12046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45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 Check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 run'!$A$25:$A$34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68</c:v>
                </c:pt>
                <c:pt idx="3">
                  <c:v>69</c:v>
                </c:pt>
                <c:pt idx="4">
                  <c:v>113</c:v>
                </c:pt>
                <c:pt idx="5">
                  <c:v>114</c:v>
                </c:pt>
                <c:pt idx="6">
                  <c:v>131</c:v>
                </c:pt>
                <c:pt idx="7">
                  <c:v>132</c:v>
                </c:pt>
                <c:pt idx="8">
                  <c:v>188</c:v>
                </c:pt>
                <c:pt idx="9">
                  <c:v>189</c:v>
                </c:pt>
              </c:numCache>
            </c:numRef>
          </c:xVal>
          <c:yVal>
            <c:numRef>
              <c:f>'over run'!$J$25:$J$34</c:f>
              <c:numCache>
                <c:formatCode>General</c:formatCode>
                <c:ptCount val="10"/>
                <c:pt idx="0">
                  <c:v>8679</c:v>
                </c:pt>
                <c:pt idx="1">
                  <c:v>8656</c:v>
                </c:pt>
                <c:pt idx="2">
                  <c:v>10445</c:v>
                </c:pt>
                <c:pt idx="3">
                  <c:v>10437</c:v>
                </c:pt>
                <c:pt idx="4">
                  <c:v>11312</c:v>
                </c:pt>
                <c:pt idx="5">
                  <c:v>11426</c:v>
                </c:pt>
                <c:pt idx="6">
                  <c:v>8814</c:v>
                </c:pt>
                <c:pt idx="7">
                  <c:v>8695</c:v>
                </c:pt>
                <c:pt idx="8">
                  <c:v>10103</c:v>
                </c:pt>
                <c:pt idx="9">
                  <c:v>10112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1-4A64-848E-0C0C5E7EF26C}"/>
            </c:ext>
          </c:extLst>
        </c:ser>
        <c:ser>
          <c:idx val="1"/>
          <c:order val="1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 run'!$A$25:$A$34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68</c:v>
                </c:pt>
                <c:pt idx="3">
                  <c:v>69</c:v>
                </c:pt>
                <c:pt idx="4">
                  <c:v>113</c:v>
                </c:pt>
                <c:pt idx="5">
                  <c:v>114</c:v>
                </c:pt>
                <c:pt idx="6">
                  <c:v>131</c:v>
                </c:pt>
                <c:pt idx="7">
                  <c:v>132</c:v>
                </c:pt>
                <c:pt idx="8">
                  <c:v>188</c:v>
                </c:pt>
                <c:pt idx="9">
                  <c:v>189</c:v>
                </c:pt>
              </c:numCache>
            </c:numRef>
          </c:xVal>
          <c:yVal>
            <c:numRef>
              <c:f>'over run'!$I$25:$I$34</c:f>
              <c:numCache>
                <c:formatCode>General</c:formatCode>
                <c:ptCount val="10"/>
                <c:pt idx="0">
                  <c:v>4207</c:v>
                </c:pt>
                <c:pt idx="1">
                  <c:v>4120</c:v>
                </c:pt>
                <c:pt idx="2">
                  <c:v>6115</c:v>
                </c:pt>
                <c:pt idx="3">
                  <c:v>6209</c:v>
                </c:pt>
                <c:pt idx="4">
                  <c:v>6843</c:v>
                </c:pt>
                <c:pt idx="5">
                  <c:v>6818</c:v>
                </c:pt>
                <c:pt idx="6">
                  <c:v>4341</c:v>
                </c:pt>
                <c:pt idx="7">
                  <c:v>4245</c:v>
                </c:pt>
                <c:pt idx="8">
                  <c:v>5871</c:v>
                </c:pt>
                <c:pt idx="9">
                  <c:v>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1-4A64-848E-0C0C5E7EF26C}"/>
            </c:ext>
          </c:extLst>
        </c:ser>
        <c:ser>
          <c:idx val="2"/>
          <c:order val="2"/>
          <c:tx>
            <c:v>TOC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'over run'!$A$25:$A$34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68</c:v>
                </c:pt>
                <c:pt idx="3">
                  <c:v>69</c:v>
                </c:pt>
                <c:pt idx="4">
                  <c:v>113</c:v>
                </c:pt>
                <c:pt idx="5">
                  <c:v>114</c:v>
                </c:pt>
                <c:pt idx="6">
                  <c:v>131</c:v>
                </c:pt>
                <c:pt idx="7">
                  <c:v>132</c:v>
                </c:pt>
                <c:pt idx="8">
                  <c:v>188</c:v>
                </c:pt>
                <c:pt idx="9">
                  <c:v>189</c:v>
                </c:pt>
              </c:numCache>
            </c:numRef>
          </c:xVal>
          <c:yVal>
            <c:numRef>
              <c:f>'over run'!$AH$25:$AH$34</c:f>
              <c:numCache>
                <c:formatCode>General</c:formatCode>
                <c:ptCount val="10"/>
                <c:pt idx="0">
                  <c:v>4472</c:v>
                </c:pt>
                <c:pt idx="1">
                  <c:v>4536</c:v>
                </c:pt>
                <c:pt idx="2">
                  <c:v>4330</c:v>
                </c:pt>
                <c:pt idx="3">
                  <c:v>4228</c:v>
                </c:pt>
                <c:pt idx="4">
                  <c:v>4469</c:v>
                </c:pt>
                <c:pt idx="5">
                  <c:v>4608</c:v>
                </c:pt>
                <c:pt idx="6">
                  <c:v>4473</c:v>
                </c:pt>
                <c:pt idx="7">
                  <c:v>4450</c:v>
                </c:pt>
                <c:pt idx="8">
                  <c:v>4232</c:v>
                </c:pt>
                <c:pt idx="9">
                  <c:v>4321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2-44C7-8CE3-53535F505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549327"/>
        <c:axId val="1399422223"/>
      </c:scatterChart>
      <c:valAx>
        <c:axId val="128854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22223"/>
        <c:crosses val="autoZero"/>
        <c:crossBetween val="midCat"/>
      </c:valAx>
      <c:valAx>
        <c:axId val="13994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4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</a:t>
            </a:r>
            <a:r>
              <a:rPr lang="en-US" baseline="0"/>
              <a:t> Blank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 run'!$A$72:$A$93</c:f>
              <c:numCache>
                <c:formatCode>General</c:formatCode>
                <c:ptCount val="22"/>
                <c:pt idx="0">
                  <c:v>5</c:v>
                </c:pt>
                <c:pt idx="1">
                  <c:v>6</c:v>
                </c:pt>
                <c:pt idx="2">
                  <c:v>23</c:v>
                </c:pt>
                <c:pt idx="3">
                  <c:v>24</c:v>
                </c:pt>
                <c:pt idx="4">
                  <c:v>65</c:v>
                </c:pt>
                <c:pt idx="5">
                  <c:v>66</c:v>
                </c:pt>
                <c:pt idx="6">
                  <c:v>107</c:v>
                </c:pt>
                <c:pt idx="7">
                  <c:v>108</c:v>
                </c:pt>
                <c:pt idx="8">
                  <c:v>125</c:v>
                </c:pt>
                <c:pt idx="9">
                  <c:v>126</c:v>
                </c:pt>
                <c:pt idx="10">
                  <c:v>143</c:v>
                </c:pt>
                <c:pt idx="11">
                  <c:v>144</c:v>
                </c:pt>
                <c:pt idx="12">
                  <c:v>185</c:v>
                </c:pt>
                <c:pt idx="13">
                  <c:v>186</c:v>
                </c:pt>
                <c:pt idx="14">
                  <c:v>227</c:v>
                </c:pt>
                <c:pt idx="15">
                  <c:v>228</c:v>
                </c:pt>
                <c:pt idx="16">
                  <c:v>255</c:v>
                </c:pt>
                <c:pt idx="17">
                  <c:v>256</c:v>
                </c:pt>
                <c:pt idx="18">
                  <c:v>315</c:v>
                </c:pt>
                <c:pt idx="19">
                  <c:v>316</c:v>
                </c:pt>
                <c:pt idx="20">
                  <c:v>357</c:v>
                </c:pt>
                <c:pt idx="21">
                  <c:v>358</c:v>
                </c:pt>
              </c:numCache>
            </c:numRef>
          </c:xVal>
          <c:yVal>
            <c:numRef>
              <c:f>'over run'!$J$72:$J$93</c:f>
              <c:numCache>
                <c:formatCode>General</c:formatCode>
                <c:ptCount val="22"/>
                <c:pt idx="0">
                  <c:v>1242</c:v>
                </c:pt>
                <c:pt idx="1">
                  <c:v>1333</c:v>
                </c:pt>
                <c:pt idx="2">
                  <c:v>1113</c:v>
                </c:pt>
                <c:pt idx="3">
                  <c:v>1217</c:v>
                </c:pt>
                <c:pt idx="4">
                  <c:v>629</c:v>
                </c:pt>
                <c:pt idx="5">
                  <c:v>639</c:v>
                </c:pt>
                <c:pt idx="6">
                  <c:v>588</c:v>
                </c:pt>
                <c:pt idx="7">
                  <c:v>630</c:v>
                </c:pt>
                <c:pt idx="8">
                  <c:v>1078</c:v>
                </c:pt>
                <c:pt idx="9">
                  <c:v>1139</c:v>
                </c:pt>
                <c:pt idx="10">
                  <c:v>1140</c:v>
                </c:pt>
                <c:pt idx="11">
                  <c:v>1119</c:v>
                </c:pt>
                <c:pt idx="12">
                  <c:v>552</c:v>
                </c:pt>
                <c:pt idx="13">
                  <c:v>567</c:v>
                </c:pt>
                <c:pt idx="14">
                  <c:v>560</c:v>
                </c:pt>
                <c:pt idx="15">
                  <c:v>574</c:v>
                </c:pt>
                <c:pt idx="16">
                  <c:v>1142</c:v>
                </c:pt>
                <c:pt idx="17">
                  <c:v>1150</c:v>
                </c:pt>
                <c:pt idx="18">
                  <c:v>534</c:v>
                </c:pt>
                <c:pt idx="19">
                  <c:v>525</c:v>
                </c:pt>
                <c:pt idx="20">
                  <c:v>515</c:v>
                </c:pt>
                <c:pt idx="21">
                  <c:v>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2-497E-8B53-82977409CC52}"/>
            </c:ext>
          </c:extLst>
        </c:ser>
        <c:ser>
          <c:idx val="1"/>
          <c:order val="1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 run'!$A$72:$A$93</c:f>
              <c:numCache>
                <c:formatCode>General</c:formatCode>
                <c:ptCount val="22"/>
                <c:pt idx="0">
                  <c:v>5</c:v>
                </c:pt>
                <c:pt idx="1">
                  <c:v>6</c:v>
                </c:pt>
                <c:pt idx="2">
                  <c:v>23</c:v>
                </c:pt>
                <c:pt idx="3">
                  <c:v>24</c:v>
                </c:pt>
                <c:pt idx="4">
                  <c:v>65</c:v>
                </c:pt>
                <c:pt idx="5">
                  <c:v>66</c:v>
                </c:pt>
                <c:pt idx="6">
                  <c:v>107</c:v>
                </c:pt>
                <c:pt idx="7">
                  <c:v>108</c:v>
                </c:pt>
                <c:pt idx="8">
                  <c:v>125</c:v>
                </c:pt>
                <c:pt idx="9">
                  <c:v>126</c:v>
                </c:pt>
                <c:pt idx="10">
                  <c:v>143</c:v>
                </c:pt>
                <c:pt idx="11">
                  <c:v>144</c:v>
                </c:pt>
                <c:pt idx="12">
                  <c:v>185</c:v>
                </c:pt>
                <c:pt idx="13">
                  <c:v>186</c:v>
                </c:pt>
                <c:pt idx="14">
                  <c:v>227</c:v>
                </c:pt>
                <c:pt idx="15">
                  <c:v>228</c:v>
                </c:pt>
                <c:pt idx="16">
                  <c:v>255</c:v>
                </c:pt>
                <c:pt idx="17">
                  <c:v>256</c:v>
                </c:pt>
                <c:pt idx="18">
                  <c:v>315</c:v>
                </c:pt>
                <c:pt idx="19">
                  <c:v>316</c:v>
                </c:pt>
                <c:pt idx="20">
                  <c:v>357</c:v>
                </c:pt>
                <c:pt idx="21">
                  <c:v>358</c:v>
                </c:pt>
              </c:numCache>
            </c:numRef>
          </c:xVal>
          <c:yVal>
            <c:numRef>
              <c:f>'over run'!$I$72:$I$93</c:f>
              <c:numCache>
                <c:formatCode>General</c:formatCode>
                <c:ptCount val="22"/>
                <c:pt idx="0">
                  <c:v>1013</c:v>
                </c:pt>
                <c:pt idx="1">
                  <c:v>712</c:v>
                </c:pt>
                <c:pt idx="2">
                  <c:v>518</c:v>
                </c:pt>
                <c:pt idx="3">
                  <c:v>448</c:v>
                </c:pt>
                <c:pt idx="4">
                  <c:v>210</c:v>
                </c:pt>
                <c:pt idx="5">
                  <c:v>199</c:v>
                </c:pt>
                <c:pt idx="6">
                  <c:v>171</c:v>
                </c:pt>
                <c:pt idx="7">
                  <c:v>180</c:v>
                </c:pt>
                <c:pt idx="8">
                  <c:v>630</c:v>
                </c:pt>
                <c:pt idx="9">
                  <c:v>549</c:v>
                </c:pt>
                <c:pt idx="10">
                  <c:v>543</c:v>
                </c:pt>
                <c:pt idx="11">
                  <c:v>476</c:v>
                </c:pt>
                <c:pt idx="12">
                  <c:v>408</c:v>
                </c:pt>
                <c:pt idx="13">
                  <c:v>326</c:v>
                </c:pt>
                <c:pt idx="14">
                  <c:v>274</c:v>
                </c:pt>
                <c:pt idx="15">
                  <c:v>252</c:v>
                </c:pt>
                <c:pt idx="16">
                  <c:v>723</c:v>
                </c:pt>
                <c:pt idx="17">
                  <c:v>674</c:v>
                </c:pt>
                <c:pt idx="18">
                  <c:v>278</c:v>
                </c:pt>
                <c:pt idx="19">
                  <c:v>271</c:v>
                </c:pt>
                <c:pt idx="20">
                  <c:v>295</c:v>
                </c:pt>
                <c:pt idx="21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2-497E-8B53-82977409C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549327"/>
        <c:axId val="1399422223"/>
      </c:scatterChart>
      <c:valAx>
        <c:axId val="128854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22223"/>
        <c:crosses val="autoZero"/>
        <c:crossBetween val="midCat"/>
      </c:valAx>
      <c:valAx>
        <c:axId val="13994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4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Spiked Tap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 run'!$A$38:$A$53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110</c:v>
                </c:pt>
                <c:pt idx="3">
                  <c:v>111</c:v>
                </c:pt>
                <c:pt idx="4">
                  <c:v>122</c:v>
                </c:pt>
                <c:pt idx="5">
                  <c:v>123</c:v>
                </c:pt>
                <c:pt idx="6">
                  <c:v>230</c:v>
                </c:pt>
                <c:pt idx="7">
                  <c:v>231</c:v>
                </c:pt>
                <c:pt idx="8">
                  <c:v>245</c:v>
                </c:pt>
                <c:pt idx="9">
                  <c:v>246</c:v>
                </c:pt>
                <c:pt idx="10">
                  <c:v>273</c:v>
                </c:pt>
                <c:pt idx="11">
                  <c:v>274</c:v>
                </c:pt>
                <c:pt idx="12">
                  <c:v>318</c:v>
                </c:pt>
                <c:pt idx="13">
                  <c:v>319</c:v>
                </c:pt>
                <c:pt idx="14">
                  <c:v>360</c:v>
                </c:pt>
                <c:pt idx="15">
                  <c:v>361</c:v>
                </c:pt>
              </c:numCache>
            </c:numRef>
          </c:xVal>
          <c:yVal>
            <c:numRef>
              <c:f>'over run'!$J$38:$J$53</c:f>
              <c:numCache>
                <c:formatCode>General</c:formatCode>
                <c:ptCount val="16"/>
                <c:pt idx="0">
                  <c:v>12413</c:v>
                </c:pt>
                <c:pt idx="1">
                  <c:v>12414</c:v>
                </c:pt>
                <c:pt idx="2">
                  <c:v>12509</c:v>
                </c:pt>
                <c:pt idx="3">
                  <c:v>12562</c:v>
                </c:pt>
                <c:pt idx="4">
                  <c:v>12756</c:v>
                </c:pt>
                <c:pt idx="5">
                  <c:v>12786</c:v>
                </c:pt>
                <c:pt idx="6">
                  <c:v>11250</c:v>
                </c:pt>
                <c:pt idx="7">
                  <c:v>11188</c:v>
                </c:pt>
                <c:pt idx="8">
                  <c:v>11339</c:v>
                </c:pt>
                <c:pt idx="9">
                  <c:v>11381</c:v>
                </c:pt>
                <c:pt idx="10">
                  <c:v>11611</c:v>
                </c:pt>
                <c:pt idx="11">
                  <c:v>11560</c:v>
                </c:pt>
                <c:pt idx="12">
                  <c:v>10481</c:v>
                </c:pt>
                <c:pt idx="13">
                  <c:v>10531</c:v>
                </c:pt>
                <c:pt idx="14">
                  <c:v>9802</c:v>
                </c:pt>
                <c:pt idx="15">
                  <c:v>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B-4A5D-9D9A-A8CA0CAB3C45}"/>
            </c:ext>
          </c:extLst>
        </c:ser>
        <c:ser>
          <c:idx val="1"/>
          <c:order val="1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 run'!$A$38:$A$53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110</c:v>
                </c:pt>
                <c:pt idx="3">
                  <c:v>111</c:v>
                </c:pt>
                <c:pt idx="4">
                  <c:v>122</c:v>
                </c:pt>
                <c:pt idx="5">
                  <c:v>123</c:v>
                </c:pt>
                <c:pt idx="6">
                  <c:v>230</c:v>
                </c:pt>
                <c:pt idx="7">
                  <c:v>231</c:v>
                </c:pt>
                <c:pt idx="8">
                  <c:v>245</c:v>
                </c:pt>
                <c:pt idx="9">
                  <c:v>246</c:v>
                </c:pt>
                <c:pt idx="10">
                  <c:v>273</c:v>
                </c:pt>
                <c:pt idx="11">
                  <c:v>274</c:v>
                </c:pt>
                <c:pt idx="12">
                  <c:v>318</c:v>
                </c:pt>
                <c:pt idx="13">
                  <c:v>319</c:v>
                </c:pt>
                <c:pt idx="14">
                  <c:v>360</c:v>
                </c:pt>
                <c:pt idx="15">
                  <c:v>361</c:v>
                </c:pt>
              </c:numCache>
            </c:numRef>
          </c:xVal>
          <c:yVal>
            <c:numRef>
              <c:f>'over run'!$I$38:$I$53</c:f>
              <c:numCache>
                <c:formatCode>General</c:formatCode>
                <c:ptCount val="16"/>
                <c:pt idx="0">
                  <c:v>5914</c:v>
                </c:pt>
                <c:pt idx="1">
                  <c:v>6241</c:v>
                </c:pt>
                <c:pt idx="2">
                  <c:v>6031</c:v>
                </c:pt>
                <c:pt idx="3">
                  <c:v>6261</c:v>
                </c:pt>
                <c:pt idx="4">
                  <c:v>7263</c:v>
                </c:pt>
                <c:pt idx="5">
                  <c:v>7171</c:v>
                </c:pt>
                <c:pt idx="6">
                  <c:v>5242</c:v>
                </c:pt>
                <c:pt idx="7">
                  <c:v>5515</c:v>
                </c:pt>
                <c:pt idx="8">
                  <c:v>5405</c:v>
                </c:pt>
                <c:pt idx="9">
                  <c:v>5513</c:v>
                </c:pt>
                <c:pt idx="10">
                  <c:v>5886</c:v>
                </c:pt>
                <c:pt idx="11">
                  <c:v>5843</c:v>
                </c:pt>
                <c:pt idx="12">
                  <c:v>5150</c:v>
                </c:pt>
                <c:pt idx="13">
                  <c:v>5452</c:v>
                </c:pt>
                <c:pt idx="14">
                  <c:v>5243</c:v>
                </c:pt>
                <c:pt idx="15">
                  <c:v>5413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B-4A5D-9D9A-A8CA0CAB3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549327"/>
        <c:axId val="1399422223"/>
      </c:scatterChart>
      <c:valAx>
        <c:axId val="128854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22223"/>
        <c:crosses val="autoZero"/>
        <c:crossBetween val="midCat"/>
      </c:valAx>
      <c:valAx>
        <c:axId val="13994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4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template!$F$13:$F$19</c:f>
              <c:numCache>
                <c:formatCode>General</c:formatCode>
                <c:ptCount val="7"/>
                <c:pt idx="1">
                  <c:v>-476</c:v>
                </c:pt>
                <c:pt idx="2">
                  <c:v>1111.5999999999999</c:v>
                </c:pt>
                <c:pt idx="3">
                  <c:v>2968.3</c:v>
                </c:pt>
                <c:pt idx="4">
                  <c:v>5568.0389999999998</c:v>
                </c:pt>
                <c:pt idx="5">
                  <c:v>8100.8609999999999</c:v>
                </c:pt>
                <c:pt idx="6">
                  <c:v>10308.799999999999</c:v>
                </c:pt>
              </c:numCache>
            </c:numRef>
          </c:xVal>
          <c:yVal>
            <c:numRef>
              <c:f>template!$E$13:$E$19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A-42B6-930E-5A5F4330A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template!$H$13:$H$19</c:f>
              <c:numCache>
                <c:formatCode>General</c:formatCode>
                <c:ptCount val="7"/>
                <c:pt idx="1">
                  <c:v>-1897</c:v>
                </c:pt>
                <c:pt idx="2">
                  <c:v>1633.1999999999998</c:v>
                </c:pt>
                <c:pt idx="3">
                  <c:v>5092.6000000000004</c:v>
                </c:pt>
                <c:pt idx="4">
                  <c:v>9993.6280000000006</c:v>
                </c:pt>
                <c:pt idx="5">
                  <c:v>14259.672</c:v>
                </c:pt>
                <c:pt idx="6">
                  <c:v>18829.099999999999</c:v>
                </c:pt>
              </c:numCache>
            </c:numRef>
          </c:xVal>
          <c:yVal>
            <c:numRef>
              <c:f>template!$G$13:$G$19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7B-4766-B8ED-61BA0ACF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template!$J$13:$J$19</c:f>
              <c:numCache>
                <c:formatCode>General</c:formatCode>
                <c:ptCount val="7"/>
                <c:pt idx="1">
                  <c:v>-352</c:v>
                </c:pt>
                <c:pt idx="2">
                  <c:v>832.9</c:v>
                </c:pt>
                <c:pt idx="3">
                  <c:v>3126.7</c:v>
                </c:pt>
                <c:pt idx="4">
                  <c:v>6105.6109999999999</c:v>
                </c:pt>
                <c:pt idx="5">
                  <c:v>6379.6720000000005</c:v>
                </c:pt>
                <c:pt idx="6">
                  <c:v>10419.700000000001</c:v>
                </c:pt>
              </c:numCache>
            </c:numRef>
          </c:xVal>
          <c:yVal>
            <c:numRef>
              <c:f>template!$I$13:$I$19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D-461D-83A3-6CBE580E9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155575</xdr:colOff>
      <xdr:row>11</xdr:row>
      <xdr:rowOff>79375</xdr:rowOff>
    </xdr:from>
    <xdr:to>
      <xdr:col>7</xdr:col>
      <xdr:colOff>460375</xdr:colOff>
      <xdr:row>26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FE019-C276-460A-BF16-19AAD7F56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120650</xdr:colOff>
      <xdr:row>11</xdr:row>
      <xdr:rowOff>95250</xdr:rowOff>
    </xdr:from>
    <xdr:to>
      <xdr:col>15</xdr:col>
      <xdr:colOff>425450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9CCEC0-5D5B-4DD4-B06B-CC2F93C43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596900</xdr:colOff>
      <xdr:row>11</xdr:row>
      <xdr:rowOff>158750</xdr:rowOff>
    </xdr:from>
    <xdr:to>
      <xdr:col>23</xdr:col>
      <xdr:colOff>292100</xdr:colOff>
      <xdr:row>26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96D727-0E7E-4307-8BEA-4D1BA5E66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246529</xdr:colOff>
      <xdr:row>5</xdr:row>
      <xdr:rowOff>118783</xdr:rowOff>
    </xdr:from>
    <xdr:to>
      <xdr:col>5</xdr:col>
      <xdr:colOff>306294</xdr:colOff>
      <xdr:row>20</xdr:row>
      <xdr:rowOff>60513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9A19D-34D4-4C60-92F5-58F6D7B1F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657412</xdr:colOff>
      <xdr:row>5</xdr:row>
      <xdr:rowOff>171824</xdr:rowOff>
    </xdr:from>
    <xdr:to>
      <xdr:col>17</xdr:col>
      <xdr:colOff>268942</xdr:colOff>
      <xdr:row>20</xdr:row>
      <xdr:rowOff>113554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087EF6-7AC0-40BC-BBA1-71636872E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239059</xdr:colOff>
      <xdr:row>5</xdr:row>
      <xdr:rowOff>156882</xdr:rowOff>
    </xdr:from>
    <xdr:to>
      <xdr:col>28</xdr:col>
      <xdr:colOff>141941</xdr:colOff>
      <xdr:row>20</xdr:row>
      <xdr:rowOff>98612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D5160B-EC53-4D0E-BC64-357142387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F020E-82A1-48C9-988A-577B4D601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7BEF9-D71F-4E7C-88F4-B9AD503DA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6CACC-49FA-421A-B677-EFEA2ACE6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4A5CF-399D-4A3F-A9BA-B8F7EC22C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15B901-50AF-4FF8-A459-3FB788037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CB009F-864E-4058-BE85-6B753E0BB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FBF56-2C3A-444B-AD98-B0BEAD240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03FE63-C7CA-4B85-A4F0-14A367C64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F93381-BD2D-4853-8B52-F36D8038C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4E607-01A0-4B81-9599-A3DEAE117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37124-0518-42CB-85C7-B1F212958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DA3E5-AE4D-476F-8A16-22451D9D2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139CF-9407-48B8-BB61-D44DA9338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29508-4AC5-4125-88A4-F9900BA6C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49E025-06BB-4FEC-BE70-7A4CA8C39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A9A1B-BA42-422D-93F1-CC1F61454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D7977-2107-4159-AD3D-5516C02BE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908C54-DC99-4231-8330-F77B476AA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B02D-83E9-2249-8881-024E934C46DE}">
  <dimension ref="A1:F103"/>
  <sheetViews>
    <sheetView tabSelected="1" topLeftCell="A58" zoomScale="222" workbookViewId="0">
      <selection activeCell="A66" sqref="A66"/>
    </sheetView>
  </sheetViews>
  <sheetFormatPr baseColWidth="10" defaultRowHeight="15" x14ac:dyDescent="0.2"/>
  <cols>
    <col min="1" max="1" width="16.83203125" customWidth="1"/>
  </cols>
  <sheetData>
    <row r="1" spans="1:6" ht="57" customHeight="1" x14ac:dyDescent="0.2">
      <c r="A1" s="7" t="s">
        <v>247</v>
      </c>
      <c r="B1" s="7" t="s">
        <v>248</v>
      </c>
      <c r="C1" s="7" t="s">
        <v>249</v>
      </c>
      <c r="D1" s="7" t="s">
        <v>250</v>
      </c>
      <c r="E1" s="7" t="s">
        <v>251</v>
      </c>
    </row>
    <row r="2" spans="1:6" x14ac:dyDescent="0.2">
      <c r="A2" t="s">
        <v>245</v>
      </c>
    </row>
    <row r="3" spans="1:6" x14ac:dyDescent="0.2">
      <c r="A3" t="s">
        <v>246</v>
      </c>
    </row>
    <row r="4" spans="1:6" x14ac:dyDescent="0.2">
      <c r="A4" t="s">
        <v>144</v>
      </c>
      <c r="B4">
        <v>4.084644179491379</v>
      </c>
      <c r="C4">
        <v>7.3813821390742573</v>
      </c>
      <c r="D4">
        <v>3.2967379595828783</v>
      </c>
      <c r="E4">
        <v>0.19476713989395072</v>
      </c>
      <c r="F4" s="9">
        <v>44810</v>
      </c>
    </row>
    <row r="5" spans="1:6" x14ac:dyDescent="0.2">
      <c r="A5" t="s">
        <v>145</v>
      </c>
      <c r="B5">
        <v>3.0717585872245121</v>
      </c>
      <c r="C5">
        <v>6.0663692885182803</v>
      </c>
      <c r="D5">
        <v>2.9946107012937682</v>
      </c>
      <c r="E5">
        <v>0.2521393401247885</v>
      </c>
    </row>
    <row r="6" spans="1:6" x14ac:dyDescent="0.2">
      <c r="A6" t="s">
        <v>146</v>
      </c>
      <c r="B6">
        <v>12.515587912671005</v>
      </c>
      <c r="C6">
        <v>14.768477197836265</v>
      </c>
      <c r="D6">
        <v>2.25288928516526</v>
      </c>
      <c r="E6">
        <v>0.19397511642225665</v>
      </c>
    </row>
    <row r="7" spans="1:6" x14ac:dyDescent="0.2">
      <c r="A7" t="s">
        <v>147</v>
      </c>
      <c r="B7">
        <v>3.363354390393051</v>
      </c>
      <c r="C7">
        <v>7.1293725785970476</v>
      </c>
      <c r="D7">
        <v>3.7660181882039967</v>
      </c>
      <c r="E7">
        <v>0.25010977997857253</v>
      </c>
    </row>
    <row r="8" spans="1:6" x14ac:dyDescent="0.2">
      <c r="A8" t="s">
        <v>148</v>
      </c>
      <c r="B8">
        <v>9.374102632879115</v>
      </c>
      <c r="C8">
        <v>11.921183994996017</v>
      </c>
      <c r="D8">
        <v>2.5470813621169013</v>
      </c>
      <c r="E8">
        <v>0.1984302484505357</v>
      </c>
    </row>
    <row r="9" spans="1:6" x14ac:dyDescent="0.2">
      <c r="A9" t="s">
        <v>149</v>
      </c>
      <c r="B9">
        <v>3.1333563378086668</v>
      </c>
      <c r="C9">
        <v>6.1182231075465126</v>
      </c>
      <c r="D9">
        <v>2.9848667697378461</v>
      </c>
      <c r="E9">
        <v>0.17189746214878499</v>
      </c>
    </row>
    <row r="10" spans="1:6" x14ac:dyDescent="0.2">
      <c r="A10" t="s">
        <v>150</v>
      </c>
      <c r="B10">
        <v>4.6653520055629665</v>
      </c>
      <c r="C10">
        <v>12.761215863253383</v>
      </c>
      <c r="D10">
        <v>8.0958638576904178</v>
      </c>
      <c r="E10">
        <v>0.25525793254458384</v>
      </c>
    </row>
    <row r="11" spans="1:6" x14ac:dyDescent="0.2">
      <c r="A11" t="s">
        <v>151</v>
      </c>
      <c r="B11">
        <v>4.0816636431727904</v>
      </c>
      <c r="C11">
        <v>8.0394071025425298</v>
      </c>
      <c r="D11">
        <v>3.9577434593697389</v>
      </c>
      <c r="E11">
        <v>0.2120431518702772</v>
      </c>
    </row>
    <row r="12" spans="1:6" x14ac:dyDescent="0.2">
      <c r="A12" t="s">
        <v>152</v>
      </c>
      <c r="B12">
        <v>4.095572812659535</v>
      </c>
      <c r="C12">
        <v>7.6344287759320331</v>
      </c>
      <c r="D12">
        <v>3.5388559632724972</v>
      </c>
      <c r="E12">
        <v>0.22931916384660367</v>
      </c>
    </row>
    <row r="13" spans="1:6" x14ac:dyDescent="0.2">
      <c r="A13" t="s">
        <v>153</v>
      </c>
      <c r="B13">
        <v>4.5019192640937167</v>
      </c>
      <c r="C13">
        <v>8.1130395255626198</v>
      </c>
      <c r="D13">
        <v>3.6111202614689017</v>
      </c>
      <c r="E13">
        <v>0.23961546897862634</v>
      </c>
    </row>
    <row r="14" spans="1:6" x14ac:dyDescent="0.2">
      <c r="A14" t="s">
        <v>154</v>
      </c>
      <c r="B14">
        <v>4.1074949579338877</v>
      </c>
      <c r="C14">
        <v>7.947107304672274</v>
      </c>
      <c r="D14">
        <v>3.8396123467383867</v>
      </c>
      <c r="E14">
        <v>0.86501700281504146</v>
      </c>
    </row>
    <row r="15" spans="1:6" x14ac:dyDescent="0.2">
      <c r="A15" t="s">
        <v>155</v>
      </c>
      <c r="B15">
        <v>8.2971355097626045</v>
      </c>
      <c r="C15">
        <v>11.583615633122223</v>
      </c>
      <c r="D15">
        <v>3.2864801233596186</v>
      </c>
      <c r="E15">
        <v>0.23619986775694574</v>
      </c>
    </row>
    <row r="16" spans="1:6" x14ac:dyDescent="0.2">
      <c r="A16" t="s">
        <v>156</v>
      </c>
      <c r="B16">
        <v>3.268970740304427</v>
      </c>
      <c r="C16">
        <v>6.2654879535866934</v>
      </c>
      <c r="D16">
        <v>2.9965172132822664</v>
      </c>
      <c r="E16">
        <v>0.2585745308323027</v>
      </c>
    </row>
    <row r="17" spans="1:6" x14ac:dyDescent="0.2">
      <c r="A17" t="s">
        <v>157</v>
      </c>
      <c r="B17">
        <v>3.2510875223928979</v>
      </c>
      <c r="C17">
        <v>5.792581124049212</v>
      </c>
      <c r="D17">
        <v>2.5414936016563145</v>
      </c>
      <c r="E17">
        <v>0.16922438293181757</v>
      </c>
    </row>
    <row r="18" spans="1:6" x14ac:dyDescent="0.2">
      <c r="A18" t="s">
        <v>158</v>
      </c>
      <c r="B18">
        <v>4.0091372594204788</v>
      </c>
      <c r="C18">
        <v>10.308530223217986</v>
      </c>
      <c r="D18">
        <v>6.299392963797505</v>
      </c>
      <c r="E18">
        <v>0.2923840327802425</v>
      </c>
    </row>
    <row r="19" spans="1:6" x14ac:dyDescent="0.2">
      <c r="A19" t="s">
        <v>159</v>
      </c>
      <c r="B19">
        <v>1.7633031433643223</v>
      </c>
      <c r="C19">
        <v>3.7925793241302834</v>
      </c>
      <c r="D19">
        <v>2.0292761807659607</v>
      </c>
      <c r="E19">
        <v>0.13719693379518938</v>
      </c>
    </row>
    <row r="20" spans="1:6" x14ac:dyDescent="0.2">
      <c r="A20" t="s">
        <v>160</v>
      </c>
      <c r="B20">
        <v>2.7016753276664858</v>
      </c>
      <c r="C20">
        <v>6.3246013072788791</v>
      </c>
      <c r="D20">
        <v>3.6229259796123934</v>
      </c>
      <c r="E20">
        <v>0.22362649514380267</v>
      </c>
    </row>
    <row r="21" spans="1:6" x14ac:dyDescent="0.2">
      <c r="A21" t="s">
        <v>161</v>
      </c>
      <c r="B21">
        <v>5.2728846585018481</v>
      </c>
      <c r="C21">
        <v>8.2260808510441663</v>
      </c>
      <c r="D21">
        <v>2.9531961925423187</v>
      </c>
      <c r="E21">
        <v>0.17942168512987847</v>
      </c>
    </row>
    <row r="22" spans="1:6" x14ac:dyDescent="0.2">
      <c r="A22" t="s">
        <v>162</v>
      </c>
      <c r="B22">
        <v>3.3052339321805824</v>
      </c>
      <c r="C22">
        <v>5.6753914930454066</v>
      </c>
      <c r="D22">
        <v>2.3701575608648247</v>
      </c>
      <c r="E22">
        <v>0.22857664184189053</v>
      </c>
    </row>
    <row r="23" spans="1:6" x14ac:dyDescent="0.2">
      <c r="A23" t="s">
        <v>163</v>
      </c>
      <c r="B23">
        <v>4.5655040388902641</v>
      </c>
      <c r="C23">
        <v>7.9600707594293336</v>
      </c>
      <c r="D23">
        <v>3.3945667205390695</v>
      </c>
      <c r="E23">
        <v>0.26644526408226232</v>
      </c>
    </row>
    <row r="24" spans="1:6" x14ac:dyDescent="0.2">
      <c r="A24" t="s">
        <v>164</v>
      </c>
      <c r="B24">
        <v>5.7529106938033268</v>
      </c>
      <c r="C24">
        <v>9.7470520703845587</v>
      </c>
      <c r="D24">
        <v>3.9941413765812328</v>
      </c>
      <c r="E24">
        <v>0.21654606262687398</v>
      </c>
      <c r="F24" s="9">
        <v>44811</v>
      </c>
    </row>
    <row r="25" spans="1:6" x14ac:dyDescent="0.2">
      <c r="A25" t="s">
        <v>165</v>
      </c>
      <c r="B25">
        <v>3.1992140797572461</v>
      </c>
      <c r="C25">
        <v>6.9828362700999822</v>
      </c>
      <c r="D25">
        <v>3.7836221903427356</v>
      </c>
      <c r="E25">
        <v>0.18162713441376749</v>
      </c>
    </row>
    <row r="26" spans="1:6" x14ac:dyDescent="0.2">
      <c r="A26" t="s">
        <v>166</v>
      </c>
      <c r="B26">
        <v>4.4422859399638828</v>
      </c>
      <c r="C26">
        <v>8.3587533173860891</v>
      </c>
      <c r="D26">
        <v>3.9164673774222076</v>
      </c>
      <c r="E26">
        <v>0.89693898715184273</v>
      </c>
    </row>
    <row r="27" spans="1:6" x14ac:dyDescent="0.2">
      <c r="A27" t="s">
        <v>167</v>
      </c>
      <c r="B27">
        <v>3.067066813380658</v>
      </c>
      <c r="C27">
        <v>6.9235072635615857</v>
      </c>
      <c r="D27">
        <v>3.8564404501809273</v>
      </c>
      <c r="E27">
        <v>0.22362551656596957</v>
      </c>
    </row>
    <row r="28" spans="1:6" x14ac:dyDescent="0.2">
      <c r="A28" t="s">
        <v>168</v>
      </c>
      <c r="B28">
        <v>4.2440650403990006</v>
      </c>
      <c r="C28">
        <v>8.6744868130512938</v>
      </c>
      <c r="D28">
        <v>4.4304217726522932</v>
      </c>
      <c r="E28">
        <v>0.19731673503554684</v>
      </c>
    </row>
    <row r="29" spans="1:6" x14ac:dyDescent="0.2">
      <c r="A29" t="s">
        <v>169</v>
      </c>
      <c r="B29">
        <v>2.9245647238924719</v>
      </c>
      <c r="C29">
        <v>9.8729327451268958</v>
      </c>
      <c r="D29">
        <v>6.9483680212344225</v>
      </c>
      <c r="E29">
        <v>0.39769398200089373</v>
      </c>
    </row>
    <row r="30" spans="1:6" x14ac:dyDescent="0.2">
      <c r="A30" t="s">
        <v>170</v>
      </c>
      <c r="B30">
        <v>3.0680529870103346</v>
      </c>
      <c r="C30">
        <v>7.4713977413335559</v>
      </c>
      <c r="D30">
        <v>4.4033447543232214</v>
      </c>
      <c r="E30">
        <v>0.22860026798263133</v>
      </c>
    </row>
    <row r="31" spans="1:6" x14ac:dyDescent="0.2">
      <c r="A31" t="s">
        <v>171</v>
      </c>
      <c r="B31">
        <v>3.3708082913208752</v>
      </c>
      <c r="C31">
        <v>6.873980440712141</v>
      </c>
      <c r="D31">
        <v>3.5031721493912658</v>
      </c>
      <c r="E31">
        <v>0.2116669795066865</v>
      </c>
    </row>
    <row r="32" spans="1:6" x14ac:dyDescent="0.2">
      <c r="A32" t="s">
        <v>172</v>
      </c>
      <c r="B32">
        <v>4.2997838504756967</v>
      </c>
      <c r="C32">
        <v>8.3370853323894583</v>
      </c>
      <c r="D32">
        <v>4.0373014819137616</v>
      </c>
      <c r="E32">
        <v>1.0794262626765023</v>
      </c>
    </row>
    <row r="33" spans="1:6" x14ac:dyDescent="0.2">
      <c r="A33" t="s">
        <v>173</v>
      </c>
      <c r="B33">
        <v>3.1420160092360363</v>
      </c>
      <c r="C33">
        <v>7.0179177696183377</v>
      </c>
      <c r="D33">
        <v>3.8759017603823009</v>
      </c>
      <c r="E33">
        <v>0.21468053084562583</v>
      </c>
    </row>
    <row r="34" spans="1:6" x14ac:dyDescent="0.2">
      <c r="A34" t="s">
        <v>174</v>
      </c>
      <c r="B34">
        <v>4.4521476762606431</v>
      </c>
      <c r="C34">
        <v>9.0320085654957154</v>
      </c>
      <c r="D34">
        <v>4.5798608892350714</v>
      </c>
      <c r="E34">
        <v>0.26710675731352274</v>
      </c>
    </row>
    <row r="35" spans="1:6" x14ac:dyDescent="0.2">
      <c r="A35" t="s">
        <v>175</v>
      </c>
      <c r="B35">
        <v>4.3653643968491522</v>
      </c>
      <c r="C35">
        <v>8.2493815835935678</v>
      </c>
      <c r="D35">
        <v>3.8840171867444151</v>
      </c>
      <c r="E35">
        <v>0.21472836499386297</v>
      </c>
    </row>
    <row r="36" spans="1:6" x14ac:dyDescent="0.2">
      <c r="A36" t="s">
        <v>176</v>
      </c>
      <c r="B36">
        <v>4.7519444596821563</v>
      </c>
      <c r="C36">
        <v>9.0134360069271757</v>
      </c>
      <c r="D36">
        <v>4.2614915472450186</v>
      </c>
      <c r="E36">
        <v>0.26548039627346026</v>
      </c>
    </row>
    <row r="37" spans="1:6" x14ac:dyDescent="0.2">
      <c r="A37" t="s">
        <v>177</v>
      </c>
      <c r="B37">
        <v>3.6321443031850231</v>
      </c>
      <c r="C37">
        <v>6.8471534116686925</v>
      </c>
      <c r="D37">
        <v>3.2150091084836694</v>
      </c>
      <c r="E37">
        <v>0.19305949584244209</v>
      </c>
    </row>
    <row r="38" spans="1:6" x14ac:dyDescent="0.2">
      <c r="A38" t="s">
        <v>178</v>
      </c>
      <c r="B38">
        <v>5.1967087666660454</v>
      </c>
      <c r="C38">
        <v>9.0727650134655704</v>
      </c>
      <c r="D38">
        <v>3.8760562467995245</v>
      </c>
      <c r="E38">
        <v>0.41386192410504447</v>
      </c>
    </row>
    <row r="39" spans="1:6" x14ac:dyDescent="0.2">
      <c r="A39" t="s">
        <v>179</v>
      </c>
      <c r="B39">
        <v>5.3890126244528718</v>
      </c>
      <c r="C39">
        <v>9.0614151165625714</v>
      </c>
      <c r="D39">
        <v>3.6724024921097005</v>
      </c>
      <c r="E39">
        <v>0.19320299828715345</v>
      </c>
    </row>
    <row r="40" spans="1:6" x14ac:dyDescent="0.2">
      <c r="A40" t="s">
        <v>180</v>
      </c>
      <c r="B40">
        <v>4.4989909236702541</v>
      </c>
      <c r="C40">
        <v>8.3603010306001355</v>
      </c>
      <c r="D40">
        <v>3.8613101069298814</v>
      </c>
      <c r="E40">
        <v>0.21262366247142916</v>
      </c>
    </row>
    <row r="41" spans="1:6" x14ac:dyDescent="0.2">
      <c r="A41" t="s">
        <v>181</v>
      </c>
      <c r="B41">
        <v>3.2549328898339418</v>
      </c>
      <c r="C41">
        <v>6.8146514341737454</v>
      </c>
      <c r="D41">
        <v>3.5597185443398036</v>
      </c>
      <c r="E41">
        <v>0.28021331393049703</v>
      </c>
    </row>
    <row r="42" spans="1:6" x14ac:dyDescent="0.2">
      <c r="A42" t="s">
        <v>182</v>
      </c>
      <c r="B42">
        <v>3.0986243695302913</v>
      </c>
      <c r="C42">
        <v>6.673293627290958</v>
      </c>
      <c r="D42">
        <v>3.5746692577606667</v>
      </c>
      <c r="E42">
        <v>0.19224631532241082</v>
      </c>
    </row>
    <row r="43" spans="1:6" x14ac:dyDescent="0.2">
      <c r="A43" t="s">
        <v>183</v>
      </c>
      <c r="B43">
        <v>3.4492090948801195</v>
      </c>
      <c r="C43">
        <v>6.3575601316257542</v>
      </c>
      <c r="D43">
        <v>2.9083510367456347</v>
      </c>
      <c r="E43">
        <v>0.19430318369660751</v>
      </c>
    </row>
    <row r="44" spans="1:6" x14ac:dyDescent="0.2">
      <c r="A44" t="s">
        <v>184</v>
      </c>
      <c r="B44">
        <v>4.3225884283424421</v>
      </c>
      <c r="C44">
        <v>7.9258483427558755</v>
      </c>
      <c r="D44">
        <v>3.6032599144134343</v>
      </c>
      <c r="E44">
        <v>0.22200346192133041</v>
      </c>
      <c r="F44" s="9">
        <v>44812</v>
      </c>
    </row>
    <row r="45" spans="1:6" x14ac:dyDescent="0.2">
      <c r="A45" t="s">
        <v>185</v>
      </c>
      <c r="B45">
        <v>5.426430086249681</v>
      </c>
      <c r="C45">
        <v>8.9249401537703115</v>
      </c>
      <c r="D45">
        <v>3.4985100675206318</v>
      </c>
      <c r="E45">
        <v>0.5363604529509135</v>
      </c>
    </row>
    <row r="46" spans="1:6" x14ac:dyDescent="0.2">
      <c r="A46" t="s">
        <v>186</v>
      </c>
      <c r="B46">
        <v>4.5161159271765996</v>
      </c>
      <c r="C46">
        <v>9.0361128882316564</v>
      </c>
      <c r="D46">
        <v>4.519996961055055</v>
      </c>
      <c r="E46">
        <v>0.28983839156455626</v>
      </c>
    </row>
    <row r="47" spans="1:6" x14ac:dyDescent="0.2">
      <c r="A47" t="s">
        <v>187</v>
      </c>
      <c r="B47">
        <v>1.4755294518227049</v>
      </c>
      <c r="C47">
        <v>4.0762486121756023</v>
      </c>
      <c r="D47">
        <v>2.6007191603528979</v>
      </c>
      <c r="E47">
        <v>0.13271159950223663</v>
      </c>
    </row>
    <row r="48" spans="1:6" x14ac:dyDescent="0.2">
      <c r="A48" t="s">
        <v>188</v>
      </c>
      <c r="B48">
        <v>5.0717113288928939</v>
      </c>
      <c r="C48">
        <v>7.9043939554036866</v>
      </c>
      <c r="D48">
        <v>2.8326826265107927</v>
      </c>
      <c r="E48">
        <v>0.185397417571175</v>
      </c>
    </row>
    <row r="49" spans="1:6" x14ac:dyDescent="0.2">
      <c r="A49" t="s">
        <v>189</v>
      </c>
      <c r="B49">
        <v>3.7424958748749888</v>
      </c>
      <c r="C49">
        <v>8.2232841674112223</v>
      </c>
      <c r="D49">
        <v>4.4807882925362339</v>
      </c>
      <c r="E49">
        <v>0.29552577133647306</v>
      </c>
    </row>
    <row r="50" spans="1:6" x14ac:dyDescent="0.2">
      <c r="A50" t="s">
        <v>190</v>
      </c>
      <c r="B50">
        <v>4.9952802154292764</v>
      </c>
      <c r="C50">
        <v>7.8141880085819828</v>
      </c>
      <c r="D50">
        <v>2.8189077931527065</v>
      </c>
      <c r="E50">
        <v>0.19661706675759266</v>
      </c>
    </row>
    <row r="51" spans="1:6" x14ac:dyDescent="0.2">
      <c r="A51" t="s">
        <v>191</v>
      </c>
      <c r="B51">
        <v>2.8718671016387862</v>
      </c>
      <c r="C51">
        <v>8.5285215874673668</v>
      </c>
      <c r="D51">
        <v>5.6566544858285797</v>
      </c>
      <c r="E51">
        <v>0.42840364418943833</v>
      </c>
    </row>
    <row r="52" spans="1:6" x14ac:dyDescent="0.2">
      <c r="A52" t="s">
        <v>192</v>
      </c>
      <c r="B52">
        <v>2.9688758225733776</v>
      </c>
      <c r="C52">
        <v>6.4523220114305317</v>
      </c>
      <c r="D52">
        <v>3.4834461888571546</v>
      </c>
      <c r="E52">
        <v>0.21585075107716589</v>
      </c>
    </row>
    <row r="53" spans="1:6" x14ac:dyDescent="0.2">
      <c r="A53" t="s">
        <v>193</v>
      </c>
      <c r="B53">
        <v>4.2250897643728269</v>
      </c>
      <c r="C53">
        <v>7.7644528379019082</v>
      </c>
      <c r="D53">
        <v>3.5393630735290813</v>
      </c>
      <c r="E53">
        <v>0.25235338852237732</v>
      </c>
    </row>
    <row r="54" spans="1:6" x14ac:dyDescent="0.2">
      <c r="A54" t="s">
        <v>194</v>
      </c>
      <c r="B54">
        <v>5.9746763424406266</v>
      </c>
      <c r="C54">
        <v>9.8991643794447128</v>
      </c>
      <c r="D54">
        <v>3.9244880370040853</v>
      </c>
      <c r="E54">
        <v>0.32566888412763206</v>
      </c>
    </row>
    <row r="55" spans="1:6" x14ac:dyDescent="0.2">
      <c r="A55" t="s">
        <v>195</v>
      </c>
      <c r="B55">
        <v>4.2314590238281289</v>
      </c>
      <c r="C55">
        <v>7.7566512425011123</v>
      </c>
      <c r="D55">
        <v>3.5251922186729834</v>
      </c>
      <c r="E55">
        <v>0.22365797240043347</v>
      </c>
    </row>
    <row r="56" spans="1:6" x14ac:dyDescent="0.2">
      <c r="A56" t="s">
        <v>196</v>
      </c>
      <c r="B56">
        <v>2.9997422337798381</v>
      </c>
      <c r="C56">
        <v>7.2622251339756669</v>
      </c>
      <c r="D56">
        <v>4.2624829001958284</v>
      </c>
      <c r="E56">
        <v>0.26403836878104275</v>
      </c>
    </row>
    <row r="57" spans="1:6" x14ac:dyDescent="0.2">
      <c r="A57" t="s">
        <v>197</v>
      </c>
      <c r="B57">
        <v>10.229831601617001</v>
      </c>
      <c r="C57">
        <v>12.656053154200997</v>
      </c>
      <c r="D57">
        <v>2.4262215525839954</v>
      </c>
      <c r="E57">
        <v>0.22950046252976619</v>
      </c>
    </row>
    <row r="58" spans="1:6" x14ac:dyDescent="0.2">
      <c r="A58" t="s">
        <v>198</v>
      </c>
      <c r="B58">
        <v>4.4710411679544677</v>
      </c>
      <c r="C58">
        <v>7.8361299956467221</v>
      </c>
      <c r="D58">
        <v>3.3650888276922548</v>
      </c>
      <c r="E58">
        <v>0.19971927390591093</v>
      </c>
    </row>
    <row r="59" spans="1:6" x14ac:dyDescent="0.2">
      <c r="A59" t="s">
        <v>199</v>
      </c>
      <c r="B59">
        <v>10.281765563329458</v>
      </c>
      <c r="C59">
        <v>12.699449528617924</v>
      </c>
      <c r="D59">
        <v>2.4176839652884654</v>
      </c>
      <c r="E59">
        <v>0.23430888360965949</v>
      </c>
    </row>
    <row r="60" spans="1:6" x14ac:dyDescent="0.2">
      <c r="A60" t="s">
        <v>200</v>
      </c>
      <c r="B60">
        <v>3.9110362789229649</v>
      </c>
      <c r="C60">
        <v>5.5010149722459705</v>
      </c>
      <c r="D60">
        <v>1.589978693323006</v>
      </c>
      <c r="E60">
        <v>0.10246507980613365</v>
      </c>
    </row>
    <row r="61" spans="1:6" x14ac:dyDescent="0.2">
      <c r="A61" t="s">
        <v>201</v>
      </c>
      <c r="B61">
        <v>4.2432176566686852</v>
      </c>
      <c r="C61">
        <v>7.6537677031531155</v>
      </c>
      <c r="D61">
        <v>3.4105500464844298</v>
      </c>
      <c r="E61">
        <v>0.24413253957933395</v>
      </c>
    </row>
    <row r="62" spans="1:6" x14ac:dyDescent="0.2">
      <c r="A62" t="s">
        <v>202</v>
      </c>
      <c r="B62">
        <v>0.7023993425561168</v>
      </c>
      <c r="C62">
        <v>2.5198303297168021</v>
      </c>
      <c r="D62">
        <v>1.8174309871606851</v>
      </c>
      <c r="E62">
        <v>8.1473478102513458E-2</v>
      </c>
    </row>
    <row r="63" spans="1:6" x14ac:dyDescent="0.2">
      <c r="A63" t="s">
        <v>203</v>
      </c>
      <c r="B63">
        <v>5.5748828258617067</v>
      </c>
      <c r="C63">
        <v>10.628613549419139</v>
      </c>
      <c r="D63">
        <v>5.0537307235574325</v>
      </c>
      <c r="E63">
        <v>0.25054376768585834</v>
      </c>
    </row>
    <row r="64" spans="1:6" x14ac:dyDescent="0.2">
      <c r="A64" t="s">
        <v>205</v>
      </c>
      <c r="B64">
        <v>3.5985381486557335</v>
      </c>
      <c r="C64">
        <v>6.815142575540766</v>
      </c>
      <c r="D64">
        <v>3.2166044268850325</v>
      </c>
      <c r="E64">
        <v>0.23267197233394732</v>
      </c>
      <c r="F64" s="9">
        <v>44816</v>
      </c>
    </row>
    <row r="65" spans="1:5" x14ac:dyDescent="0.2">
      <c r="A65" t="s">
        <v>206</v>
      </c>
      <c r="B65">
        <v>4.3619925796863237</v>
      </c>
      <c r="C65">
        <v>7.9924151922454563</v>
      </c>
      <c r="D65">
        <v>3.6304226125591321</v>
      </c>
      <c r="E65">
        <v>0.21594036862937724</v>
      </c>
    </row>
    <row r="66" spans="1:5" x14ac:dyDescent="0.2">
      <c r="A66" t="s">
        <v>207</v>
      </c>
      <c r="B66">
        <v>4.3694047586283684</v>
      </c>
      <c r="C66">
        <v>7.9953856025483283</v>
      </c>
      <c r="D66">
        <v>3.6259808439199599</v>
      </c>
      <c r="E66">
        <v>0.23731964002966122</v>
      </c>
    </row>
    <row r="67" spans="1:5" x14ac:dyDescent="0.2">
      <c r="A67" t="s">
        <v>208</v>
      </c>
      <c r="B67">
        <v>6.0010724164037796</v>
      </c>
      <c r="C67">
        <v>13.524804381343401</v>
      </c>
      <c r="D67">
        <v>7.523731964939623</v>
      </c>
      <c r="E67">
        <v>0.33672808796576437</v>
      </c>
    </row>
    <row r="68" spans="1:5" x14ac:dyDescent="0.2">
      <c r="A68" t="s">
        <v>209</v>
      </c>
      <c r="B68">
        <v>4.4909644932778994</v>
      </c>
      <c r="C68">
        <v>8.616201355848446</v>
      </c>
      <c r="D68">
        <v>4.1252368625705476</v>
      </c>
      <c r="E68">
        <v>0.23551221370355027</v>
      </c>
    </row>
    <row r="69" spans="1:5" x14ac:dyDescent="0.2">
      <c r="A69" t="s">
        <v>210</v>
      </c>
      <c r="B69">
        <v>11.551806153469551</v>
      </c>
      <c r="C69">
        <v>12.888146439761304</v>
      </c>
      <c r="D69">
        <v>1.3363402862917519</v>
      </c>
      <c r="E69">
        <v>0.19306351541602984</v>
      </c>
    </row>
    <row r="70" spans="1:5" x14ac:dyDescent="0.2">
      <c r="A70" t="s">
        <v>211</v>
      </c>
      <c r="B70">
        <v>3.5960674223417195</v>
      </c>
      <c r="C70">
        <v>6.8265291483684392</v>
      </c>
      <c r="D70">
        <v>3.2304617260267197</v>
      </c>
      <c r="E70">
        <v>0.1956971937769344</v>
      </c>
    </row>
    <row r="71" spans="1:5" x14ac:dyDescent="0.2">
      <c r="A71" t="s">
        <v>212</v>
      </c>
      <c r="B71">
        <v>4.4123953964922276</v>
      </c>
      <c r="C71">
        <v>6.8275192851360629</v>
      </c>
      <c r="D71">
        <v>2.4151238886438358</v>
      </c>
      <c r="E71">
        <v>0.41687453534074209</v>
      </c>
    </row>
    <row r="72" spans="1:5" x14ac:dyDescent="0.2">
      <c r="A72" t="s">
        <v>213</v>
      </c>
      <c r="B72">
        <v>3.3781493614456091</v>
      </c>
      <c r="C72">
        <v>6.3987900647549605</v>
      </c>
      <c r="D72">
        <v>3.0206407033093514</v>
      </c>
      <c r="E72">
        <v>0.251779050638549</v>
      </c>
    </row>
    <row r="73" spans="1:5" x14ac:dyDescent="0.2">
      <c r="A73" t="s">
        <v>214</v>
      </c>
      <c r="B73">
        <v>4.3486506575906443</v>
      </c>
      <c r="C73">
        <v>7.573587339540591</v>
      </c>
      <c r="D73">
        <v>3.2249366819499476</v>
      </c>
      <c r="E73">
        <v>0.19998337620742612</v>
      </c>
    </row>
    <row r="74" spans="1:5" x14ac:dyDescent="0.2">
      <c r="A74" t="s">
        <v>215</v>
      </c>
      <c r="B74">
        <v>3.634116607577548</v>
      </c>
      <c r="C74">
        <v>6.8795014654363129</v>
      </c>
      <c r="D74">
        <v>3.245384857858765</v>
      </c>
      <c r="E74">
        <v>0.22162085136858312</v>
      </c>
    </row>
    <row r="75" spans="1:5" x14ac:dyDescent="0.2">
      <c r="A75" t="s">
        <v>216</v>
      </c>
      <c r="B75">
        <v>4.7360605436281729</v>
      </c>
      <c r="C75">
        <v>8.7305621525089947</v>
      </c>
      <c r="D75">
        <v>3.994501608880821</v>
      </c>
      <c r="E75">
        <v>0.28007818283022928</v>
      </c>
    </row>
    <row r="76" spans="1:5" x14ac:dyDescent="0.2">
      <c r="A76" t="s">
        <v>217</v>
      </c>
      <c r="B76">
        <v>4.115414093547642</v>
      </c>
      <c r="C76">
        <v>8.9756210024958829</v>
      </c>
      <c r="D76">
        <v>4.8602069089482409</v>
      </c>
      <c r="E76">
        <v>0.35263343963554089</v>
      </c>
    </row>
    <row r="77" spans="1:5" x14ac:dyDescent="0.2">
      <c r="A77" t="s">
        <v>218</v>
      </c>
      <c r="B77">
        <v>3.4764842687434001</v>
      </c>
      <c r="C77">
        <v>6.589886460906353</v>
      </c>
      <c r="D77">
        <v>3.1134021921629524</v>
      </c>
      <c r="E77">
        <v>0.22482257800340827</v>
      </c>
    </row>
    <row r="78" spans="1:5" x14ac:dyDescent="0.2">
      <c r="A78" t="s">
        <v>219</v>
      </c>
      <c r="B78">
        <v>4.4420441122604055</v>
      </c>
      <c r="C78">
        <v>8.357280591114824</v>
      </c>
      <c r="D78">
        <v>3.9152364788544185</v>
      </c>
      <c r="E78">
        <v>0.22363484070339251</v>
      </c>
    </row>
    <row r="79" spans="1:5" x14ac:dyDescent="0.2">
      <c r="A79" t="s">
        <v>220</v>
      </c>
      <c r="B79">
        <v>3.1908683068432833</v>
      </c>
      <c r="C79">
        <v>8.4483731737362113</v>
      </c>
      <c r="D79">
        <v>5.2575048668929298</v>
      </c>
      <c r="E79">
        <v>0.50435396952451295</v>
      </c>
    </row>
    <row r="80" spans="1:5" x14ac:dyDescent="0.2">
      <c r="A80" t="s">
        <v>221</v>
      </c>
      <c r="B80">
        <v>3.0450954543164066</v>
      </c>
      <c r="C80">
        <v>8.246880341524772</v>
      </c>
      <c r="D80">
        <v>5.2017848872083654</v>
      </c>
      <c r="E80">
        <v>0.32805244160043179</v>
      </c>
    </row>
    <row r="81" spans="1:6" x14ac:dyDescent="0.2">
      <c r="A81" t="s">
        <v>222</v>
      </c>
      <c r="B81">
        <v>4.4035007817617737</v>
      </c>
      <c r="C81">
        <v>8.1736102207206116</v>
      </c>
      <c r="D81">
        <v>3.770109438958837</v>
      </c>
      <c r="E81">
        <v>0.2072647222640446</v>
      </c>
    </row>
    <row r="82" spans="1:6" x14ac:dyDescent="0.2">
      <c r="A82" t="s">
        <v>223</v>
      </c>
      <c r="B82">
        <v>4.7128357162764338</v>
      </c>
      <c r="C82">
        <v>8.4572844046448274</v>
      </c>
      <c r="D82">
        <v>3.7444486883683932</v>
      </c>
      <c r="E82">
        <v>0.24883552776459683</v>
      </c>
    </row>
    <row r="83" spans="1:6" x14ac:dyDescent="0.2">
      <c r="A83" t="s">
        <v>224</v>
      </c>
      <c r="B83">
        <v>4.3916412954545017</v>
      </c>
      <c r="C83">
        <v>7.6983445722611901</v>
      </c>
      <c r="D83">
        <v>3.3067032768066875</v>
      </c>
      <c r="E83">
        <v>0.19306351541602984</v>
      </c>
    </row>
    <row r="84" spans="1:6" x14ac:dyDescent="0.2">
      <c r="A84" t="s">
        <v>225</v>
      </c>
      <c r="B84">
        <v>3.0513351642681865</v>
      </c>
      <c r="C84">
        <v>6.9660589879649581</v>
      </c>
      <c r="D84">
        <v>3.9147238236967716</v>
      </c>
      <c r="E84">
        <v>0.28292915408825925</v>
      </c>
      <c r="F84" s="9">
        <v>44817</v>
      </c>
    </row>
    <row r="85" spans="1:6" x14ac:dyDescent="0.2">
      <c r="A85" t="s">
        <v>226</v>
      </c>
      <c r="B85">
        <v>3.8365138229115567</v>
      </c>
      <c r="C85">
        <v>6.3541210902551892</v>
      </c>
      <c r="D85">
        <v>2.5176072673436334</v>
      </c>
      <c r="E85">
        <v>0.4880196175527492</v>
      </c>
    </row>
    <row r="86" spans="1:6" x14ac:dyDescent="0.2">
      <c r="A86" t="s">
        <v>227</v>
      </c>
      <c r="B86">
        <v>4.0492967579945542</v>
      </c>
      <c r="C86">
        <v>7.3878466914711272</v>
      </c>
      <c r="D86">
        <v>3.3385499334765734</v>
      </c>
      <c r="E86">
        <v>0.21667324529545637</v>
      </c>
    </row>
    <row r="87" spans="1:6" x14ac:dyDescent="0.2">
      <c r="A87" t="s">
        <v>228</v>
      </c>
      <c r="B87">
        <v>4.0709601789871677</v>
      </c>
      <c r="C87">
        <v>7.4258767303118471</v>
      </c>
      <c r="D87">
        <v>3.3549165513246804</v>
      </c>
      <c r="E87">
        <v>0.19818322423699977</v>
      </c>
    </row>
    <row r="88" spans="1:6" x14ac:dyDescent="0.2">
      <c r="A88" t="s">
        <v>229</v>
      </c>
      <c r="B88">
        <v>4.0507409860607293</v>
      </c>
      <c r="C88">
        <v>7.5216926723261297</v>
      </c>
      <c r="D88">
        <v>3.4709516862654008</v>
      </c>
      <c r="E88">
        <v>0.21130688860895028</v>
      </c>
    </row>
    <row r="89" spans="1:6" x14ac:dyDescent="0.2">
      <c r="A89" t="s">
        <v>230</v>
      </c>
      <c r="B89">
        <v>4.0748114538302982</v>
      </c>
      <c r="C89">
        <v>7.3710542067882123</v>
      </c>
      <c r="D89">
        <v>3.2962427529579141</v>
      </c>
      <c r="E89">
        <v>0.18883194921892973</v>
      </c>
    </row>
    <row r="90" spans="1:6" x14ac:dyDescent="0.2">
      <c r="A90" t="s">
        <v>231</v>
      </c>
      <c r="B90">
        <v>5.5638105900558923</v>
      </c>
      <c r="C90">
        <v>17.750291430654876</v>
      </c>
      <c r="D90">
        <v>12.186480840598986</v>
      </c>
      <c r="E90">
        <v>0.285532634064881</v>
      </c>
    </row>
    <row r="91" spans="1:6" x14ac:dyDescent="0.2">
      <c r="A91" t="s">
        <v>232</v>
      </c>
      <c r="B91">
        <v>3.9520520682054916</v>
      </c>
      <c r="C91">
        <v>5.7653963331365095</v>
      </c>
      <c r="D91">
        <v>1.8133442649310179</v>
      </c>
      <c r="E91">
        <v>6.2589736474984628E-2</v>
      </c>
    </row>
    <row r="92" spans="1:6" x14ac:dyDescent="0.2">
      <c r="A92" t="s">
        <v>233</v>
      </c>
      <c r="B92">
        <v>2.7466030423054315</v>
      </c>
      <c r="C92">
        <v>6.8692552527340345</v>
      </c>
      <c r="D92">
        <v>4.122652210428603</v>
      </c>
      <c r="E92">
        <v>0.22660897500215577</v>
      </c>
    </row>
    <row r="93" spans="1:6" x14ac:dyDescent="0.2">
      <c r="A93" t="s">
        <v>234</v>
      </c>
      <c r="B93">
        <v>3.586662367463421</v>
      </c>
      <c r="C93">
        <v>8.7554463999120884</v>
      </c>
      <c r="D93">
        <v>5.1687840324486665</v>
      </c>
      <c r="E93">
        <v>0.3000377367917737</v>
      </c>
    </row>
    <row r="94" spans="1:6" x14ac:dyDescent="0.2">
      <c r="A94" t="s">
        <v>235</v>
      </c>
      <c r="B94">
        <v>3.3127404442457156</v>
      </c>
      <c r="C94">
        <v>6.4514187220944343</v>
      </c>
      <c r="D94">
        <v>3.1386782778487188</v>
      </c>
      <c r="E94">
        <v>0.25912590858771734</v>
      </c>
    </row>
    <row r="95" spans="1:6" x14ac:dyDescent="0.2">
      <c r="A95" t="s">
        <v>236</v>
      </c>
      <c r="B95">
        <v>9.7217431925713953</v>
      </c>
      <c r="C95">
        <v>12.376202435513637</v>
      </c>
      <c r="D95">
        <v>2.6544592429422416</v>
      </c>
      <c r="E95">
        <v>0.18739737861956673</v>
      </c>
    </row>
    <row r="96" spans="1:6" x14ac:dyDescent="0.2">
      <c r="A96" t="s">
        <v>237</v>
      </c>
      <c r="B96">
        <v>10.078948934271814</v>
      </c>
      <c r="C96">
        <v>12.579193941533584</v>
      </c>
      <c r="D96">
        <v>2.5002450072617703</v>
      </c>
      <c r="E96">
        <v>0.182987402332636</v>
      </c>
    </row>
    <row r="97" spans="1:5" x14ac:dyDescent="0.2">
      <c r="A97" t="s">
        <v>238</v>
      </c>
      <c r="B97">
        <v>3.4099851340347778</v>
      </c>
      <c r="C97">
        <v>6.4845097948519443</v>
      </c>
      <c r="D97">
        <v>3.0745246608171666</v>
      </c>
      <c r="E97">
        <v>0.18660039495325398</v>
      </c>
    </row>
    <row r="98" spans="1:5" x14ac:dyDescent="0.2">
      <c r="A98" t="s">
        <v>239</v>
      </c>
      <c r="B98">
        <v>9.7496649351840947</v>
      </c>
      <c r="C98">
        <v>12.27890480367439</v>
      </c>
      <c r="D98">
        <v>2.5292398684902961</v>
      </c>
      <c r="E98">
        <v>0.18001199664506828</v>
      </c>
    </row>
    <row r="99" spans="1:5" x14ac:dyDescent="0.2">
      <c r="A99" t="s">
        <v>240</v>
      </c>
      <c r="B99">
        <v>5.021743655885178</v>
      </c>
      <c r="C99">
        <v>8.3385976624891303</v>
      </c>
      <c r="D99">
        <v>3.3168540066039522</v>
      </c>
      <c r="E99">
        <v>0.2088628053655911</v>
      </c>
    </row>
    <row r="100" spans="1:5" x14ac:dyDescent="0.2">
      <c r="A100" t="s">
        <v>241</v>
      </c>
      <c r="B100">
        <v>4.8753952118461932</v>
      </c>
      <c r="C100">
        <v>8.3672436657717508</v>
      </c>
      <c r="D100">
        <v>3.4918484539255576</v>
      </c>
      <c r="E100">
        <v>0.19016025532945108</v>
      </c>
    </row>
    <row r="101" spans="1:5" x14ac:dyDescent="0.2">
      <c r="A101" t="s">
        <v>242</v>
      </c>
      <c r="B101">
        <v>1.581592402258249</v>
      </c>
      <c r="C101">
        <v>3.6865855087132502</v>
      </c>
      <c r="D101">
        <v>2.1049931064550016</v>
      </c>
      <c r="E101">
        <v>9.0484164795932104E-2</v>
      </c>
    </row>
    <row r="102" spans="1:5" x14ac:dyDescent="0.2">
      <c r="A102" t="s">
        <v>243</v>
      </c>
      <c r="B102">
        <v>2.8221843111018812</v>
      </c>
      <c r="C102">
        <v>6.184714553601073</v>
      </c>
      <c r="D102">
        <v>3.3625302424991919</v>
      </c>
      <c r="E102">
        <v>0.17905561624549293</v>
      </c>
    </row>
    <row r="103" spans="1:5" x14ac:dyDescent="0.2">
      <c r="A103" t="s">
        <v>244</v>
      </c>
      <c r="B103">
        <v>3.525041969973322</v>
      </c>
      <c r="C103">
        <v>5.5406733763504361</v>
      </c>
      <c r="D103">
        <v>2.0156314063771141</v>
      </c>
      <c r="E103">
        <v>0.13065214157809646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F655-674E-48C9-BB83-91E2A7857F56}">
  <dimension ref="A3:P156"/>
  <sheetViews>
    <sheetView workbookViewId="0">
      <selection activeCell="V51" sqref="V51"/>
    </sheetView>
  </sheetViews>
  <sheetFormatPr baseColWidth="10" defaultColWidth="8.83203125" defaultRowHeight="15" x14ac:dyDescent="0.2"/>
  <cols>
    <col min="1" max="1" width="19.1640625" customWidth="1"/>
  </cols>
  <sheetData>
    <row r="3" spans="1:2" x14ac:dyDescent="0.2">
      <c r="A3" t="s">
        <v>133</v>
      </c>
    </row>
    <row r="4" spans="1:2" x14ac:dyDescent="0.2">
      <c r="B4" t="s">
        <v>137</v>
      </c>
    </row>
    <row r="5" spans="1:2" x14ac:dyDescent="0.2">
      <c r="B5" t="s">
        <v>138</v>
      </c>
    </row>
    <row r="7" spans="1:2" x14ac:dyDescent="0.2">
      <c r="A7" t="s">
        <v>134</v>
      </c>
    </row>
    <row r="8" spans="1:2" x14ac:dyDescent="0.2">
      <c r="B8" t="s">
        <v>139</v>
      </c>
    </row>
    <row r="9" spans="1:2" x14ac:dyDescent="0.2">
      <c r="B9" t="s">
        <v>140</v>
      </c>
    </row>
    <row r="29" spans="1:16" x14ac:dyDescent="0.2">
      <c r="A29" s="8">
        <v>44788</v>
      </c>
    </row>
    <row r="30" spans="1:16" x14ac:dyDescent="0.2">
      <c r="A30" t="s">
        <v>29</v>
      </c>
      <c r="D30" t="s">
        <v>66</v>
      </c>
      <c r="E30" t="s">
        <v>30</v>
      </c>
      <c r="F30" t="s">
        <v>8</v>
      </c>
      <c r="G30" t="s">
        <v>31</v>
      </c>
      <c r="H30" t="s">
        <v>9</v>
      </c>
      <c r="I30" t="s">
        <v>32</v>
      </c>
      <c r="J30" t="s">
        <v>11</v>
      </c>
      <c r="L30" t="s">
        <v>105</v>
      </c>
      <c r="M30" t="s">
        <v>106</v>
      </c>
      <c r="N30" t="s">
        <v>107</v>
      </c>
      <c r="O30" t="s">
        <v>108</v>
      </c>
      <c r="P30" t="s">
        <v>109</v>
      </c>
    </row>
    <row r="31" spans="1:16" x14ac:dyDescent="0.2">
      <c r="A31" t="s">
        <v>97</v>
      </c>
    </row>
    <row r="32" spans="1:16" x14ac:dyDescent="0.2">
      <c r="A32" t="s">
        <v>96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v>0.5</v>
      </c>
      <c r="M32">
        <v>0.19538818023196597</v>
      </c>
      <c r="N32">
        <v>0.27973773930301504</v>
      </c>
      <c r="O32">
        <v>8.4349559071049074E-2</v>
      </c>
      <c r="P32">
        <v>2.0138522681155197E-2</v>
      </c>
    </row>
    <row r="33" spans="1:16" x14ac:dyDescent="0.2">
      <c r="A33" t="s">
        <v>70</v>
      </c>
      <c r="B33" t="s">
        <v>71</v>
      </c>
      <c r="C33" t="s">
        <v>69</v>
      </c>
      <c r="E33">
        <v>6.0000000000000006E-4</v>
      </c>
      <c r="F33">
        <v>1193.3</v>
      </c>
      <c r="G33">
        <v>1.2000000000000001E-3</v>
      </c>
      <c r="H33">
        <v>2372</v>
      </c>
      <c r="I33">
        <v>5.9999999999999995E-5</v>
      </c>
      <c r="J33">
        <v>1117.4000000000001</v>
      </c>
      <c r="L33">
        <v>0.2</v>
      </c>
      <c r="M33">
        <v>3.2165726866027899</v>
      </c>
      <c r="N33">
        <v>6.2254239883537066</v>
      </c>
      <c r="O33">
        <v>3.0088513017509166</v>
      </c>
      <c r="P33">
        <v>0.33930097842655088</v>
      </c>
    </row>
    <row r="34" spans="1:16" x14ac:dyDescent="0.2">
      <c r="A34">
        <v>483</v>
      </c>
      <c r="B34">
        <v>1165</v>
      </c>
      <c r="C34">
        <v>471.5</v>
      </c>
      <c r="E34">
        <v>1.7999999999999997E-3</v>
      </c>
      <c r="F34">
        <v>3583.9</v>
      </c>
      <c r="G34">
        <v>3.5999999999999995E-3</v>
      </c>
      <c r="H34">
        <v>7269.5</v>
      </c>
      <c r="I34">
        <v>1.7999999999999998E-4</v>
      </c>
      <c r="J34">
        <v>3091.7</v>
      </c>
      <c r="L34">
        <v>0.6</v>
      </c>
      <c r="M34">
        <v>2.8939739636189272</v>
      </c>
      <c r="N34">
        <v>5.8783980800654847</v>
      </c>
      <c r="O34">
        <v>2.9844241164465575</v>
      </c>
      <c r="P34">
        <v>0.28328206004351036</v>
      </c>
    </row>
    <row r="35" spans="1:16" x14ac:dyDescent="0.2">
      <c r="E35">
        <v>2.9970000000000005E-3</v>
      </c>
      <c r="F35">
        <v>6049.3220000000001</v>
      </c>
      <c r="G35">
        <v>5.9940000000000011E-3</v>
      </c>
      <c r="H35">
        <v>12058.11</v>
      </c>
      <c r="I35">
        <v>2.9970000000000002E-4</v>
      </c>
      <c r="J35">
        <v>5570.9809999999998</v>
      </c>
      <c r="L35">
        <v>0.33300000000000002</v>
      </c>
      <c r="M35">
        <v>8.5995963263855746</v>
      </c>
      <c r="N35">
        <v>17.292061276227383</v>
      </c>
      <c r="O35">
        <v>8.6924649498418081</v>
      </c>
      <c r="P35">
        <v>0.89548181570342666</v>
      </c>
    </row>
    <row r="36" spans="1:16" x14ac:dyDescent="0.2">
      <c r="E36">
        <v>4.2030000000000001E-3</v>
      </c>
      <c r="F36">
        <v>8761.3780000000006</v>
      </c>
      <c r="G36">
        <v>8.4060000000000003E-3</v>
      </c>
      <c r="H36">
        <v>17595.89</v>
      </c>
      <c r="I36">
        <v>4.2030000000000002E-4</v>
      </c>
      <c r="J36">
        <v>7358.3899999999994</v>
      </c>
      <c r="L36">
        <v>0.46700000000000003</v>
      </c>
      <c r="M36">
        <v>8.7874022898796067</v>
      </c>
      <c r="N36">
        <v>17.85555504303214</v>
      </c>
      <c r="O36">
        <v>9.0681527531525337</v>
      </c>
      <c r="P36">
        <v>0.83648532900231853</v>
      </c>
    </row>
    <row r="37" spans="1:16" x14ac:dyDescent="0.2">
      <c r="E37">
        <v>5.3999999999999994E-3</v>
      </c>
      <c r="F37">
        <v>11935.9</v>
      </c>
      <c r="G37">
        <v>1.0799999999999999E-2</v>
      </c>
      <c r="H37">
        <v>23289</v>
      </c>
      <c r="I37">
        <v>5.4000000000000001E-4</v>
      </c>
      <c r="J37">
        <v>10696.2</v>
      </c>
      <c r="L37">
        <v>0.6</v>
      </c>
      <c r="M37">
        <v>9.258707580553212</v>
      </c>
      <c r="N37">
        <v>18.318678124264558</v>
      </c>
      <c r="O37">
        <v>9.059970543711346</v>
      </c>
      <c r="P37">
        <v>0.93877868945780374</v>
      </c>
    </row>
    <row r="39" spans="1:16" x14ac:dyDescent="0.2">
      <c r="D39" t="s">
        <v>33</v>
      </c>
      <c r="F39">
        <v>4.5723661041194592E-7</v>
      </c>
      <c r="H39">
        <v>4.6594263407218968E-7</v>
      </c>
      <c r="J39">
        <v>5.1719110743451376E-8</v>
      </c>
    </row>
    <row r="40" spans="1:16" x14ac:dyDescent="0.2">
      <c r="D40" t="s">
        <v>34</v>
      </c>
      <c r="F40">
        <v>9.7694090115982984E-5</v>
      </c>
      <c r="H40">
        <v>1.3986886965150751E-4</v>
      </c>
      <c r="J40">
        <v>1.0069261340577598E-5</v>
      </c>
    </row>
    <row r="41" spans="1:16" x14ac:dyDescent="0.2">
      <c r="D41" t="s">
        <v>35</v>
      </c>
      <c r="F41">
        <v>0.99693265020690047</v>
      </c>
      <c r="H41">
        <v>0.99858945274212951</v>
      </c>
      <c r="J41">
        <v>0.99229837577111646</v>
      </c>
    </row>
    <row r="44" spans="1:16" x14ac:dyDescent="0.2">
      <c r="A44" s="8">
        <v>44789</v>
      </c>
    </row>
    <row r="45" spans="1:16" x14ac:dyDescent="0.2">
      <c r="A45" t="s">
        <v>29</v>
      </c>
      <c r="D45" t="s">
        <v>66</v>
      </c>
      <c r="E45" t="s">
        <v>30</v>
      </c>
      <c r="F45" t="s">
        <v>8</v>
      </c>
      <c r="G45" t="s">
        <v>31</v>
      </c>
      <c r="H45" t="s">
        <v>9</v>
      </c>
      <c r="I45" t="s">
        <v>32</v>
      </c>
      <c r="J45" t="s">
        <v>11</v>
      </c>
      <c r="L45" t="s">
        <v>105</v>
      </c>
      <c r="M45" t="s">
        <v>106</v>
      </c>
      <c r="N45" t="s">
        <v>107</v>
      </c>
      <c r="O45" t="s">
        <v>108</v>
      </c>
      <c r="P45" t="s">
        <v>109</v>
      </c>
    </row>
    <row r="46" spans="1:16" x14ac:dyDescent="0.2">
      <c r="A46" t="s">
        <v>97</v>
      </c>
    </row>
    <row r="47" spans="1:16" x14ac:dyDescent="0.2">
      <c r="A47" t="s">
        <v>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v>0.5</v>
      </c>
      <c r="M47">
        <v>0.14512446811667731</v>
      </c>
      <c r="N47">
        <v>0.30984185459888119</v>
      </c>
      <c r="O47">
        <v>0.16471738648220388</v>
      </c>
      <c r="P47">
        <v>1.505550118549771E-2</v>
      </c>
    </row>
    <row r="48" spans="1:16" x14ac:dyDescent="0.2">
      <c r="A48" t="s">
        <v>70</v>
      </c>
      <c r="B48" t="s">
        <v>71</v>
      </c>
      <c r="C48" t="s">
        <v>69</v>
      </c>
      <c r="E48">
        <v>6.0000000000000006E-4</v>
      </c>
      <c r="F48">
        <v>1143.7</v>
      </c>
      <c r="G48">
        <v>1.2000000000000001E-3</v>
      </c>
      <c r="H48">
        <v>2273.6999999999998</v>
      </c>
      <c r="I48">
        <v>5.9999999999999995E-5</v>
      </c>
      <c r="J48">
        <v>1165.5</v>
      </c>
      <c r="L48">
        <v>0.2</v>
      </c>
      <c r="M48">
        <v>2.956865375803988</v>
      </c>
      <c r="N48">
        <v>5.9723249246861876</v>
      </c>
      <c r="O48">
        <v>3.0154595488821996</v>
      </c>
      <c r="P48">
        <v>0.30234283711151533</v>
      </c>
    </row>
    <row r="49" spans="1:16" x14ac:dyDescent="0.2">
      <c r="A49">
        <v>509.5</v>
      </c>
      <c r="B49">
        <v>1129.5</v>
      </c>
      <c r="C49">
        <v>495</v>
      </c>
      <c r="E49">
        <v>1.7999999999999997E-3</v>
      </c>
      <c r="F49">
        <v>3681.6</v>
      </c>
      <c r="G49">
        <v>3.5999999999999995E-3</v>
      </c>
      <c r="H49">
        <v>7399.1</v>
      </c>
      <c r="I49">
        <v>1.7999999999999998E-4</v>
      </c>
      <c r="J49">
        <v>3589</v>
      </c>
      <c r="L49">
        <v>0.6</v>
      </c>
      <c r="M49">
        <v>2.9043796737129997</v>
      </c>
      <c r="N49">
        <v>5.896361400117696</v>
      </c>
      <c r="O49">
        <v>2.9919817264046964</v>
      </c>
      <c r="P49">
        <v>0.28425308868456872</v>
      </c>
    </row>
    <row r="50" spans="1:16" x14ac:dyDescent="0.2">
      <c r="E50">
        <v>2.9970000000000005E-3</v>
      </c>
      <c r="F50">
        <v>6254.1729999999998</v>
      </c>
      <c r="G50">
        <v>5.9940000000000011E-3</v>
      </c>
      <c r="H50">
        <v>12273.253000000001</v>
      </c>
      <c r="I50">
        <v>2.9970000000000002E-4</v>
      </c>
      <c r="J50">
        <v>6253.83</v>
      </c>
      <c r="L50">
        <v>0.33300000000000002</v>
      </c>
      <c r="M50">
        <v>8.7375707830488807</v>
      </c>
      <c r="N50">
        <v>17.316209119049127</v>
      </c>
      <c r="O50">
        <v>8.5786383360002461</v>
      </c>
      <c r="P50">
        <v>0.87566707461391846</v>
      </c>
    </row>
    <row r="51" spans="1:16" x14ac:dyDescent="0.2">
      <c r="E51">
        <v>4.2030000000000001E-3</v>
      </c>
      <c r="F51">
        <v>9267.1270000000004</v>
      </c>
      <c r="G51">
        <v>8.4060000000000003E-3</v>
      </c>
      <c r="H51">
        <v>18064.546999999999</v>
      </c>
      <c r="I51">
        <v>4.2030000000000002E-4</v>
      </c>
      <c r="J51">
        <v>9347.5470000000005</v>
      </c>
      <c r="L51">
        <v>0.46700000000000003</v>
      </c>
      <c r="M51">
        <v>9.1570923788354932</v>
      </c>
      <c r="N51">
        <v>18.017341956817106</v>
      </c>
      <c r="O51">
        <v>8.8602495779816124</v>
      </c>
      <c r="P51">
        <v>0.92531877276205154</v>
      </c>
    </row>
    <row r="52" spans="1:16" x14ac:dyDescent="0.2">
      <c r="E52">
        <v>5.3999999999999994E-3</v>
      </c>
      <c r="F52">
        <v>11760.6</v>
      </c>
      <c r="G52">
        <v>1.0799999999999999E-2</v>
      </c>
      <c r="H52">
        <v>23572.6</v>
      </c>
      <c r="I52">
        <v>5.4000000000000001E-4</v>
      </c>
      <c r="J52">
        <v>11672.5</v>
      </c>
      <c r="L52">
        <v>0.6</v>
      </c>
      <c r="M52">
        <v>9.0124394581360221</v>
      </c>
      <c r="N52">
        <v>18.2206681953596</v>
      </c>
      <c r="O52">
        <v>9.2082287372235783</v>
      </c>
      <c r="P52">
        <v>0.8962180434131567</v>
      </c>
    </row>
    <row r="54" spans="1:16" x14ac:dyDescent="0.2">
      <c r="D54" t="s">
        <v>33</v>
      </c>
      <c r="F54">
        <v>4.5362493757319135E-7</v>
      </c>
      <c r="H54">
        <v>4.5720370217609934E-7</v>
      </c>
      <c r="J54">
        <v>4.5423266263023782E-8</v>
      </c>
    </row>
    <row r="55" spans="1:16" x14ac:dyDescent="0.2">
      <c r="D55" t="s">
        <v>34</v>
      </c>
      <c r="F55">
        <v>7.2562234058338657E-5</v>
      </c>
      <c r="H55">
        <v>1.5492092729944059E-4</v>
      </c>
      <c r="J55">
        <v>7.5277505927488547E-6</v>
      </c>
    </row>
    <row r="56" spans="1:16" x14ac:dyDescent="0.2">
      <c r="D56" t="s">
        <v>35</v>
      </c>
      <c r="F56">
        <v>0.99900919388264986</v>
      </c>
      <c r="H56">
        <v>0.99888915797654609</v>
      </c>
      <c r="J56">
        <v>0.9983714799018456</v>
      </c>
    </row>
    <row r="59" spans="1:16" x14ac:dyDescent="0.2">
      <c r="A59" s="8">
        <v>44791</v>
      </c>
    </row>
    <row r="60" spans="1:16" x14ac:dyDescent="0.2">
      <c r="A60" t="s">
        <v>29</v>
      </c>
      <c r="D60" t="s">
        <v>66</v>
      </c>
      <c r="E60" t="s">
        <v>30</v>
      </c>
      <c r="F60" t="s">
        <v>8</v>
      </c>
      <c r="G60" t="s">
        <v>31</v>
      </c>
      <c r="H60" t="s">
        <v>9</v>
      </c>
      <c r="I60" t="s">
        <v>32</v>
      </c>
      <c r="J60" t="s">
        <v>11</v>
      </c>
      <c r="L60" t="s">
        <v>105</v>
      </c>
      <c r="M60" t="s">
        <v>106</v>
      </c>
      <c r="N60" t="s">
        <v>107</v>
      </c>
      <c r="O60" t="s">
        <v>108</v>
      </c>
      <c r="P60" t="s">
        <v>109</v>
      </c>
    </row>
    <row r="61" spans="1:16" x14ac:dyDescent="0.2">
      <c r="A61" t="s">
        <v>97</v>
      </c>
    </row>
    <row r="62" spans="1:16" x14ac:dyDescent="0.2">
      <c r="A62" t="s">
        <v>96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v>0.5</v>
      </c>
      <c r="M62">
        <v>0.15097899735604625</v>
      </c>
      <c r="N62">
        <v>0.31166698405923032</v>
      </c>
      <c r="O62">
        <v>0.16068798670318407</v>
      </c>
      <c r="P62">
        <v>4.4058931622529746E-2</v>
      </c>
    </row>
    <row r="63" spans="1:16" x14ac:dyDescent="0.2">
      <c r="A63" t="s">
        <v>70</v>
      </c>
      <c r="B63" t="s">
        <v>71</v>
      </c>
      <c r="C63" t="s">
        <v>69</v>
      </c>
      <c r="E63">
        <v>6.0000000000000006E-4</v>
      </c>
      <c r="F63">
        <v>1118.5999999999999</v>
      </c>
      <c r="G63">
        <v>1.2000000000000001E-3</v>
      </c>
      <c r="H63">
        <v>2244.1</v>
      </c>
      <c r="I63">
        <v>5.9999999999999995E-5</v>
      </c>
      <c r="J63">
        <v>979.2</v>
      </c>
      <c r="L63">
        <v>0.2</v>
      </c>
      <c r="M63">
        <v>3.0139600665719737</v>
      </c>
      <c r="N63">
        <v>5.9408572846553724</v>
      </c>
      <c r="O63">
        <v>2.9268972180833988</v>
      </c>
      <c r="P63">
        <v>0.32187633957856765</v>
      </c>
    </row>
    <row r="64" spans="1:16" x14ac:dyDescent="0.2">
      <c r="A64">
        <v>698.5</v>
      </c>
      <c r="B64">
        <v>1146</v>
      </c>
      <c r="C64">
        <v>552</v>
      </c>
      <c r="E64">
        <v>1.7999999999999997E-3</v>
      </c>
      <c r="F64">
        <v>3461.3</v>
      </c>
      <c r="G64">
        <v>3.5999999999999995E-3</v>
      </c>
      <c r="H64">
        <v>7269.8</v>
      </c>
      <c r="I64">
        <v>1.7999999999999998E-4</v>
      </c>
      <c r="J64">
        <v>3352.6</v>
      </c>
      <c r="L64">
        <v>0.6</v>
      </c>
      <c r="M64">
        <v>2.8452153691103619</v>
      </c>
      <c r="N64">
        <v>5.8335163886816463</v>
      </c>
      <c r="O64">
        <v>2.9883010195712845</v>
      </c>
      <c r="P64">
        <v>0.27835612244309149</v>
      </c>
    </row>
    <row r="65" spans="1:16" x14ac:dyDescent="0.2">
      <c r="E65">
        <v>2.9970000000000005E-3</v>
      </c>
      <c r="F65">
        <v>6087.299</v>
      </c>
      <c r="G65">
        <v>5.9940000000000011E-3</v>
      </c>
      <c r="H65">
        <v>12300.763999999999</v>
      </c>
      <c r="I65">
        <v>2.9970000000000002E-4</v>
      </c>
      <c r="J65">
        <v>6146.3680000000004</v>
      </c>
      <c r="L65">
        <v>0.33300000000000002</v>
      </c>
      <c r="M65">
        <v>8.8438804169752832</v>
      </c>
      <c r="N65">
        <v>17.460870184328254</v>
      </c>
      <c r="O65">
        <v>8.6169897673529707</v>
      </c>
      <c r="P65">
        <v>0.86435742087524547</v>
      </c>
    </row>
    <row r="66" spans="1:16" x14ac:dyDescent="0.2">
      <c r="E66">
        <v>4.2030000000000001E-3</v>
      </c>
      <c r="F66">
        <v>8858.6010000000006</v>
      </c>
      <c r="G66">
        <v>8.4060000000000003E-3</v>
      </c>
      <c r="H66">
        <v>18016.135999999999</v>
      </c>
      <c r="I66">
        <v>4.2030000000000002E-4</v>
      </c>
      <c r="J66">
        <v>8481.6360000000004</v>
      </c>
      <c r="L66">
        <v>0.46700000000000003</v>
      </c>
      <c r="M66">
        <v>9.1036193848181952</v>
      </c>
      <c r="N66">
        <v>18.080670744891723</v>
      </c>
      <c r="O66">
        <v>8.9770513600735278</v>
      </c>
      <c r="P66">
        <v>0.83259185600174856</v>
      </c>
    </row>
    <row r="67" spans="1:16" x14ac:dyDescent="0.2">
      <c r="E67">
        <v>5.3999999999999994E-3</v>
      </c>
      <c r="F67">
        <v>11333.8</v>
      </c>
      <c r="G67">
        <v>1.0799999999999999E-2</v>
      </c>
      <c r="H67">
        <v>23350.799999999999</v>
      </c>
      <c r="I67">
        <v>5.4000000000000001E-4</v>
      </c>
      <c r="J67">
        <v>12669.6</v>
      </c>
      <c r="L67">
        <v>0.6</v>
      </c>
      <c r="M67">
        <v>9.0303113916308302</v>
      </c>
      <c r="N67">
        <v>18.162903680974303</v>
      </c>
      <c r="O67">
        <v>9.1325922893434726</v>
      </c>
      <c r="P67">
        <v>0.9498836248381558</v>
      </c>
    </row>
    <row r="69" spans="1:16" x14ac:dyDescent="0.2">
      <c r="D69" t="s">
        <v>33</v>
      </c>
      <c r="F69">
        <v>4.7139506046519915E-7</v>
      </c>
      <c r="H69">
        <v>4.6002315623254736E-7</v>
      </c>
      <c r="J69">
        <v>4.3245304436732694E-8</v>
      </c>
    </row>
    <row r="70" spans="1:16" x14ac:dyDescent="0.2">
      <c r="D70" t="s">
        <v>34</v>
      </c>
      <c r="F70">
        <v>7.5489498678023119E-5</v>
      </c>
      <c r="H70">
        <v>1.5583349202961515E-4</v>
      </c>
      <c r="J70">
        <v>2.2029465811264874E-5</v>
      </c>
    </row>
    <row r="71" spans="1:16" x14ac:dyDescent="0.2">
      <c r="D71" t="s">
        <v>35</v>
      </c>
      <c r="F71">
        <v>0.99910045390857061</v>
      </c>
      <c r="H71">
        <v>0.9991143791937791</v>
      </c>
      <c r="J71">
        <v>0.98767192411496285</v>
      </c>
    </row>
    <row r="74" spans="1:16" x14ac:dyDescent="0.2">
      <c r="A74" s="8">
        <v>44810</v>
      </c>
    </row>
    <row r="75" spans="1:16" x14ac:dyDescent="0.2">
      <c r="A75" t="s">
        <v>29</v>
      </c>
      <c r="D75" t="s">
        <v>66</v>
      </c>
      <c r="E75" t="s">
        <v>30</v>
      </c>
      <c r="F75" t="s">
        <v>8</v>
      </c>
      <c r="G75" t="s">
        <v>31</v>
      </c>
      <c r="H75" t="s">
        <v>9</v>
      </c>
      <c r="I75" t="s">
        <v>32</v>
      </c>
      <c r="J75" t="s">
        <v>11</v>
      </c>
      <c r="L75" t="s">
        <v>105</v>
      </c>
      <c r="M75" t="s">
        <v>106</v>
      </c>
      <c r="N75" t="s">
        <v>107</v>
      </c>
      <c r="O75" t="s">
        <v>108</v>
      </c>
      <c r="P75" t="s">
        <v>109</v>
      </c>
    </row>
    <row r="76" spans="1:16" x14ac:dyDescent="0.2">
      <c r="A76" t="s">
        <v>97</v>
      </c>
    </row>
    <row r="77" spans="1:16" x14ac:dyDescent="0.2">
      <c r="A77" t="s">
        <v>96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L77">
        <v>0.5</v>
      </c>
      <c r="M77">
        <v>7.2704956628148049E-3</v>
      </c>
      <c r="N77">
        <v>-5.186281862287756E-2</v>
      </c>
      <c r="O77">
        <v>-5.9133314285692365E-2</v>
      </c>
      <c r="P77">
        <v>7.354585904345871E-3</v>
      </c>
    </row>
    <row r="78" spans="1:16" x14ac:dyDescent="0.2">
      <c r="A78" t="s">
        <v>70</v>
      </c>
      <c r="B78" t="s">
        <v>71</v>
      </c>
      <c r="C78" t="s">
        <v>69</v>
      </c>
      <c r="E78">
        <v>6.0000000000000006E-4</v>
      </c>
      <c r="F78">
        <v>1302</v>
      </c>
      <c r="G78">
        <v>1.2000000000000001E-3</v>
      </c>
      <c r="H78">
        <v>2392</v>
      </c>
      <c r="I78">
        <v>5.9999999999999995E-5</v>
      </c>
      <c r="J78">
        <v>973.7</v>
      </c>
      <c r="L78">
        <v>0.2</v>
      </c>
      <c r="M78">
        <v>3.2520581448251593</v>
      </c>
      <c r="N78">
        <v>6.0720597092194177</v>
      </c>
      <c r="O78">
        <v>2.8200015643942584</v>
      </c>
      <c r="P78">
        <v>0.25938435675727012</v>
      </c>
    </row>
    <row r="79" spans="1:16" x14ac:dyDescent="0.2">
      <c r="A79">
        <v>332.5</v>
      </c>
      <c r="B79">
        <v>545</v>
      </c>
      <c r="C79">
        <v>314.5</v>
      </c>
      <c r="E79">
        <v>1.7999999999999997E-3</v>
      </c>
      <c r="F79">
        <v>3539.5</v>
      </c>
      <c r="G79">
        <v>3.5999999999999995E-3</v>
      </c>
      <c r="H79">
        <v>7369</v>
      </c>
      <c r="I79">
        <v>1.7999999999999998E-4</v>
      </c>
      <c r="J79">
        <v>3549.1</v>
      </c>
      <c r="L79">
        <v>0.6</v>
      </c>
      <c r="M79">
        <v>2.936505496286427</v>
      </c>
      <c r="N79">
        <v>6.3252941914650291</v>
      </c>
      <c r="O79">
        <v>3.3887886951786022</v>
      </c>
      <c r="P79">
        <v>0.2989382490233462</v>
      </c>
    </row>
    <row r="80" spans="1:16" x14ac:dyDescent="0.2">
      <c r="E80">
        <v>2.9970000000000005E-3</v>
      </c>
      <c r="F80">
        <v>5885.0550000000003</v>
      </c>
      <c r="G80">
        <v>5.9940000000000011E-3</v>
      </c>
      <c r="H80">
        <v>11257.03</v>
      </c>
      <c r="I80">
        <v>2.9970000000000002E-4</v>
      </c>
      <c r="J80">
        <v>6340.0429999999997</v>
      </c>
      <c r="L80">
        <v>0.33300000000000002</v>
      </c>
      <c r="M80">
        <v>8.7900058315200802</v>
      </c>
      <c r="N80">
        <v>17.451256921448671</v>
      </c>
      <c r="O80">
        <v>8.6612510899285908</v>
      </c>
      <c r="P80">
        <v>0.95350967619826066</v>
      </c>
    </row>
    <row r="81" spans="4:16" x14ac:dyDescent="0.2">
      <c r="E81">
        <v>4.2030000000000001E-3</v>
      </c>
      <c r="F81">
        <v>8545.4449999999997</v>
      </c>
      <c r="G81">
        <v>8.4060000000000003E-3</v>
      </c>
      <c r="H81">
        <v>16031.47</v>
      </c>
      <c r="I81">
        <v>4.2030000000000002E-4</v>
      </c>
      <c r="J81">
        <v>8151.47</v>
      </c>
      <c r="L81">
        <v>0.46700000000000003</v>
      </c>
      <c r="M81">
        <v>9.0977232933568164</v>
      </c>
      <c r="N81">
        <v>17.745177798830728</v>
      </c>
      <c r="O81">
        <v>8.6474545054739114</v>
      </c>
      <c r="P81">
        <v>0.87192080514516512</v>
      </c>
    </row>
    <row r="82" spans="4:16" x14ac:dyDescent="0.2">
      <c r="E82">
        <v>5.3999999999999994E-3</v>
      </c>
      <c r="F82">
        <v>10880</v>
      </c>
      <c r="G82">
        <v>1.0799999999999999E-2</v>
      </c>
      <c r="H82">
        <v>21105.5</v>
      </c>
      <c r="I82">
        <v>5.4000000000000001E-4</v>
      </c>
      <c r="J82">
        <v>10842.1</v>
      </c>
      <c r="L82">
        <v>0.6</v>
      </c>
      <c r="M82">
        <v>9.0139018425631434</v>
      </c>
      <c r="N82">
        <v>18.1967939428203</v>
      </c>
      <c r="O82">
        <v>9.1828921002571562</v>
      </c>
      <c r="P82">
        <v>0.90062858017592085</v>
      </c>
    </row>
    <row r="84" spans="4:16" x14ac:dyDescent="0.2">
      <c r="D84" t="s">
        <v>33</v>
      </c>
      <c r="F84">
        <v>4.9675605309802192E-7</v>
      </c>
      <c r="H84">
        <v>5.1853819028232543E-7</v>
      </c>
      <c r="J84">
        <v>4.9501466980878192E-8</v>
      </c>
    </row>
    <row r="85" spans="4:16" x14ac:dyDescent="0.2">
      <c r="D85" t="s">
        <v>34</v>
      </c>
      <c r="F85">
        <v>3.6352478314074024E-6</v>
      </c>
      <c r="H85">
        <v>-2.593140931143878E-5</v>
      </c>
      <c r="J85">
        <v>3.6772929521729355E-6</v>
      </c>
    </row>
    <row r="86" spans="4:16" x14ac:dyDescent="0.2">
      <c r="D86" t="s">
        <v>35</v>
      </c>
      <c r="F86">
        <v>0.99949568544302947</v>
      </c>
      <c r="H86">
        <v>0.99885347957490056</v>
      </c>
      <c r="J86">
        <v>0.99740034090195506</v>
      </c>
    </row>
    <row r="107" spans="1:10" x14ac:dyDescent="0.2">
      <c r="A107" t="s">
        <v>136</v>
      </c>
    </row>
    <row r="108" spans="1:10" x14ac:dyDescent="0.2">
      <c r="A108" t="s">
        <v>2</v>
      </c>
      <c r="B108" t="s">
        <v>127</v>
      </c>
      <c r="C108" t="s">
        <v>128</v>
      </c>
      <c r="D108" t="s">
        <v>129</v>
      </c>
      <c r="E108" t="s">
        <v>130</v>
      </c>
    </row>
    <row r="109" spans="1:10" x14ac:dyDescent="0.2">
      <c r="A109" t="s">
        <v>131</v>
      </c>
      <c r="B109">
        <v>0.79875645047844535</v>
      </c>
      <c r="C109">
        <v>1.0553800516773293</v>
      </c>
      <c r="D109">
        <v>0.70274062792697045</v>
      </c>
      <c r="E109">
        <v>8.7475338091350621E-2</v>
      </c>
    </row>
    <row r="110" spans="1:10" x14ac:dyDescent="0.2">
      <c r="A110" t="s">
        <v>132</v>
      </c>
      <c r="B110">
        <v>3.2303530567072043</v>
      </c>
      <c r="C110">
        <v>4.2681973633910166</v>
      </c>
      <c r="D110">
        <v>2.8420431961913635</v>
      </c>
      <c r="E110">
        <v>0.35377019568434276</v>
      </c>
      <c r="G110" t="s">
        <v>135</v>
      </c>
      <c r="H110" t="s">
        <v>135</v>
      </c>
      <c r="I110" t="s">
        <v>135</v>
      </c>
      <c r="J110" t="s">
        <v>135</v>
      </c>
    </row>
    <row r="111" spans="1:10" x14ac:dyDescent="0.2">
      <c r="A111" t="s">
        <v>81</v>
      </c>
      <c r="B111">
        <v>3</v>
      </c>
      <c r="C111">
        <v>7.16</v>
      </c>
      <c r="D111">
        <v>4.16</v>
      </c>
      <c r="E111">
        <v>0.31</v>
      </c>
    </row>
    <row r="112" spans="1:10" x14ac:dyDescent="0.2">
      <c r="A112" t="s">
        <v>81</v>
      </c>
      <c r="B112">
        <v>3.09</v>
      </c>
      <c r="C112">
        <v>7.21</v>
      </c>
      <c r="D112">
        <v>4.12</v>
      </c>
      <c r="E112">
        <v>0.32</v>
      </c>
      <c r="G112">
        <f>100*(B112-B111)/AVERAGE(B111:B112)</f>
        <v>2.9556650246305374</v>
      </c>
      <c r="H112">
        <f t="shared" ref="H112:J112" si="0">100*(C112-C111)/AVERAGE(C111:C112)</f>
        <v>0.69589422407793766</v>
      </c>
      <c r="I112">
        <f t="shared" si="0"/>
        <v>-0.96618357487922779</v>
      </c>
      <c r="J112">
        <f t="shared" si="0"/>
        <v>3.1746031746031775</v>
      </c>
    </row>
    <row r="113" spans="1:10" x14ac:dyDescent="0.2">
      <c r="A113" t="s">
        <v>76</v>
      </c>
      <c r="B113">
        <v>3.49</v>
      </c>
      <c r="C113">
        <v>7.68</v>
      </c>
      <c r="D113">
        <v>4.1900000000000004</v>
      </c>
      <c r="E113">
        <v>0.36</v>
      </c>
    </row>
    <row r="114" spans="1:10" x14ac:dyDescent="0.2">
      <c r="A114" t="s">
        <v>76</v>
      </c>
      <c r="B114">
        <v>3.64</v>
      </c>
      <c r="C114">
        <v>8.1</v>
      </c>
      <c r="D114">
        <v>4.46</v>
      </c>
      <c r="E114">
        <v>0.4</v>
      </c>
      <c r="G114">
        <f>100*(B114-B113)/AVERAGE(B113:B114)</f>
        <v>4.2075736325385664</v>
      </c>
      <c r="H114">
        <f t="shared" ref="H114" si="1">100*(C114-C113)/AVERAGE(C113:C114)</f>
        <v>5.3231939163498092</v>
      </c>
      <c r="I114">
        <f t="shared" ref="I114" si="2">100*(D114-D113)/AVERAGE(D113:D114)</f>
        <v>6.2427745664739787</v>
      </c>
      <c r="J114">
        <f t="shared" ref="J114" si="3">100*(E114-E113)/AVERAGE(E113:E114)</f>
        <v>10.526315789473694</v>
      </c>
    </row>
    <row r="115" spans="1:10" x14ac:dyDescent="0.2">
      <c r="A115" t="s">
        <v>84</v>
      </c>
      <c r="B115">
        <v>5.08</v>
      </c>
      <c r="C115">
        <v>8.18</v>
      </c>
      <c r="D115">
        <v>3.09</v>
      </c>
      <c r="E115">
        <v>1.1599999999999999</v>
      </c>
    </row>
    <row r="116" spans="1:10" x14ac:dyDescent="0.2">
      <c r="A116" t="s">
        <v>84</v>
      </c>
      <c r="B116">
        <v>5.27</v>
      </c>
      <c r="C116">
        <v>8.49</v>
      </c>
      <c r="D116">
        <v>3.22</v>
      </c>
      <c r="E116">
        <v>1.3</v>
      </c>
      <c r="G116">
        <f>100*(B116-B115)/AVERAGE(B115:B116)</f>
        <v>3.6714975845410533</v>
      </c>
      <c r="H116">
        <f t="shared" ref="H116" si="4">100*(C116-C115)/AVERAGE(C115:C116)</f>
        <v>3.7192561487702513</v>
      </c>
      <c r="I116">
        <f t="shared" ref="I116" si="5">100*(D116-D115)/AVERAGE(D115:D116)</f>
        <v>4.120443740095098</v>
      </c>
      <c r="J116">
        <f t="shared" ref="J116" si="6">100*(E116-E115)/AVERAGE(E115:E116)</f>
        <v>11.382113821138221</v>
      </c>
    </row>
    <row r="117" spans="1:10" x14ac:dyDescent="0.2">
      <c r="A117" t="s">
        <v>80</v>
      </c>
      <c r="B117">
        <v>3.12</v>
      </c>
      <c r="C117">
        <v>8.69</v>
      </c>
      <c r="D117">
        <v>5.57</v>
      </c>
      <c r="E117">
        <v>0.7</v>
      </c>
    </row>
    <row r="118" spans="1:10" x14ac:dyDescent="0.2">
      <c r="A118" t="s">
        <v>80</v>
      </c>
      <c r="B118">
        <v>3.35</v>
      </c>
      <c r="C118">
        <v>8.7899999999999991</v>
      </c>
      <c r="D118">
        <v>5.44</v>
      </c>
      <c r="E118">
        <v>0.76</v>
      </c>
      <c r="G118">
        <f>100*(B118-B117)/AVERAGE(B117:B118)</f>
        <v>7.109737248840803</v>
      </c>
      <c r="H118">
        <f t="shared" ref="H118" si="7">100*(C118-C117)/AVERAGE(C117:C118)</f>
        <v>1.1441647597253966</v>
      </c>
      <c r="I118">
        <f t="shared" ref="I118" si="8">100*(D118-D117)/AVERAGE(D117:D118)</f>
        <v>-2.361489554950043</v>
      </c>
      <c r="J118">
        <f t="shared" ref="J118" si="9">100*(E118-E117)/AVERAGE(E117:E118)</f>
        <v>8.2191780821917888</v>
      </c>
    </row>
    <row r="119" spans="1:10" x14ac:dyDescent="0.2">
      <c r="A119" t="s">
        <v>75</v>
      </c>
      <c r="B119">
        <v>3.49</v>
      </c>
      <c r="C119">
        <v>7.35</v>
      </c>
      <c r="D119">
        <v>3.86</v>
      </c>
      <c r="E119">
        <v>0.41</v>
      </c>
    </row>
    <row r="120" spans="1:10" x14ac:dyDescent="0.2">
      <c r="A120" t="s">
        <v>75</v>
      </c>
      <c r="B120">
        <v>3.86</v>
      </c>
      <c r="C120">
        <v>7.76</v>
      </c>
      <c r="D120">
        <v>3.9</v>
      </c>
      <c r="E120">
        <v>0.43</v>
      </c>
      <c r="G120">
        <f>100*(B120-B119)/AVERAGE(B119:B120)</f>
        <v>10.068027210884345</v>
      </c>
      <c r="H120">
        <f t="shared" ref="H120" si="10">100*(C120-C119)/AVERAGE(C119:C120)</f>
        <v>5.4268696227663824</v>
      </c>
      <c r="I120">
        <f t="shared" ref="I120" si="11">100*(D120-D119)/AVERAGE(D119:D120)</f>
        <v>1.0309278350515474</v>
      </c>
      <c r="J120">
        <f t="shared" ref="J120" si="12">100*(E120-E119)/AVERAGE(E119:E120)</f>
        <v>4.7619047619047663</v>
      </c>
    </row>
    <row r="121" spans="1:10" x14ac:dyDescent="0.2">
      <c r="A121" t="s">
        <v>92</v>
      </c>
      <c r="B121">
        <v>3.3</v>
      </c>
      <c r="C121">
        <v>8.5399999999999991</v>
      </c>
      <c r="D121">
        <v>5.24</v>
      </c>
      <c r="E121">
        <v>0.57999999999999996</v>
      </c>
    </row>
    <row r="122" spans="1:10" x14ac:dyDescent="0.2">
      <c r="A122" t="s">
        <v>92</v>
      </c>
      <c r="B122">
        <v>3.29</v>
      </c>
      <c r="C122">
        <v>8.6</v>
      </c>
      <c r="D122">
        <v>5.31</v>
      </c>
      <c r="E122">
        <v>0.61</v>
      </c>
      <c r="G122">
        <f>100*(B122-B121)/AVERAGE(B121:B122)</f>
        <v>-0.30349013657055501</v>
      </c>
      <c r="H122">
        <f t="shared" ref="H122" si="13">100*(C122-C121)/AVERAGE(C121:C122)</f>
        <v>0.70011668611435818</v>
      </c>
      <c r="I122">
        <f t="shared" ref="I122" si="14">100*(D122-D121)/AVERAGE(D121:D122)</f>
        <v>1.3270142180094671</v>
      </c>
      <c r="J122">
        <f t="shared" ref="J122" si="15">100*(E122-E121)/AVERAGE(E121:E122)</f>
        <v>5.0420168067226934</v>
      </c>
    </row>
    <row r="123" spans="1:10" x14ac:dyDescent="0.2">
      <c r="A123" t="s">
        <v>100</v>
      </c>
      <c r="B123">
        <v>3.76</v>
      </c>
      <c r="C123">
        <v>7.65</v>
      </c>
      <c r="D123">
        <v>3.89</v>
      </c>
      <c r="E123">
        <v>0.35</v>
      </c>
    </row>
    <row r="124" spans="1:10" x14ac:dyDescent="0.2">
      <c r="A124" t="s">
        <v>90</v>
      </c>
      <c r="B124">
        <v>3.93</v>
      </c>
      <c r="C124">
        <v>7.82</v>
      </c>
      <c r="D124">
        <v>3.89</v>
      </c>
      <c r="E124">
        <v>0.4</v>
      </c>
      <c r="G124">
        <f>100*(B124-B123)/AVERAGE(B123:B124)</f>
        <v>4.4213263979193851</v>
      </c>
      <c r="H124">
        <f t="shared" ref="H124" si="16">100*(C124-C123)/AVERAGE(C123:C124)</f>
        <v>2.1978021978021967</v>
      </c>
      <c r="I124">
        <f t="shared" ref="I124" si="17">100*(D124-D123)/AVERAGE(D123:D124)</f>
        <v>0</v>
      </c>
      <c r="J124">
        <f t="shared" ref="J124" si="18">100*(E124-E123)/AVERAGE(E123:E124)</f>
        <v>13.333333333333345</v>
      </c>
    </row>
    <row r="125" spans="1:10" x14ac:dyDescent="0.2">
      <c r="A125" t="s">
        <v>83</v>
      </c>
      <c r="B125">
        <v>8.75</v>
      </c>
      <c r="C125">
        <v>11.93</v>
      </c>
      <c r="D125">
        <v>3.18</v>
      </c>
      <c r="E125">
        <v>0.19</v>
      </c>
    </row>
    <row r="126" spans="1:10" x14ac:dyDescent="0.2">
      <c r="A126" t="s">
        <v>83</v>
      </c>
      <c r="B126">
        <v>8.58</v>
      </c>
      <c r="C126">
        <v>11.77</v>
      </c>
      <c r="D126">
        <v>3.19</v>
      </c>
      <c r="E126">
        <v>0.2</v>
      </c>
      <c r="G126">
        <f>100*(B126-B125)/AVERAGE(B125:B126)</f>
        <v>-1.961915753029428</v>
      </c>
      <c r="H126">
        <f t="shared" ref="H126" si="19">100*(C126-C125)/AVERAGE(C125:C126)</f>
        <v>-1.3502109704641363</v>
      </c>
      <c r="I126">
        <f t="shared" ref="I126" si="20">100*(D126-D125)/AVERAGE(D125:D126)</f>
        <v>0.3139717425431644</v>
      </c>
      <c r="J126">
        <f t="shared" ref="J126" si="21">100*(E126-E125)/AVERAGE(E125:E126)</f>
        <v>5.1282051282051322</v>
      </c>
    </row>
    <row r="127" spans="1:10" x14ac:dyDescent="0.2">
      <c r="A127" t="s">
        <v>94</v>
      </c>
      <c r="B127">
        <v>9.74</v>
      </c>
      <c r="C127">
        <v>12.84</v>
      </c>
      <c r="D127">
        <v>3.1</v>
      </c>
      <c r="E127">
        <v>0.23</v>
      </c>
    </row>
    <row r="128" spans="1:10" x14ac:dyDescent="0.2">
      <c r="A128" t="s">
        <v>99</v>
      </c>
      <c r="B128">
        <v>9.7799999999999994</v>
      </c>
      <c r="C128">
        <v>12.51</v>
      </c>
      <c r="D128">
        <v>2.73</v>
      </c>
      <c r="E128">
        <v>0.19</v>
      </c>
    </row>
    <row r="129" spans="1:10" x14ac:dyDescent="0.2">
      <c r="A129" t="s">
        <v>89</v>
      </c>
      <c r="B129">
        <v>10.39</v>
      </c>
      <c r="C129">
        <v>13.27</v>
      </c>
      <c r="D129">
        <v>2.88</v>
      </c>
      <c r="E129">
        <v>0.26</v>
      </c>
    </row>
    <row r="130" spans="1:10" x14ac:dyDescent="0.2">
      <c r="A130" t="s">
        <v>89</v>
      </c>
      <c r="B130">
        <v>10.6</v>
      </c>
      <c r="C130">
        <v>13.27</v>
      </c>
      <c r="D130">
        <v>2.68</v>
      </c>
      <c r="E130">
        <v>0.27</v>
      </c>
      <c r="G130">
        <f>100*(B130-B129)/AVERAGE(B129:B130)</f>
        <v>2.0009528346831735</v>
      </c>
      <c r="H130">
        <f t="shared" ref="H130" si="22">100*(C130-C129)/AVERAGE(C129:C130)</f>
        <v>0</v>
      </c>
      <c r="I130">
        <f t="shared" ref="I130" si="23">100*(D130-D129)/AVERAGE(D129:D130)</f>
        <v>-7.1942446043165358</v>
      </c>
      <c r="J130">
        <f t="shared" ref="J130" si="24">100*(E130-E129)/AVERAGE(E129:E130)</f>
        <v>3.7735849056603805</v>
      </c>
    </row>
    <row r="131" spans="1:10" x14ac:dyDescent="0.2">
      <c r="A131" t="s">
        <v>95</v>
      </c>
      <c r="B131">
        <v>12.72</v>
      </c>
      <c r="C131">
        <v>16.25</v>
      </c>
      <c r="D131">
        <v>3.52</v>
      </c>
      <c r="E131">
        <v>0.53</v>
      </c>
    </row>
    <row r="132" spans="1:10" x14ac:dyDescent="0.2">
      <c r="A132" t="s">
        <v>95</v>
      </c>
      <c r="B132">
        <v>13.03</v>
      </c>
      <c r="C132">
        <v>16.600000000000001</v>
      </c>
      <c r="D132">
        <v>3.57</v>
      </c>
      <c r="E132">
        <v>0.57999999999999996</v>
      </c>
      <c r="G132">
        <f>100*(B132-B131)/AVERAGE(B131:B132)</f>
        <v>2.4077669902912522</v>
      </c>
      <c r="H132">
        <f t="shared" ref="H132" si="25">100*(C132-C131)/AVERAGE(C131:C132)</f>
        <v>2.130898021308989</v>
      </c>
      <c r="I132">
        <f t="shared" ref="I132" si="26">100*(D132-D131)/AVERAGE(D131:D132)</f>
        <v>1.4104372355430133</v>
      </c>
      <c r="J132">
        <f t="shared" ref="J132" si="27">100*(E132-E131)/AVERAGE(E131:E132)</f>
        <v>9.0090090090089969</v>
      </c>
    </row>
    <row r="133" spans="1:10" x14ac:dyDescent="0.2">
      <c r="A133" t="s">
        <v>88</v>
      </c>
      <c r="B133">
        <v>8.66</v>
      </c>
      <c r="C133">
        <v>11.74</v>
      </c>
      <c r="D133">
        <v>3.08</v>
      </c>
      <c r="E133">
        <v>0.18</v>
      </c>
    </row>
    <row r="134" spans="1:10" x14ac:dyDescent="0.2">
      <c r="A134" t="s">
        <v>88</v>
      </c>
      <c r="B134">
        <v>8.57</v>
      </c>
      <c r="C134">
        <v>11.67</v>
      </c>
      <c r="D134">
        <v>3.1</v>
      </c>
      <c r="E134">
        <v>0.21</v>
      </c>
      <c r="G134">
        <f>100*(B134-B133)/AVERAGE(B133:B134)</f>
        <v>-1.0446894950667425</v>
      </c>
      <c r="H134">
        <f t="shared" ref="H134" si="28">100*(C134-C133)/AVERAGE(C133:C134)</f>
        <v>-0.59803502776591444</v>
      </c>
      <c r="I134">
        <f t="shared" ref="I134" si="29">100*(D134-D133)/AVERAGE(D133:D134)</f>
        <v>0.64724919093851196</v>
      </c>
      <c r="J134">
        <f t="shared" ref="J134" si="30">100*(E134-E133)/AVERAGE(E133:E134)</f>
        <v>15.384615384615383</v>
      </c>
    </row>
    <row r="135" spans="1:10" x14ac:dyDescent="0.2">
      <c r="A135" t="s">
        <v>74</v>
      </c>
      <c r="B135">
        <v>6.47</v>
      </c>
      <c r="C135">
        <v>9.0500000000000007</v>
      </c>
      <c r="D135">
        <v>2.58</v>
      </c>
      <c r="E135">
        <v>0.81</v>
      </c>
    </row>
    <row r="136" spans="1:10" x14ac:dyDescent="0.2">
      <c r="A136" t="s">
        <v>74</v>
      </c>
      <c r="B136">
        <v>6.52</v>
      </c>
      <c r="C136">
        <v>9.16</v>
      </c>
      <c r="D136">
        <v>2.65</v>
      </c>
      <c r="E136">
        <v>0.89</v>
      </c>
      <c r="G136">
        <f>100*(B136-B135)/AVERAGE(B135:B136)</f>
        <v>0.76982294072363089</v>
      </c>
      <c r="H136">
        <f t="shared" ref="H136" si="31">100*(C136-C135)/AVERAGE(C135:C136)</f>
        <v>1.2081274025260782</v>
      </c>
      <c r="I136">
        <f t="shared" ref="I136" si="32">100*(D136-D135)/AVERAGE(D135:D136)</f>
        <v>2.6768642447418673</v>
      </c>
      <c r="J136">
        <f t="shared" ref="J136" si="33">100*(E136-E135)/AVERAGE(E135:E136)</f>
        <v>9.4117647058823479</v>
      </c>
    </row>
    <row r="137" spans="1:10" x14ac:dyDescent="0.2">
      <c r="A137" t="s">
        <v>73</v>
      </c>
      <c r="B137">
        <v>4.76</v>
      </c>
      <c r="C137">
        <v>8.34</v>
      </c>
      <c r="D137">
        <v>3.58</v>
      </c>
      <c r="E137">
        <v>0.39</v>
      </c>
    </row>
    <row r="138" spans="1:10" x14ac:dyDescent="0.2">
      <c r="A138" t="s">
        <v>73</v>
      </c>
      <c r="B138">
        <v>4.6500000000000004</v>
      </c>
      <c r="C138">
        <v>8.5399999999999991</v>
      </c>
      <c r="D138">
        <v>3.89</v>
      </c>
      <c r="E138">
        <v>0.43</v>
      </c>
      <c r="G138">
        <f>100*(B138-B137)/AVERAGE(B137:B138)</f>
        <v>-2.3379383634431337</v>
      </c>
      <c r="H138">
        <f t="shared" ref="H138" si="34">100*(C138-C137)/AVERAGE(C137:C138)</f>
        <v>2.3696682464454892</v>
      </c>
      <c r="I138">
        <f t="shared" ref="I138" si="35">100*(D138-D137)/AVERAGE(D137:D138)</f>
        <v>8.2998661311914343</v>
      </c>
      <c r="J138">
        <f t="shared" ref="J138" si="36">100*(E138-E137)/AVERAGE(E137:E138)</f>
        <v>9.7560975609756042</v>
      </c>
    </row>
    <row r="139" spans="1:10" x14ac:dyDescent="0.2">
      <c r="A139" t="s">
        <v>77</v>
      </c>
      <c r="B139">
        <v>3.75</v>
      </c>
      <c r="C139">
        <v>10.84</v>
      </c>
      <c r="D139">
        <v>7.09</v>
      </c>
      <c r="E139">
        <v>0.62</v>
      </c>
    </row>
    <row r="140" spans="1:10" x14ac:dyDescent="0.2">
      <c r="A140" t="s">
        <v>101</v>
      </c>
      <c r="B140">
        <v>3.74</v>
      </c>
      <c r="C140">
        <v>10.79</v>
      </c>
      <c r="D140">
        <v>7.05</v>
      </c>
      <c r="E140">
        <v>0.65</v>
      </c>
    </row>
    <row r="141" spans="1:10" x14ac:dyDescent="0.2">
      <c r="A141" t="s">
        <v>79</v>
      </c>
      <c r="B141">
        <v>5.56</v>
      </c>
      <c r="C141">
        <v>8.49</v>
      </c>
      <c r="D141">
        <v>2.93</v>
      </c>
      <c r="E141">
        <v>0.43</v>
      </c>
    </row>
    <row r="142" spans="1:10" x14ac:dyDescent="0.2">
      <c r="A142" t="s">
        <v>79</v>
      </c>
      <c r="B142">
        <v>5.71</v>
      </c>
      <c r="C142">
        <v>8.75</v>
      </c>
      <c r="D142">
        <v>3.04</v>
      </c>
      <c r="E142">
        <v>0.5</v>
      </c>
      <c r="G142">
        <f>100*(B142-B141)/AVERAGE(B141:B142)</f>
        <v>2.661934338952979</v>
      </c>
      <c r="H142">
        <f t="shared" ref="H142" si="37">100*(C142-C141)/AVERAGE(C141:C142)</f>
        <v>3.0162412993039416</v>
      </c>
      <c r="I142">
        <f t="shared" ref="I142" si="38">100*(D142-D141)/AVERAGE(D141:D142)</f>
        <v>3.6850921273031778</v>
      </c>
      <c r="J142">
        <f t="shared" ref="J142" si="39">100*(E142-E141)/AVERAGE(E141:E142)</f>
        <v>15.053763440860218</v>
      </c>
    </row>
    <row r="143" spans="1:10" x14ac:dyDescent="0.2">
      <c r="A143" t="s">
        <v>78</v>
      </c>
      <c r="B143">
        <v>6.35</v>
      </c>
      <c r="C143">
        <v>8.8000000000000007</v>
      </c>
      <c r="D143">
        <v>2.4500000000000002</v>
      </c>
      <c r="E143">
        <v>0.57999999999999996</v>
      </c>
    </row>
    <row r="144" spans="1:10" x14ac:dyDescent="0.2">
      <c r="A144" t="s">
        <v>78</v>
      </c>
      <c r="B144">
        <v>6.22</v>
      </c>
      <c r="C144">
        <v>8.8000000000000007</v>
      </c>
      <c r="D144">
        <v>2.58</v>
      </c>
      <c r="E144">
        <v>0.64</v>
      </c>
      <c r="G144">
        <f>100*(B144-B143)/AVERAGE(B143:B144)</f>
        <v>-2.0684168655529018</v>
      </c>
      <c r="H144">
        <f t="shared" ref="H144" si="40">100*(C144-C143)/AVERAGE(C143:C144)</f>
        <v>0</v>
      </c>
      <c r="I144">
        <f t="shared" ref="I144" si="41">100*(D144-D143)/AVERAGE(D143:D144)</f>
        <v>5.1689860834990018</v>
      </c>
      <c r="J144">
        <f t="shared" ref="J144" si="42">100*(E144-E143)/AVERAGE(E143:E144)</f>
        <v>9.8360655737705009</v>
      </c>
    </row>
    <row r="145" spans="1:10" x14ac:dyDescent="0.2">
      <c r="A145" t="s">
        <v>87</v>
      </c>
      <c r="B145">
        <v>5.9</v>
      </c>
      <c r="C145">
        <v>8.26</v>
      </c>
      <c r="D145">
        <v>2.36</v>
      </c>
      <c r="E145">
        <v>0.53</v>
      </c>
    </row>
    <row r="146" spans="1:10" x14ac:dyDescent="0.2">
      <c r="A146" t="s">
        <v>87</v>
      </c>
      <c r="B146">
        <v>5.99</v>
      </c>
      <c r="C146">
        <v>8.1999999999999993</v>
      </c>
      <c r="D146">
        <v>2.2000000000000002</v>
      </c>
      <c r="E146">
        <v>0.59</v>
      </c>
      <c r="G146">
        <f>100*(B146-B145)/AVERAGE(B145:B146)</f>
        <v>1.5138772077375922</v>
      </c>
      <c r="H146">
        <f t="shared" ref="H146" si="43">100*(C146-C145)/AVERAGE(C145:C146)</f>
        <v>-0.72904009720535234</v>
      </c>
      <c r="I146">
        <f t="shared" ref="I146" si="44">100*(D146-D145)/AVERAGE(D145:D146)</f>
        <v>-7.0175438596491091</v>
      </c>
      <c r="J146">
        <f t="shared" ref="J146" si="45">100*(E146-E145)/AVERAGE(E145:E146)</f>
        <v>10.714285714285703</v>
      </c>
    </row>
    <row r="147" spans="1:10" x14ac:dyDescent="0.2">
      <c r="A147" t="s">
        <v>82</v>
      </c>
      <c r="B147">
        <v>4.2</v>
      </c>
      <c r="C147">
        <v>10.39</v>
      </c>
      <c r="D147">
        <v>6.19</v>
      </c>
      <c r="E147">
        <v>0.47</v>
      </c>
    </row>
    <row r="148" spans="1:10" x14ac:dyDescent="0.2">
      <c r="A148" t="s">
        <v>82</v>
      </c>
      <c r="B148">
        <v>4.04</v>
      </c>
      <c r="C148">
        <v>10.11</v>
      </c>
      <c r="D148">
        <v>6.08</v>
      </c>
      <c r="E148">
        <v>0.51</v>
      </c>
      <c r="G148">
        <f>100*(B148-B147)/AVERAGE(B147:B148)</f>
        <v>-3.8834951456310711</v>
      </c>
      <c r="H148">
        <f t="shared" ref="H148" si="46">100*(C148-C147)/AVERAGE(C147:C148)</f>
        <v>-2.731707317073182</v>
      </c>
      <c r="I148">
        <f t="shared" ref="I148" si="47">100*(D148-D147)/AVERAGE(D147:D148)</f>
        <v>-1.7929910350448302</v>
      </c>
      <c r="J148">
        <f t="shared" ref="J148" si="48">100*(E148-E147)/AVERAGE(E147:E148)</f>
        <v>8.1632653061224563</v>
      </c>
    </row>
    <row r="149" spans="1:10" x14ac:dyDescent="0.2">
      <c r="A149" t="s">
        <v>91</v>
      </c>
      <c r="B149">
        <v>5.31</v>
      </c>
      <c r="C149">
        <v>8.75</v>
      </c>
      <c r="D149">
        <v>3.43</v>
      </c>
      <c r="E149">
        <v>0.42</v>
      </c>
    </row>
    <row r="150" spans="1:10" x14ac:dyDescent="0.2">
      <c r="A150" t="s">
        <v>91</v>
      </c>
      <c r="B150">
        <v>5.15</v>
      </c>
      <c r="C150">
        <v>8.75</v>
      </c>
      <c r="D150">
        <v>3.59</v>
      </c>
      <c r="E150">
        <v>0.45</v>
      </c>
      <c r="G150">
        <f>100*(B150-B149)/AVERAGE(B149:B150)</f>
        <v>-3.0592734225621272</v>
      </c>
      <c r="H150">
        <f t="shared" ref="H150" si="49">100*(C150-C149)/AVERAGE(C149:C150)</f>
        <v>0</v>
      </c>
      <c r="I150">
        <f t="shared" ref="I150" si="50">100*(D150-D149)/AVERAGE(D149:D150)</f>
        <v>4.5584045584045505</v>
      </c>
      <c r="J150">
        <f t="shared" ref="J150" si="51">100*(E150-E149)/AVERAGE(E149:E150)</f>
        <v>6.8965517241379368</v>
      </c>
    </row>
    <row r="151" spans="1:10" x14ac:dyDescent="0.2">
      <c r="A151" t="s">
        <v>85</v>
      </c>
      <c r="B151">
        <v>6.48</v>
      </c>
      <c r="C151">
        <v>8.67</v>
      </c>
      <c r="D151">
        <v>2.19</v>
      </c>
      <c r="E151">
        <v>0.64</v>
      </c>
    </row>
    <row r="152" spans="1:10" x14ac:dyDescent="0.2">
      <c r="A152" t="s">
        <v>85</v>
      </c>
      <c r="B152">
        <v>6.31</v>
      </c>
      <c r="C152">
        <v>8.61</v>
      </c>
      <c r="D152">
        <v>2.2999999999999998</v>
      </c>
      <c r="E152">
        <v>0.77</v>
      </c>
      <c r="G152">
        <f>100*(B152-B151)/AVERAGE(B151:B152)</f>
        <v>-2.6583268178264396</v>
      </c>
      <c r="H152">
        <f t="shared" ref="H152" si="52">100*(C152-C151)/AVERAGE(C151:C152)</f>
        <v>-0.69444444444445019</v>
      </c>
      <c r="I152">
        <f t="shared" ref="I152" si="53">100*(D152-D151)/AVERAGE(D151:D152)</f>
        <v>4.8997772828507733</v>
      </c>
      <c r="J152">
        <f t="shared" ref="J152" si="54">100*(E152-E151)/AVERAGE(E151:E152)</f>
        <v>18.439716312056735</v>
      </c>
    </row>
    <row r="153" spans="1:10" x14ac:dyDescent="0.2">
      <c r="A153" t="s">
        <v>98</v>
      </c>
      <c r="B153">
        <v>6.1</v>
      </c>
      <c r="C153">
        <v>10.85</v>
      </c>
      <c r="D153">
        <v>4.76</v>
      </c>
      <c r="E153">
        <v>1.26</v>
      </c>
    </row>
    <row r="154" spans="1:10" x14ac:dyDescent="0.2">
      <c r="A154" t="s">
        <v>98</v>
      </c>
      <c r="B154">
        <v>6.11</v>
      </c>
      <c r="C154">
        <v>10.93</v>
      </c>
      <c r="D154">
        <v>4.8099999999999996</v>
      </c>
      <c r="E154">
        <v>1.28</v>
      </c>
      <c r="G154">
        <f>100*(B154-B153)/AVERAGE(B153:B154)</f>
        <v>0.16380016380017484</v>
      </c>
      <c r="H154">
        <f t="shared" ref="H154" si="55">100*(C154-C153)/AVERAGE(C153:C154)</f>
        <v>0.73461891643709887</v>
      </c>
      <c r="I154">
        <f t="shared" ref="I154" si="56">100*(D154-D153)/AVERAGE(D153:D154)</f>
        <v>1.0449320794148342</v>
      </c>
      <c r="J154">
        <f t="shared" ref="J154" si="57">100*(E154-E153)/AVERAGE(E153:E154)</f>
        <v>1.5748031496063006</v>
      </c>
    </row>
    <row r="155" spans="1:10" x14ac:dyDescent="0.2">
      <c r="A155" t="s">
        <v>86</v>
      </c>
      <c r="B155">
        <v>2.68</v>
      </c>
      <c r="C155">
        <v>4.9000000000000004</v>
      </c>
      <c r="D155">
        <v>2.2200000000000002</v>
      </c>
      <c r="E155">
        <v>0.19</v>
      </c>
    </row>
    <row r="156" spans="1:10" x14ac:dyDescent="0.2">
      <c r="A156" t="s">
        <v>86</v>
      </c>
      <c r="B156">
        <v>2.72</v>
      </c>
      <c r="C156">
        <v>4.87</v>
      </c>
      <c r="D156">
        <v>2.15</v>
      </c>
      <c r="E156">
        <v>0.2</v>
      </c>
      <c r="G156">
        <f>100*(B156-B155)/AVERAGE(B155:B156)</f>
        <v>1.4814814814814827</v>
      </c>
      <c r="H156">
        <f t="shared" ref="H156" si="58">100*(C156-C155)/AVERAGE(C155:C156)</f>
        <v>-0.61412487205732347</v>
      </c>
      <c r="I156">
        <f t="shared" ref="I156" si="59">100*(D156-D155)/AVERAGE(D155:D156)</f>
        <v>-3.2036613272311341</v>
      </c>
      <c r="J156">
        <f t="shared" ref="J156" si="60">100*(E156-E155)/AVERAGE(E155:E156)</f>
        <v>5.1282051282051322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E7B5C-7747-4A7E-80CE-69DD0E2EFF73}">
  <dimension ref="A2:BJ93"/>
  <sheetViews>
    <sheetView zoomScale="85" zoomScaleNormal="85" workbookViewId="0">
      <selection activeCell="T63" sqref="T63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6" max="6" width="9.6640625" customWidth="1"/>
    <col min="7" max="7" width="12" customWidth="1"/>
    <col min="8" max="8" width="9.6640625" customWidth="1"/>
    <col min="9" max="9" width="11.5" customWidth="1"/>
    <col min="10" max="10" width="9.6640625" customWidth="1"/>
    <col min="25" max="25" width="10.5" customWidth="1"/>
    <col min="26" max="26" width="12.5" customWidth="1"/>
  </cols>
  <sheetData>
    <row r="2" spans="1:30" x14ac:dyDescent="0.2">
      <c r="A2" t="s">
        <v>117</v>
      </c>
    </row>
    <row r="3" spans="1:30" x14ac:dyDescent="0.2">
      <c r="B3" t="s">
        <v>118</v>
      </c>
    </row>
    <row r="4" spans="1:30" x14ac:dyDescent="0.2">
      <c r="A4" t="s">
        <v>141</v>
      </c>
    </row>
    <row r="7" spans="1:30" x14ac:dyDescent="0.2">
      <c r="G7" t="s">
        <v>102</v>
      </c>
      <c r="S7" t="s">
        <v>28</v>
      </c>
      <c r="AD7" t="s">
        <v>104</v>
      </c>
    </row>
    <row r="8" spans="1:30" x14ac:dyDescent="0.2">
      <c r="G8" t="s">
        <v>112</v>
      </c>
      <c r="S8" t="s">
        <v>111</v>
      </c>
      <c r="AD8" t="s">
        <v>119</v>
      </c>
    </row>
    <row r="9" spans="1:30" x14ac:dyDescent="0.2">
      <c r="G9" t="s">
        <v>113</v>
      </c>
      <c r="S9" t="s">
        <v>103</v>
      </c>
      <c r="AD9" t="s">
        <v>116</v>
      </c>
    </row>
    <row r="10" spans="1:30" x14ac:dyDescent="0.2">
      <c r="G10" t="s">
        <v>114</v>
      </c>
    </row>
    <row r="11" spans="1:30" x14ac:dyDescent="0.2">
      <c r="G11" t="s">
        <v>115</v>
      </c>
      <c r="AD11" t="s">
        <v>120</v>
      </c>
    </row>
    <row r="12" spans="1:30" x14ac:dyDescent="0.2">
      <c r="F12" s="2"/>
      <c r="G12" t="s">
        <v>110</v>
      </c>
      <c r="H12" s="2"/>
      <c r="J12" s="2"/>
    </row>
    <row r="13" spans="1:30" x14ac:dyDescent="0.2">
      <c r="A13" s="7"/>
      <c r="H13" s="2"/>
      <c r="J13" s="2"/>
      <c r="AD13" t="s">
        <v>142</v>
      </c>
    </row>
    <row r="14" spans="1:30" x14ac:dyDescent="0.2">
      <c r="F14" s="2"/>
      <c r="H14" s="2"/>
      <c r="J14" s="2"/>
    </row>
    <row r="15" spans="1:30" x14ac:dyDescent="0.2">
      <c r="F15" s="2"/>
      <c r="H15" s="2"/>
      <c r="J15" s="2"/>
    </row>
    <row r="16" spans="1:30" x14ac:dyDescent="0.2">
      <c r="F16" s="2"/>
      <c r="H16" s="2"/>
      <c r="J16" s="2"/>
    </row>
    <row r="17" spans="1:60" x14ac:dyDescent="0.2">
      <c r="F17" s="2"/>
      <c r="H17" s="2"/>
      <c r="J17" s="2"/>
    </row>
    <row r="18" spans="1:60" x14ac:dyDescent="0.2">
      <c r="F18" s="2"/>
      <c r="H18" s="2"/>
      <c r="J18" s="2"/>
    </row>
    <row r="19" spans="1:60" x14ac:dyDescent="0.2">
      <c r="F19" s="2"/>
      <c r="H19" s="2"/>
      <c r="J19" s="2"/>
    </row>
    <row r="20" spans="1:60" x14ac:dyDescent="0.2">
      <c r="F20" s="2"/>
      <c r="H20" s="2"/>
      <c r="J20" s="2"/>
    </row>
    <row r="21" spans="1:60" x14ac:dyDescent="0.2">
      <c r="F21" s="5"/>
      <c r="G21" s="5"/>
      <c r="H21" s="5"/>
      <c r="I21" s="5"/>
      <c r="J21" s="5"/>
    </row>
    <row r="22" spans="1:60" x14ac:dyDescent="0.2">
      <c r="F22" s="5"/>
      <c r="G22" s="5"/>
      <c r="H22" s="5"/>
      <c r="I22" s="5"/>
      <c r="J22" s="5"/>
    </row>
    <row r="23" spans="1:60" x14ac:dyDescent="0.2">
      <c r="F23" s="4"/>
      <c r="G23" s="4"/>
      <c r="H23" s="4"/>
      <c r="I23" s="4"/>
      <c r="J23" s="4"/>
    </row>
    <row r="24" spans="1:60" s="2" customFormat="1" ht="176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43</v>
      </c>
      <c r="AJ24" s="2" t="s">
        <v>44</v>
      </c>
      <c r="AK24" s="2" t="s">
        <v>45</v>
      </c>
      <c r="AL24" s="2" t="s">
        <v>46</v>
      </c>
      <c r="AN24" s="2" t="s">
        <v>47</v>
      </c>
      <c r="AO24" s="2" t="s">
        <v>48</v>
      </c>
      <c r="AP24" s="2" t="s">
        <v>49</v>
      </c>
      <c r="AQ24" s="2" t="s">
        <v>50</v>
      </c>
      <c r="AS24" s="2" t="s">
        <v>51</v>
      </c>
      <c r="AT24" s="2" t="s">
        <v>52</v>
      </c>
      <c r="AU24" s="2" t="s">
        <v>53</v>
      </c>
      <c r="AV24" s="2" t="s">
        <v>54</v>
      </c>
      <c r="AX24" s="2" t="s">
        <v>55</v>
      </c>
      <c r="AY24" s="2" t="s">
        <v>56</v>
      </c>
      <c r="AZ24" s="2" t="s">
        <v>57</v>
      </c>
      <c r="BA24" s="2" t="s">
        <v>58</v>
      </c>
      <c r="BC24" s="2" t="s">
        <v>59</v>
      </c>
      <c r="BD24" s="2" t="s">
        <v>60</v>
      </c>
      <c r="BE24" s="2" t="s">
        <v>61</v>
      </c>
      <c r="BF24" s="2" t="s">
        <v>62</v>
      </c>
    </row>
    <row r="25" spans="1:60" x14ac:dyDescent="0.2">
      <c r="A25">
        <v>11</v>
      </c>
      <c r="B25">
        <v>5</v>
      </c>
      <c r="C25" t="s">
        <v>63</v>
      </c>
      <c r="D25" t="s">
        <v>27</v>
      </c>
      <c r="G25">
        <v>0.6</v>
      </c>
      <c r="H25">
        <v>0.6</v>
      </c>
      <c r="I25">
        <v>4207</v>
      </c>
      <c r="J25">
        <v>8679</v>
      </c>
      <c r="L25">
        <v>3707</v>
      </c>
      <c r="M25">
        <v>3.036</v>
      </c>
      <c r="N25">
        <v>6.359</v>
      </c>
      <c r="O25">
        <v>3.3239999999999998</v>
      </c>
      <c r="Q25">
        <v>0.22600000000000001</v>
      </c>
      <c r="R25">
        <v>1</v>
      </c>
      <c r="S25">
        <v>0</v>
      </c>
      <c r="T25">
        <v>0</v>
      </c>
      <c r="V25">
        <v>0</v>
      </c>
      <c r="Y25" s="1">
        <v>44788</v>
      </c>
      <c r="Z25" s="6">
        <v>0.55887731481481484</v>
      </c>
      <c r="AB25">
        <v>1</v>
      </c>
      <c r="AD25" s="3">
        <v>3.3688141835317329</v>
      </c>
      <c r="AE25" s="3">
        <v>6.9729749846067364</v>
      </c>
      <c r="AF25" s="3">
        <v>3.6041608010750035</v>
      </c>
      <c r="AG25" s="3">
        <v>0.33632000811091978</v>
      </c>
      <c r="AH25">
        <f>J25-I25</f>
        <v>4472</v>
      </c>
      <c r="AI25">
        <v>12.293806117724429</v>
      </c>
      <c r="AN25">
        <v>16.216249743445605</v>
      </c>
      <c r="AS25">
        <v>20.138693369166784</v>
      </c>
      <c r="AX25">
        <v>12.106669370306598</v>
      </c>
      <c r="BC25" s="3">
        <v>3.3356645292768672</v>
      </c>
      <c r="BD25" s="3">
        <v>6.9640444174536862</v>
      </c>
      <c r="BE25" s="3">
        <v>3.628379888176819</v>
      </c>
      <c r="BF25" s="3">
        <v>0.33205318147458507</v>
      </c>
    </row>
    <row r="26" spans="1:60" x14ac:dyDescent="0.2">
      <c r="A26">
        <v>12</v>
      </c>
      <c r="B26">
        <v>5</v>
      </c>
      <c r="C26" t="s">
        <v>63</v>
      </c>
      <c r="D26" t="s">
        <v>27</v>
      </c>
      <c r="G26">
        <v>0.6</v>
      </c>
      <c r="H26">
        <v>0.6</v>
      </c>
      <c r="I26">
        <v>4120</v>
      </c>
      <c r="J26">
        <v>8656</v>
      </c>
      <c r="L26">
        <v>3608</v>
      </c>
      <c r="M26">
        <v>2.9790000000000001</v>
      </c>
      <c r="N26">
        <v>6.343</v>
      </c>
      <c r="O26">
        <v>3.3639999999999999</v>
      </c>
      <c r="Q26">
        <v>0.218</v>
      </c>
      <c r="R26">
        <v>1</v>
      </c>
      <c r="S26">
        <v>0</v>
      </c>
      <c r="T26">
        <v>0</v>
      </c>
      <c r="V26">
        <v>0</v>
      </c>
      <c r="Y26" s="1">
        <v>44788</v>
      </c>
      <c r="Z26" s="6">
        <v>0.56633101851851853</v>
      </c>
      <c r="AB26">
        <v>1</v>
      </c>
      <c r="AD26" s="3">
        <v>3.302514875022001</v>
      </c>
      <c r="AE26" s="3">
        <v>6.955113850300636</v>
      </c>
      <c r="AF26" s="3">
        <v>3.652598975278635</v>
      </c>
      <c r="AG26" s="3">
        <v>0.3277863548382503</v>
      </c>
      <c r="AH26">
        <f t="shared" ref="AH26:AH34" si="0">J26-I26</f>
        <v>4536</v>
      </c>
      <c r="AI26">
        <v>10.083829167400035</v>
      </c>
      <c r="AN26">
        <v>15.918564171677266</v>
      </c>
      <c r="AS26">
        <v>21.753299175954499</v>
      </c>
      <c r="AX26">
        <v>9.2621182794167716</v>
      </c>
    </row>
    <row r="27" spans="1:60" x14ac:dyDescent="0.2">
      <c r="A27">
        <v>68</v>
      </c>
      <c r="B27">
        <v>5</v>
      </c>
      <c r="C27" t="s">
        <v>63</v>
      </c>
      <c r="D27" t="s">
        <v>27</v>
      </c>
      <c r="G27">
        <v>0.6</v>
      </c>
      <c r="H27">
        <v>0.6</v>
      </c>
      <c r="I27">
        <v>6115</v>
      </c>
      <c r="J27">
        <v>10445</v>
      </c>
      <c r="L27">
        <v>3775</v>
      </c>
      <c r="M27">
        <v>4.2549999999999999</v>
      </c>
      <c r="N27">
        <v>7.6059999999999999</v>
      </c>
      <c r="O27">
        <v>3.351</v>
      </c>
      <c r="Q27">
        <v>0.23200000000000001</v>
      </c>
      <c r="R27">
        <v>1</v>
      </c>
      <c r="S27">
        <v>0</v>
      </c>
      <c r="T27">
        <v>0</v>
      </c>
      <c r="V27">
        <v>0</v>
      </c>
      <c r="Y27" s="1">
        <v>44789</v>
      </c>
      <c r="Z27" s="6">
        <v>8.9687499999999989E-2</v>
      </c>
      <c r="AB27">
        <v>1</v>
      </c>
      <c r="AD27" s="3">
        <v>4.8228266046417207</v>
      </c>
      <c r="AE27" s="3">
        <v>8.3443994708925473</v>
      </c>
      <c r="AF27" s="3">
        <v>3.5215728662508266</v>
      </c>
      <c r="AG27" s="3">
        <v>0.34218150732851088</v>
      </c>
      <c r="AH27">
        <f t="shared" si="0"/>
        <v>4330</v>
      </c>
      <c r="AI27">
        <v>60.760886821390692</v>
      </c>
      <c r="AJ27">
        <v>1.4743567013567143</v>
      </c>
      <c r="AN27">
        <v>39.073324514875786</v>
      </c>
      <c r="AO27">
        <v>7.4479679772252158E-2</v>
      </c>
      <c r="AS27">
        <v>17.385762208360884</v>
      </c>
      <c r="AT27">
        <v>2.235260806388613</v>
      </c>
      <c r="AX27">
        <v>14.060502442836967</v>
      </c>
      <c r="AY27">
        <v>0.30183429922258842</v>
      </c>
      <c r="BC27" s="3">
        <v>4.8586434724573238</v>
      </c>
      <c r="BD27" s="3">
        <v>8.3412931866653999</v>
      </c>
      <c r="BE27" s="3">
        <v>3.4826497142080775</v>
      </c>
      <c r="BF27" s="3">
        <v>0.34269869843594541</v>
      </c>
    </row>
    <row r="28" spans="1:60" x14ac:dyDescent="0.2">
      <c r="A28">
        <v>69</v>
      </c>
      <c r="B28">
        <v>5</v>
      </c>
      <c r="C28" t="s">
        <v>63</v>
      </c>
      <c r="D28" t="s">
        <v>27</v>
      </c>
      <c r="G28">
        <v>0.6</v>
      </c>
      <c r="H28">
        <v>0.6</v>
      </c>
      <c r="I28">
        <v>6209</v>
      </c>
      <c r="J28">
        <v>10437</v>
      </c>
      <c r="L28">
        <v>3787</v>
      </c>
      <c r="M28">
        <v>4.3150000000000004</v>
      </c>
      <c r="N28">
        <v>7.601</v>
      </c>
      <c r="O28">
        <v>3.2850000000000001</v>
      </c>
      <c r="Q28">
        <v>0.23300000000000001</v>
      </c>
      <c r="R28">
        <v>1</v>
      </c>
      <c r="S28">
        <v>0</v>
      </c>
      <c r="T28">
        <v>0</v>
      </c>
      <c r="V28">
        <v>0</v>
      </c>
      <c r="Y28" s="1">
        <v>44789</v>
      </c>
      <c r="Z28" s="6">
        <v>9.7604166666666672E-2</v>
      </c>
      <c r="AB28">
        <v>1</v>
      </c>
      <c r="AD28" s="3">
        <v>4.8944603402729259</v>
      </c>
      <c r="AE28" s="3">
        <v>8.3381869024382542</v>
      </c>
      <c r="AF28" s="3">
        <v>3.4437265621653284</v>
      </c>
      <c r="AG28" s="3">
        <v>0.34321588954337995</v>
      </c>
      <c r="AH28">
        <f t="shared" si="0"/>
        <v>4228</v>
      </c>
    </row>
    <row r="29" spans="1:60" x14ac:dyDescent="0.2">
      <c r="A29">
        <v>113</v>
      </c>
      <c r="B29">
        <v>5</v>
      </c>
      <c r="C29" t="s">
        <v>63</v>
      </c>
      <c r="D29" t="s">
        <v>27</v>
      </c>
      <c r="G29">
        <v>0.6</v>
      </c>
      <c r="H29">
        <v>0.6</v>
      </c>
      <c r="I29">
        <v>6843</v>
      </c>
      <c r="J29">
        <v>11312</v>
      </c>
      <c r="L29">
        <v>4203</v>
      </c>
      <c r="M29">
        <v>4.7210000000000001</v>
      </c>
      <c r="N29">
        <v>8.218</v>
      </c>
      <c r="O29">
        <v>3.4969999999999999</v>
      </c>
      <c r="Q29">
        <v>0.27</v>
      </c>
      <c r="R29">
        <v>1</v>
      </c>
      <c r="S29">
        <v>0</v>
      </c>
      <c r="T29">
        <v>0</v>
      </c>
      <c r="V29">
        <v>0</v>
      </c>
      <c r="Y29" s="1">
        <v>44789</v>
      </c>
      <c r="Z29" s="6">
        <v>0.51041666666666663</v>
      </c>
      <c r="AB29">
        <v>1</v>
      </c>
      <c r="AD29" s="3">
        <v>5.3776070252748811</v>
      </c>
      <c r="AE29" s="3">
        <v>9.0176865771268631</v>
      </c>
      <c r="AF29" s="3">
        <v>3.640079551851982</v>
      </c>
      <c r="AG29" s="3">
        <v>0.3790744729921729</v>
      </c>
      <c r="AH29">
        <f t="shared" si="0"/>
        <v>4469</v>
      </c>
      <c r="AI29">
        <v>79.253567509162707</v>
      </c>
      <c r="AJ29">
        <v>0.35490381948414285</v>
      </c>
      <c r="AN29">
        <v>50.294776285447718</v>
      </c>
      <c r="AO29">
        <v>0.9769320009505561</v>
      </c>
      <c r="AS29">
        <v>21.335985061732732</v>
      </c>
      <c r="AT29">
        <v>2.9124097449275976</v>
      </c>
      <c r="AX29">
        <v>26.358157664057636</v>
      </c>
      <c r="AY29">
        <v>0.59297218826135967</v>
      </c>
      <c r="BC29" s="3">
        <v>5.3680812625579657</v>
      </c>
      <c r="BD29" s="3">
        <v>9.0619511273637201</v>
      </c>
      <c r="BE29" s="3">
        <v>3.6938698648057553</v>
      </c>
      <c r="BF29" s="3">
        <v>0.37795389225939813</v>
      </c>
    </row>
    <row r="30" spans="1:60" x14ac:dyDescent="0.2">
      <c r="A30">
        <v>114</v>
      </c>
      <c r="B30">
        <v>5</v>
      </c>
      <c r="C30" t="s">
        <v>63</v>
      </c>
      <c r="D30" t="s">
        <v>27</v>
      </c>
      <c r="G30">
        <v>0.6</v>
      </c>
      <c r="H30">
        <v>0.6</v>
      </c>
      <c r="I30">
        <v>6818</v>
      </c>
      <c r="J30">
        <v>11426</v>
      </c>
      <c r="L30">
        <v>4177</v>
      </c>
      <c r="M30">
        <v>4.7050000000000001</v>
      </c>
      <c r="N30">
        <v>8.2989999999999995</v>
      </c>
      <c r="O30">
        <v>3.5939999999999999</v>
      </c>
      <c r="Q30">
        <v>0.26700000000000002</v>
      </c>
      <c r="R30">
        <v>1</v>
      </c>
      <c r="S30">
        <v>0</v>
      </c>
      <c r="T30">
        <v>0</v>
      </c>
      <c r="V30">
        <v>0</v>
      </c>
      <c r="Y30" s="1">
        <v>44789</v>
      </c>
      <c r="Z30" s="6">
        <v>0.51825231481481482</v>
      </c>
      <c r="AB30">
        <v>1</v>
      </c>
      <c r="AD30" s="3">
        <v>5.3585554998410503</v>
      </c>
      <c r="AE30" s="3">
        <v>9.1062156776005789</v>
      </c>
      <c r="AF30" s="3">
        <v>3.7476601777595286</v>
      </c>
      <c r="AG30" s="3">
        <v>0.37683331152662336</v>
      </c>
      <c r="AH30">
        <f t="shared" si="0"/>
        <v>4608</v>
      </c>
    </row>
    <row r="31" spans="1:60" x14ac:dyDescent="0.2">
      <c r="A31">
        <v>131</v>
      </c>
      <c r="B31">
        <v>5</v>
      </c>
      <c r="C31" t="s">
        <v>63</v>
      </c>
      <c r="D31" t="s">
        <v>27</v>
      </c>
      <c r="G31">
        <v>0.6</v>
      </c>
      <c r="H31">
        <v>0.6</v>
      </c>
      <c r="I31">
        <v>4341</v>
      </c>
      <c r="J31">
        <v>8814</v>
      </c>
      <c r="L31">
        <v>4222</v>
      </c>
      <c r="M31">
        <v>3.121</v>
      </c>
      <c r="N31">
        <v>6.4539999999999997</v>
      </c>
      <c r="O31">
        <v>3.3340000000000001</v>
      </c>
      <c r="Q31">
        <v>0.27100000000000002</v>
      </c>
      <c r="R31">
        <v>1</v>
      </c>
      <c r="S31">
        <v>0</v>
      </c>
      <c r="T31">
        <v>0</v>
      </c>
      <c r="V31">
        <v>0</v>
      </c>
      <c r="Y31">
        <v>44789</v>
      </c>
      <c r="Z31">
        <v>0.68429398148148157</v>
      </c>
      <c r="AB31">
        <v>1</v>
      </c>
      <c r="AD31">
        <v>3.4029134801059375</v>
      </c>
      <c r="AE31">
        <v>6.9745239304659679</v>
      </c>
      <c r="AF31">
        <v>3.5716104503600303</v>
      </c>
      <c r="AG31">
        <v>0.33217463459205876</v>
      </c>
      <c r="AH31">
        <f t="shared" si="0"/>
        <v>4473</v>
      </c>
      <c r="AI31">
        <v>13.430449336864584</v>
      </c>
      <c r="AN31">
        <v>16.242065507766132</v>
      </c>
      <c r="AS31">
        <v>19.053681678667676</v>
      </c>
      <c r="AX31">
        <v>10.724878197352925</v>
      </c>
      <c r="BC31">
        <v>3.366623485100082</v>
      </c>
      <c r="BD31">
        <v>6.9291845633335045</v>
      </c>
      <c r="BE31">
        <v>3.5625610782334225</v>
      </c>
      <c r="BF31">
        <v>0.32922212228496223</v>
      </c>
      <c r="BH31">
        <f>120+A31</f>
        <v>251</v>
      </c>
    </row>
    <row r="32" spans="1:60" x14ac:dyDescent="0.2">
      <c r="A32">
        <v>132</v>
      </c>
      <c r="B32">
        <v>5</v>
      </c>
      <c r="C32" t="s">
        <v>63</v>
      </c>
      <c r="D32" t="s">
        <v>27</v>
      </c>
      <c r="G32">
        <v>0.6</v>
      </c>
      <c r="H32">
        <v>0.6</v>
      </c>
      <c r="I32">
        <v>4245</v>
      </c>
      <c r="J32">
        <v>8695</v>
      </c>
      <c r="L32">
        <v>4144</v>
      </c>
      <c r="M32">
        <v>3.06</v>
      </c>
      <c r="N32">
        <v>6.37</v>
      </c>
      <c r="O32">
        <v>3.3109999999999999</v>
      </c>
      <c r="Q32">
        <v>0.26400000000000001</v>
      </c>
      <c r="R32">
        <v>1</v>
      </c>
      <c r="S32">
        <v>0</v>
      </c>
      <c r="T32">
        <v>0</v>
      </c>
      <c r="V32">
        <v>0</v>
      </c>
      <c r="Y32">
        <v>44789</v>
      </c>
      <c r="Z32">
        <v>0.6921180555555555</v>
      </c>
      <c r="AB32">
        <v>1</v>
      </c>
      <c r="AD32">
        <v>3.3303334900942265</v>
      </c>
      <c r="AE32">
        <v>6.8838451962010412</v>
      </c>
      <c r="AF32">
        <v>3.5535117061068147</v>
      </c>
      <c r="AG32">
        <v>0.32626960997786569</v>
      </c>
      <c r="AH32">
        <f t="shared" si="0"/>
        <v>4450</v>
      </c>
      <c r="AI32">
        <v>11.011116336474217</v>
      </c>
      <c r="AN32">
        <v>14.730753270017352</v>
      </c>
      <c r="AS32">
        <v>18.450390203560488</v>
      </c>
      <c r="AX32">
        <v>8.7565366592885674</v>
      </c>
      <c r="BH32">
        <f>120+A32</f>
        <v>252</v>
      </c>
    </row>
    <row r="33" spans="1:60" x14ac:dyDescent="0.2">
      <c r="A33">
        <v>188</v>
      </c>
      <c r="B33">
        <v>5</v>
      </c>
      <c r="C33" t="s">
        <v>63</v>
      </c>
      <c r="D33" t="s">
        <v>27</v>
      </c>
      <c r="G33">
        <v>0.6</v>
      </c>
      <c r="H33">
        <v>0.6</v>
      </c>
      <c r="I33">
        <v>5871</v>
      </c>
      <c r="J33">
        <v>10103</v>
      </c>
      <c r="L33">
        <v>4138</v>
      </c>
      <c r="M33">
        <v>4.0990000000000002</v>
      </c>
      <c r="N33">
        <v>7.3650000000000002</v>
      </c>
      <c r="O33">
        <v>3.2650000000000001</v>
      </c>
      <c r="Q33">
        <v>0.26400000000000001</v>
      </c>
      <c r="R33">
        <v>1</v>
      </c>
      <c r="S33">
        <v>0</v>
      </c>
      <c r="T33">
        <v>0</v>
      </c>
      <c r="V33">
        <v>0</v>
      </c>
      <c r="Y33">
        <v>44790</v>
      </c>
      <c r="Z33">
        <v>0.2220486111111111</v>
      </c>
      <c r="AB33">
        <v>1</v>
      </c>
      <c r="AD33">
        <v>4.5596570709175746</v>
      </c>
      <c r="AE33">
        <v>7.956749883974287</v>
      </c>
      <c r="AF33">
        <v>3.3970928130567124</v>
      </c>
      <c r="AG33">
        <v>0.32581537731523547</v>
      </c>
      <c r="AH33">
        <f t="shared" si="0"/>
        <v>4232</v>
      </c>
      <c r="AI33">
        <v>51.988569030585815</v>
      </c>
      <c r="AJ33">
        <v>1.3353450623543992</v>
      </c>
      <c r="AN33">
        <v>32.612498066238118</v>
      </c>
      <c r="AO33">
        <v>8.6154540101187713E-2</v>
      </c>
      <c r="AS33">
        <v>13.236427101890413</v>
      </c>
      <c r="AT33">
        <v>1.9628686290115183</v>
      </c>
      <c r="AX33">
        <v>8.6051257717451595</v>
      </c>
      <c r="AY33">
        <v>0.11611099086961535</v>
      </c>
      <c r="BC33">
        <v>4.5294154084126959</v>
      </c>
      <c r="BD33">
        <v>7.9601789117406074</v>
      </c>
      <c r="BE33">
        <v>3.4307635033279125</v>
      </c>
      <c r="BF33">
        <v>0.32600464092466475</v>
      </c>
      <c r="BH33">
        <f>120+A33</f>
        <v>308</v>
      </c>
    </row>
    <row r="34" spans="1:60" x14ac:dyDescent="0.2">
      <c r="A34">
        <v>189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5791</v>
      </c>
      <c r="J34">
        <v>10112</v>
      </c>
      <c r="L34">
        <v>4143</v>
      </c>
      <c r="M34">
        <v>4.048</v>
      </c>
      <c r="N34">
        <v>7.3710000000000004</v>
      </c>
      <c r="O34">
        <v>3.323</v>
      </c>
      <c r="Q34">
        <v>0.26400000000000001</v>
      </c>
      <c r="R34">
        <v>1</v>
      </c>
      <c r="S34">
        <v>0</v>
      </c>
      <c r="T34">
        <v>0</v>
      </c>
      <c r="V34">
        <v>0</v>
      </c>
      <c r="Y34">
        <v>44790</v>
      </c>
      <c r="Z34">
        <v>0.22991898148148149</v>
      </c>
      <c r="AB34">
        <v>1</v>
      </c>
      <c r="AD34">
        <v>4.4991737459078163</v>
      </c>
      <c r="AE34">
        <v>7.9636079395069288</v>
      </c>
      <c r="AF34">
        <v>3.4644341935991125</v>
      </c>
      <c r="AG34">
        <v>0.32619390453409403</v>
      </c>
      <c r="AH34">
        <f t="shared" si="0"/>
        <v>4321</v>
      </c>
      <c r="BH34">
        <f>120+A34</f>
        <v>309</v>
      </c>
    </row>
    <row r="38" spans="1:60" x14ac:dyDescent="0.2">
      <c r="A38">
        <v>2</v>
      </c>
      <c r="B38">
        <v>1</v>
      </c>
      <c r="C38" t="s">
        <v>26</v>
      </c>
      <c r="D38" t="s">
        <v>27</v>
      </c>
      <c r="G38">
        <v>0.3</v>
      </c>
      <c r="H38">
        <v>0.3</v>
      </c>
      <c r="I38">
        <v>5914</v>
      </c>
      <c r="J38">
        <v>12413</v>
      </c>
      <c r="L38">
        <v>6633</v>
      </c>
      <c r="M38">
        <v>8.2530000000000001</v>
      </c>
      <c r="N38">
        <v>17.991</v>
      </c>
      <c r="O38">
        <v>9.7370000000000001</v>
      </c>
      <c r="Q38">
        <v>0.96299999999999997</v>
      </c>
      <c r="R38">
        <v>1</v>
      </c>
      <c r="S38">
        <v>0</v>
      </c>
      <c r="T38">
        <v>0</v>
      </c>
      <c r="V38">
        <v>0</v>
      </c>
      <c r="Y38" s="1">
        <v>44788</v>
      </c>
      <c r="Z38" s="6">
        <v>0.4808912037037037</v>
      </c>
      <c r="AB38">
        <v>1</v>
      </c>
      <c r="AD38" s="3">
        <v>9.3393046803074373</v>
      </c>
      <c r="AE38" s="3">
        <v>19.745382621298663</v>
      </c>
      <c r="AF38" s="3">
        <v>10.406077940991226</v>
      </c>
      <c r="AG38" s="3">
        <v>1.1770737430063021</v>
      </c>
      <c r="BC38" s="3">
        <v>9.588498632981949</v>
      </c>
      <c r="BD38" s="3">
        <v>19.746159192355449</v>
      </c>
      <c r="BE38" s="3">
        <v>10.1576605593735</v>
      </c>
      <c r="BF38" s="3">
        <v>1.1533691505822201</v>
      </c>
    </row>
    <row r="39" spans="1:60" x14ac:dyDescent="0.2">
      <c r="A39">
        <v>3</v>
      </c>
      <c r="B39">
        <v>1</v>
      </c>
      <c r="C39" t="s">
        <v>26</v>
      </c>
      <c r="D39" t="s">
        <v>27</v>
      </c>
      <c r="G39">
        <v>0.3</v>
      </c>
      <c r="H39">
        <v>0.3</v>
      </c>
      <c r="I39">
        <v>6241</v>
      </c>
      <c r="J39">
        <v>12414</v>
      </c>
      <c r="L39">
        <v>6358</v>
      </c>
      <c r="M39">
        <v>8.6720000000000006</v>
      </c>
      <c r="N39">
        <v>17.992000000000001</v>
      </c>
      <c r="O39">
        <v>9.3209999999999997</v>
      </c>
      <c r="Q39">
        <v>0.91500000000000004</v>
      </c>
      <c r="R39">
        <v>1</v>
      </c>
      <c r="S39">
        <v>0</v>
      </c>
      <c r="T39">
        <v>0</v>
      </c>
      <c r="V39">
        <v>0</v>
      </c>
      <c r="Y39" s="1">
        <v>44788</v>
      </c>
      <c r="Z39" s="6">
        <v>0.48767361111111113</v>
      </c>
      <c r="AB39">
        <v>1</v>
      </c>
      <c r="AD39" s="3">
        <v>9.837692585656459</v>
      </c>
      <c r="AE39" s="3">
        <v>19.746935763412235</v>
      </c>
      <c r="AF39" s="3">
        <v>9.9092431777557763</v>
      </c>
      <c r="AG39" s="3">
        <v>1.1296645581581382</v>
      </c>
    </row>
    <row r="40" spans="1:60" x14ac:dyDescent="0.2">
      <c r="A40">
        <v>110</v>
      </c>
      <c r="B40">
        <v>4</v>
      </c>
      <c r="C40" t="s">
        <v>93</v>
      </c>
      <c r="D40" t="s">
        <v>27</v>
      </c>
      <c r="G40">
        <v>0.3</v>
      </c>
      <c r="H40">
        <v>0.3</v>
      </c>
      <c r="I40">
        <v>6031</v>
      </c>
      <c r="J40">
        <v>12509</v>
      </c>
      <c r="L40">
        <v>6826</v>
      </c>
      <c r="M40">
        <v>8.4030000000000005</v>
      </c>
      <c r="N40">
        <v>18.126000000000001</v>
      </c>
      <c r="O40">
        <v>9.7240000000000002</v>
      </c>
      <c r="Q40">
        <v>0.997</v>
      </c>
      <c r="R40">
        <v>1</v>
      </c>
      <c r="S40">
        <v>0</v>
      </c>
      <c r="T40">
        <v>0</v>
      </c>
      <c r="V40">
        <v>0</v>
      </c>
      <c r="Y40" s="1">
        <v>44789</v>
      </c>
      <c r="Z40" s="6">
        <v>0.48184027777777777</v>
      </c>
      <c r="AB40">
        <v>1</v>
      </c>
      <c r="AD40" s="3">
        <v>9.5176269583680959</v>
      </c>
      <c r="AE40" s="3">
        <v>19.894484264201765</v>
      </c>
      <c r="AF40" s="3">
        <v>10.376857305833669</v>
      </c>
      <c r="AG40" s="3">
        <v>1.2103463709179225</v>
      </c>
      <c r="AJ40">
        <v>3.6165443994405821</v>
      </c>
      <c r="AO40">
        <v>0.4129113566049985</v>
      </c>
      <c r="AT40">
        <v>2.6187474805629076</v>
      </c>
      <c r="AY40">
        <v>0.65306666612518138</v>
      </c>
      <c r="BC40">
        <v>9.6929009923593412</v>
      </c>
      <c r="BD40">
        <v>19.935642530211474</v>
      </c>
      <c r="BE40">
        <v>10.242741537852133</v>
      </c>
      <c r="BF40">
        <v>1.2143115027415869</v>
      </c>
    </row>
    <row r="41" spans="1:60" x14ac:dyDescent="0.2">
      <c r="A41">
        <v>111</v>
      </c>
      <c r="B41">
        <v>4</v>
      </c>
      <c r="C41" t="s">
        <v>93</v>
      </c>
      <c r="D41" t="s">
        <v>27</v>
      </c>
      <c r="G41">
        <v>0.3</v>
      </c>
      <c r="H41">
        <v>0.3</v>
      </c>
      <c r="I41">
        <v>6261</v>
      </c>
      <c r="J41">
        <v>12562</v>
      </c>
      <c r="L41">
        <v>6872</v>
      </c>
      <c r="M41">
        <v>8.6969999999999992</v>
      </c>
      <c r="N41">
        <v>18.202000000000002</v>
      </c>
      <c r="O41">
        <v>9.5050000000000008</v>
      </c>
      <c r="Q41">
        <v>1.004</v>
      </c>
      <c r="R41">
        <v>1</v>
      </c>
      <c r="S41">
        <v>0</v>
      </c>
      <c r="T41">
        <v>0</v>
      </c>
      <c r="V41">
        <v>0</v>
      </c>
      <c r="Y41" s="1">
        <v>44789</v>
      </c>
      <c r="Z41" s="6">
        <v>0.48945601851851855</v>
      </c>
      <c r="AB41">
        <v>1</v>
      </c>
      <c r="AD41" s="3">
        <v>9.8681750263505883</v>
      </c>
      <c r="AE41" s="3">
        <v>19.976800796221184</v>
      </c>
      <c r="AF41" s="3">
        <v>10.108625769870596</v>
      </c>
      <c r="AG41" s="3">
        <v>1.2182766345652516</v>
      </c>
    </row>
    <row r="42" spans="1:60" x14ac:dyDescent="0.2">
      <c r="A42">
        <v>122</v>
      </c>
      <c r="B42">
        <v>1</v>
      </c>
      <c r="C42" t="s">
        <v>26</v>
      </c>
      <c r="D42" t="s">
        <v>27</v>
      </c>
      <c r="G42">
        <v>0.3</v>
      </c>
      <c r="H42">
        <v>0.3</v>
      </c>
      <c r="I42">
        <v>7263</v>
      </c>
      <c r="J42">
        <v>12756</v>
      </c>
      <c r="L42">
        <v>7223</v>
      </c>
      <c r="M42">
        <v>9.9789999999999992</v>
      </c>
      <c r="N42">
        <v>18.475999999999999</v>
      </c>
      <c r="O42">
        <v>8.4969999999999999</v>
      </c>
      <c r="Q42">
        <v>1.0660000000000001</v>
      </c>
      <c r="R42">
        <v>1</v>
      </c>
      <c r="S42">
        <v>0</v>
      </c>
      <c r="T42">
        <v>0</v>
      </c>
      <c r="V42">
        <v>0</v>
      </c>
      <c r="Y42">
        <v>44789</v>
      </c>
      <c r="Z42">
        <v>0.60476851851851854</v>
      </c>
      <c r="AB42">
        <v>1</v>
      </c>
      <c r="AD42">
        <v>11.224133852174758</v>
      </c>
      <c r="AE42">
        <v>19.956704507525881</v>
      </c>
      <c r="AF42">
        <v>8.7325706553511235</v>
      </c>
      <c r="AG42">
        <v>1.1187333427018986</v>
      </c>
      <c r="BC42">
        <v>11.154578028413535</v>
      </c>
      <c r="BD42">
        <v>19.979564692634685</v>
      </c>
      <c r="BE42">
        <v>8.8249866642211501</v>
      </c>
      <c r="BF42">
        <v>1.1285750503922205</v>
      </c>
      <c r="BH42">
        <f>120+A42</f>
        <v>242</v>
      </c>
    </row>
    <row r="43" spans="1:60" x14ac:dyDescent="0.2">
      <c r="A43">
        <v>123</v>
      </c>
      <c r="B43">
        <v>1</v>
      </c>
      <c r="C43" t="s">
        <v>26</v>
      </c>
      <c r="D43" t="s">
        <v>27</v>
      </c>
      <c r="G43">
        <v>0.3</v>
      </c>
      <c r="H43">
        <v>0.3</v>
      </c>
      <c r="I43">
        <v>7171</v>
      </c>
      <c r="J43">
        <v>12786</v>
      </c>
      <c r="L43">
        <v>7353</v>
      </c>
      <c r="M43">
        <v>9.8610000000000007</v>
      </c>
      <c r="N43">
        <v>18.516999999999999</v>
      </c>
      <c r="O43">
        <v>8.657</v>
      </c>
      <c r="Q43">
        <v>1.0880000000000001</v>
      </c>
      <c r="R43">
        <v>1</v>
      </c>
      <c r="S43">
        <v>0</v>
      </c>
      <c r="T43">
        <v>0</v>
      </c>
      <c r="V43">
        <v>0</v>
      </c>
      <c r="Y43">
        <v>44789</v>
      </c>
      <c r="Z43">
        <v>0.61236111111111113</v>
      </c>
      <c r="AB43">
        <v>1</v>
      </c>
      <c r="AD43">
        <v>11.085022204652313</v>
      </c>
      <c r="AE43">
        <v>20.00242487774349</v>
      </c>
      <c r="AF43">
        <v>8.9174026730911766</v>
      </c>
      <c r="AG43">
        <v>1.1384167580825424</v>
      </c>
      <c r="BH43">
        <f>120+A43</f>
        <v>243</v>
      </c>
    </row>
    <row r="44" spans="1:60" x14ac:dyDescent="0.2">
      <c r="A44">
        <v>230</v>
      </c>
      <c r="B44">
        <v>1</v>
      </c>
      <c r="C44" t="s">
        <v>93</v>
      </c>
      <c r="D44" t="s">
        <v>27</v>
      </c>
      <c r="G44">
        <v>0.3</v>
      </c>
      <c r="H44">
        <v>0.3</v>
      </c>
      <c r="I44">
        <v>5242</v>
      </c>
      <c r="J44">
        <v>11250</v>
      </c>
      <c r="L44">
        <v>7023</v>
      </c>
      <c r="M44">
        <v>7.3940000000000001</v>
      </c>
      <c r="N44">
        <v>16.347999999999999</v>
      </c>
      <c r="O44">
        <v>8.9540000000000006</v>
      </c>
      <c r="Q44">
        <v>1.0309999999999999</v>
      </c>
      <c r="R44">
        <v>1</v>
      </c>
      <c r="S44">
        <v>0</v>
      </c>
      <c r="T44">
        <v>0</v>
      </c>
      <c r="V44">
        <v>0</v>
      </c>
      <c r="Y44">
        <v>44790</v>
      </c>
      <c r="Z44">
        <v>0.61657407407407405</v>
      </c>
      <c r="AB44">
        <v>1</v>
      </c>
      <c r="AD44">
        <v>8.1682138560566919</v>
      </c>
      <c r="AE44">
        <v>17.661541922601863</v>
      </c>
      <c r="AF44">
        <v>9.4933280665451711</v>
      </c>
      <c r="AG44">
        <v>1.0884511651932165</v>
      </c>
      <c r="AJ44">
        <v>4.9291672725954676</v>
      </c>
      <c r="AO44">
        <v>0.5364322074246114</v>
      </c>
      <c r="AT44">
        <v>5.4903115710902517</v>
      </c>
      <c r="AY44">
        <v>0.277826993475143</v>
      </c>
      <c r="BC44">
        <v>8.374613202652494</v>
      </c>
      <c r="BD44">
        <v>17.614297540043665</v>
      </c>
      <c r="BE44">
        <v>9.2396843373911715</v>
      </c>
      <c r="BF44">
        <v>1.0899652740686505</v>
      </c>
    </row>
    <row r="45" spans="1:60" x14ac:dyDescent="0.2">
      <c r="A45">
        <v>231</v>
      </c>
      <c r="B45">
        <v>1</v>
      </c>
      <c r="C45" t="s">
        <v>93</v>
      </c>
      <c r="D45" t="s">
        <v>27</v>
      </c>
      <c r="G45">
        <v>0.3</v>
      </c>
      <c r="H45">
        <v>0.3</v>
      </c>
      <c r="I45">
        <v>5515</v>
      </c>
      <c r="J45">
        <v>11188</v>
      </c>
      <c r="L45">
        <v>7043</v>
      </c>
      <c r="M45">
        <v>7.7430000000000003</v>
      </c>
      <c r="N45">
        <v>16.262</v>
      </c>
      <c r="O45">
        <v>8.5190000000000001</v>
      </c>
      <c r="Q45">
        <v>1.034</v>
      </c>
      <c r="R45">
        <v>1</v>
      </c>
      <c r="S45">
        <v>0</v>
      </c>
      <c r="T45">
        <v>0</v>
      </c>
      <c r="V45">
        <v>0</v>
      </c>
      <c r="Y45">
        <v>44790</v>
      </c>
      <c r="Z45">
        <v>0.62416666666666665</v>
      </c>
      <c r="AB45">
        <v>1</v>
      </c>
      <c r="AD45">
        <v>8.5810125492482978</v>
      </c>
      <c r="AE45">
        <v>17.567053157485468</v>
      </c>
      <c r="AF45">
        <v>8.98604060823717</v>
      </c>
      <c r="AG45">
        <v>1.0914793829440845</v>
      </c>
    </row>
    <row r="46" spans="1:60" x14ac:dyDescent="0.2">
      <c r="A46">
        <v>245</v>
      </c>
      <c r="B46">
        <v>1</v>
      </c>
      <c r="C46" t="s">
        <v>93</v>
      </c>
      <c r="D46" t="s">
        <v>27</v>
      </c>
      <c r="G46">
        <v>0.3</v>
      </c>
      <c r="H46">
        <v>0.3</v>
      </c>
      <c r="I46">
        <v>5405</v>
      </c>
      <c r="J46">
        <v>11339</v>
      </c>
      <c r="L46">
        <v>6944</v>
      </c>
      <c r="M46">
        <v>7.6020000000000003</v>
      </c>
      <c r="N46">
        <v>16.475000000000001</v>
      </c>
      <c r="O46">
        <v>8.8719999999999999</v>
      </c>
      <c r="Q46">
        <v>1.0169999999999999</v>
      </c>
      <c r="R46">
        <v>1</v>
      </c>
      <c r="S46">
        <v>0</v>
      </c>
      <c r="T46">
        <v>0</v>
      </c>
      <c r="V46">
        <v>0</v>
      </c>
      <c r="Y46">
        <v>44790</v>
      </c>
      <c r="Z46">
        <v>0.75937500000000002</v>
      </c>
      <c r="AB46">
        <v>1</v>
      </c>
      <c r="AD46">
        <v>8.4146834054714592</v>
      </c>
      <c r="AE46">
        <v>17.797179020914104</v>
      </c>
      <c r="AF46">
        <v>9.3824956154426449</v>
      </c>
      <c r="AG46">
        <v>1.0764897050772868</v>
      </c>
      <c r="AJ46">
        <v>1.9220635761018321</v>
      </c>
      <c r="AO46">
        <v>0.35900981721477493</v>
      </c>
      <c r="AT46">
        <v>1.0639460297233412</v>
      </c>
      <c r="AY46">
        <v>0.70079790206110482</v>
      </c>
      <c r="BC46">
        <v>8.4963358942346332</v>
      </c>
      <c r="BD46">
        <v>17.829183280066431</v>
      </c>
      <c r="BE46">
        <v>9.3328473858317977</v>
      </c>
      <c r="BF46">
        <v>1.080274977265872</v>
      </c>
    </row>
    <row r="47" spans="1:60" x14ac:dyDescent="0.2">
      <c r="A47">
        <v>246</v>
      </c>
      <c r="B47">
        <v>1</v>
      </c>
      <c r="C47" t="s">
        <v>93</v>
      </c>
      <c r="D47" t="s">
        <v>27</v>
      </c>
      <c r="G47">
        <v>0.3</v>
      </c>
      <c r="H47">
        <v>0.3</v>
      </c>
      <c r="I47">
        <v>5513</v>
      </c>
      <c r="J47">
        <v>11381</v>
      </c>
      <c r="L47">
        <v>6994</v>
      </c>
      <c r="M47">
        <v>7.7409999999999997</v>
      </c>
      <c r="N47">
        <v>16.533000000000001</v>
      </c>
      <c r="O47">
        <v>8.7929999999999993</v>
      </c>
      <c r="Q47">
        <v>1.026</v>
      </c>
      <c r="R47">
        <v>1</v>
      </c>
      <c r="S47">
        <v>0</v>
      </c>
      <c r="T47">
        <v>0</v>
      </c>
      <c r="V47">
        <v>0</v>
      </c>
      <c r="Y47" s="1">
        <v>44790</v>
      </c>
      <c r="Z47" s="6">
        <v>0.76694444444444443</v>
      </c>
      <c r="AB47">
        <v>1</v>
      </c>
      <c r="AD47" s="3">
        <v>8.577988382997809</v>
      </c>
      <c r="AE47" s="3">
        <v>17.861187539218758</v>
      </c>
      <c r="AF47" s="3">
        <v>9.2831991562209488</v>
      </c>
      <c r="AG47" s="3">
        <v>1.0840602494544571</v>
      </c>
      <c r="BC47" s="3"/>
      <c r="BD47" s="3"/>
      <c r="BE47" s="3"/>
      <c r="BF47" s="3"/>
    </row>
    <row r="48" spans="1:60" x14ac:dyDescent="0.2">
      <c r="A48">
        <v>273</v>
      </c>
      <c r="B48">
        <v>1</v>
      </c>
      <c r="C48" t="s">
        <v>93</v>
      </c>
      <c r="D48" t="s">
        <v>27</v>
      </c>
      <c r="G48">
        <v>0.3</v>
      </c>
      <c r="H48">
        <v>0.3</v>
      </c>
      <c r="I48">
        <v>5886</v>
      </c>
      <c r="J48">
        <v>11611</v>
      </c>
      <c r="L48">
        <v>6536</v>
      </c>
      <c r="M48">
        <v>8.2170000000000005</v>
      </c>
      <c r="N48">
        <v>16.859000000000002</v>
      </c>
      <c r="O48">
        <v>8.6419999999999995</v>
      </c>
      <c r="Q48">
        <v>0.94599999999999995</v>
      </c>
      <c r="R48">
        <v>1</v>
      </c>
      <c r="S48">
        <v>0</v>
      </c>
      <c r="T48">
        <v>0</v>
      </c>
      <c r="V48">
        <v>0</v>
      </c>
      <c r="Y48" s="1">
        <v>44791</v>
      </c>
      <c r="Z48" s="6">
        <v>0.71094907407407415</v>
      </c>
      <c r="AB48">
        <v>1</v>
      </c>
      <c r="AD48" s="3">
        <v>9.5004027485872857</v>
      </c>
      <c r="AE48" s="3">
        <v>18.323874530152409</v>
      </c>
      <c r="AF48" s="3">
        <v>8.8234717815651234</v>
      </c>
      <c r="AG48" s="3">
        <v>1.0156025853658328</v>
      </c>
      <c r="BC48">
        <v>9.4666194359206131</v>
      </c>
      <c r="BD48">
        <v>18.284772561872643</v>
      </c>
      <c r="BE48">
        <v>8.8181531259520298</v>
      </c>
      <c r="BF48">
        <v>1.0162512649323836</v>
      </c>
    </row>
    <row r="49" spans="1:62" x14ac:dyDescent="0.2">
      <c r="A49">
        <v>274</v>
      </c>
      <c r="B49">
        <v>1</v>
      </c>
      <c r="C49" t="s">
        <v>93</v>
      </c>
      <c r="D49" t="s">
        <v>27</v>
      </c>
      <c r="G49">
        <v>0.3</v>
      </c>
      <c r="H49">
        <v>0.3</v>
      </c>
      <c r="I49">
        <v>5843</v>
      </c>
      <c r="J49">
        <v>11560</v>
      </c>
      <c r="L49">
        <v>6545</v>
      </c>
      <c r="M49">
        <v>8.1620000000000008</v>
      </c>
      <c r="N49">
        <v>16.786000000000001</v>
      </c>
      <c r="O49">
        <v>8.6240000000000006</v>
      </c>
      <c r="Q49">
        <v>0.94799999999999995</v>
      </c>
      <c r="R49">
        <v>1</v>
      </c>
      <c r="S49">
        <v>0</v>
      </c>
      <c r="T49">
        <v>0</v>
      </c>
      <c r="V49">
        <v>0</v>
      </c>
      <c r="Y49" s="1">
        <v>44791</v>
      </c>
      <c r="Z49" s="6">
        <v>0.71859953703703694</v>
      </c>
      <c r="AB49">
        <v>1</v>
      </c>
      <c r="AD49" s="3">
        <v>9.4328361232539386</v>
      </c>
      <c r="AE49" s="3">
        <v>18.245670593592877</v>
      </c>
      <c r="AF49" s="3">
        <v>8.8128344703389381</v>
      </c>
      <c r="AG49" s="3">
        <v>1.0168999444989346</v>
      </c>
    </row>
    <row r="50" spans="1:62" x14ac:dyDescent="0.2">
      <c r="A50">
        <v>318</v>
      </c>
      <c r="B50">
        <v>1</v>
      </c>
      <c r="C50" t="s">
        <v>93</v>
      </c>
      <c r="D50" t="s">
        <v>27</v>
      </c>
      <c r="G50">
        <v>0.3</v>
      </c>
      <c r="H50">
        <v>0.3</v>
      </c>
      <c r="I50">
        <v>5150</v>
      </c>
      <c r="J50">
        <v>10481</v>
      </c>
      <c r="L50">
        <v>6215</v>
      </c>
      <c r="M50">
        <v>7.2759999999999998</v>
      </c>
      <c r="N50">
        <v>15.263</v>
      </c>
      <c r="O50">
        <v>7.9870000000000001</v>
      </c>
      <c r="Q50">
        <v>0.89</v>
      </c>
      <c r="R50">
        <v>1</v>
      </c>
      <c r="S50">
        <v>0</v>
      </c>
      <c r="T50">
        <v>0</v>
      </c>
      <c r="V50">
        <v>0</v>
      </c>
      <c r="Y50" s="1">
        <v>44792</v>
      </c>
      <c r="Z50" s="6">
        <v>0.1277777777777778</v>
      </c>
      <c r="AB50">
        <v>1</v>
      </c>
      <c r="AD50" s="3">
        <v>8.3439135335793306</v>
      </c>
      <c r="AE50" s="3">
        <v>16.591120641676479</v>
      </c>
      <c r="AF50" s="3">
        <v>8.2472071080971485</v>
      </c>
      <c r="AG50" s="3">
        <v>0.9693301096185285</v>
      </c>
      <c r="BC50">
        <v>8.581182380680147</v>
      </c>
      <c r="BD50">
        <v>16.62945590469586</v>
      </c>
      <c r="BE50">
        <v>8.0482735240157108</v>
      </c>
      <c r="BF50">
        <v>0.97271765846607261</v>
      </c>
    </row>
    <row r="51" spans="1:62" x14ac:dyDescent="0.2">
      <c r="A51">
        <v>319</v>
      </c>
      <c r="B51">
        <v>1</v>
      </c>
      <c r="C51" t="s">
        <v>93</v>
      </c>
      <c r="D51" t="s">
        <v>27</v>
      </c>
      <c r="G51">
        <v>0.3</v>
      </c>
      <c r="H51">
        <v>0.3</v>
      </c>
      <c r="I51">
        <v>5452</v>
      </c>
      <c r="J51">
        <v>10531</v>
      </c>
      <c r="L51">
        <v>6262</v>
      </c>
      <c r="M51">
        <v>7.6619999999999999</v>
      </c>
      <c r="N51">
        <v>15.333</v>
      </c>
      <c r="O51">
        <v>7.6710000000000003</v>
      </c>
      <c r="Q51">
        <v>0.89800000000000002</v>
      </c>
      <c r="R51">
        <v>1</v>
      </c>
      <c r="S51">
        <v>0</v>
      </c>
      <c r="T51">
        <v>0</v>
      </c>
      <c r="V51">
        <v>0</v>
      </c>
      <c r="Y51" s="1">
        <v>44792</v>
      </c>
      <c r="Z51" s="6">
        <v>0.13532407407407407</v>
      </c>
      <c r="AB51">
        <v>1</v>
      </c>
      <c r="AD51" s="3">
        <v>8.8184512277809635</v>
      </c>
      <c r="AE51" s="3">
        <v>16.667791167715237</v>
      </c>
      <c r="AF51" s="3">
        <v>7.8493399399342731</v>
      </c>
      <c r="AG51" s="3">
        <v>0.97610520731361672</v>
      </c>
    </row>
    <row r="52" spans="1:62" x14ac:dyDescent="0.2">
      <c r="A52">
        <v>360</v>
      </c>
      <c r="B52">
        <v>1</v>
      </c>
      <c r="C52" t="s">
        <v>93</v>
      </c>
      <c r="D52" t="s">
        <v>27</v>
      </c>
      <c r="G52">
        <v>0.3</v>
      </c>
      <c r="H52">
        <v>0.3</v>
      </c>
      <c r="I52">
        <v>5243</v>
      </c>
      <c r="J52">
        <v>9802</v>
      </c>
      <c r="L52">
        <v>5862</v>
      </c>
      <c r="M52">
        <v>7.3959999999999999</v>
      </c>
      <c r="N52">
        <v>14.304</v>
      </c>
      <c r="O52">
        <v>6.9080000000000004</v>
      </c>
      <c r="Q52">
        <v>0.82799999999999996</v>
      </c>
      <c r="R52">
        <v>1</v>
      </c>
      <c r="S52">
        <v>0</v>
      </c>
      <c r="T52">
        <v>0</v>
      </c>
      <c r="V52">
        <v>0</v>
      </c>
      <c r="Y52" s="1">
        <v>44792</v>
      </c>
      <c r="Z52" s="6">
        <v>0.51989583333333333</v>
      </c>
      <c r="AB52">
        <v>1</v>
      </c>
      <c r="AD52" s="3">
        <v>8.4900460023235418</v>
      </c>
      <c r="AE52" s="3">
        <v>15.549934898070148</v>
      </c>
      <c r="AF52" s="3">
        <v>7.0598888957466066</v>
      </c>
      <c r="AG52" s="3">
        <v>0.91844480139797313</v>
      </c>
      <c r="BC52">
        <v>8.6236079361220135</v>
      </c>
      <c r="BD52">
        <v>15.553001719111698</v>
      </c>
      <c r="BE52">
        <v>6.9293937829896848</v>
      </c>
      <c r="BF52">
        <v>0.9285353724332106</v>
      </c>
    </row>
    <row r="53" spans="1:62" x14ac:dyDescent="0.2">
      <c r="A53">
        <v>361</v>
      </c>
      <c r="B53">
        <v>1</v>
      </c>
      <c r="C53" t="s">
        <v>93</v>
      </c>
      <c r="D53" t="s">
        <v>27</v>
      </c>
      <c r="G53">
        <v>0.3</v>
      </c>
      <c r="H53">
        <v>0.3</v>
      </c>
      <c r="I53">
        <v>5413</v>
      </c>
      <c r="J53">
        <v>9806</v>
      </c>
      <c r="L53">
        <v>6002</v>
      </c>
      <c r="M53">
        <v>7.6120000000000001</v>
      </c>
      <c r="N53">
        <v>14.31</v>
      </c>
      <c r="O53">
        <v>6.6980000000000004</v>
      </c>
      <c r="Q53">
        <v>0.85299999999999998</v>
      </c>
      <c r="R53">
        <v>1</v>
      </c>
      <c r="S53">
        <v>0</v>
      </c>
      <c r="T53">
        <v>0</v>
      </c>
      <c r="V53">
        <v>0</v>
      </c>
      <c r="Y53" s="1">
        <v>44792</v>
      </c>
      <c r="Z53" s="6">
        <v>0.52696759259259263</v>
      </c>
      <c r="AB53">
        <v>1</v>
      </c>
      <c r="AD53" s="3">
        <v>8.757169869920487</v>
      </c>
      <c r="AE53" s="3">
        <v>15.55606854015325</v>
      </c>
      <c r="AF53" s="3">
        <v>6.798898670232763</v>
      </c>
      <c r="AG53" s="3">
        <v>0.93862594346844819</v>
      </c>
      <c r="BC53" s="3"/>
      <c r="BD53" s="3"/>
      <c r="BE53" s="3"/>
      <c r="BF53" s="3"/>
    </row>
    <row r="54" spans="1:62" x14ac:dyDescent="0.2">
      <c r="Y54" s="1"/>
      <c r="Z54" s="6"/>
      <c r="AD54" s="3"/>
      <c r="AE54" s="3"/>
      <c r="AF54" s="3"/>
      <c r="AG54" s="3"/>
      <c r="BC54" s="3"/>
      <c r="BD54" s="3"/>
      <c r="BE54" s="3"/>
      <c r="BF54" s="3"/>
    </row>
    <row r="55" spans="1:62" x14ac:dyDescent="0.2">
      <c r="A55">
        <v>22</v>
      </c>
      <c r="B55">
        <v>1</v>
      </c>
      <c r="C55" t="s">
        <v>93</v>
      </c>
      <c r="D55" t="s">
        <v>27</v>
      </c>
      <c r="G55">
        <v>0.3</v>
      </c>
      <c r="H55">
        <v>0.3</v>
      </c>
      <c r="I55">
        <v>5337</v>
      </c>
      <c r="J55">
        <v>11804</v>
      </c>
      <c r="L55">
        <v>6516</v>
      </c>
      <c r="M55">
        <v>7.516</v>
      </c>
      <c r="N55">
        <v>17.131</v>
      </c>
      <c r="O55">
        <v>9.6150000000000002</v>
      </c>
      <c r="Q55">
        <v>0.94199999999999995</v>
      </c>
      <c r="R55">
        <v>1</v>
      </c>
      <c r="S55">
        <v>0</v>
      </c>
      <c r="T55">
        <v>0</v>
      </c>
      <c r="V55">
        <v>0</v>
      </c>
      <c r="Y55" s="1">
        <v>44810</v>
      </c>
      <c r="Z55" s="6">
        <v>0.85796296296296293</v>
      </c>
      <c r="AB55">
        <v>1</v>
      </c>
      <c r="AD55" s="3">
        <v>8.8494076773851695</v>
      </c>
      <c r="AE55" s="3">
        <v>20.316311295937101</v>
      </c>
      <c r="AF55" s="3">
        <v>11.466903618551932</v>
      </c>
      <c r="AG55" s="3">
        <v>1.0874295059985841</v>
      </c>
      <c r="BC55" s="3"/>
      <c r="BD55" s="3"/>
      <c r="BE55" s="3"/>
      <c r="BF55" s="3"/>
    </row>
    <row r="56" spans="1:62" x14ac:dyDescent="0.2">
      <c r="A56">
        <v>23</v>
      </c>
      <c r="B56">
        <v>1</v>
      </c>
      <c r="C56" t="s">
        <v>93</v>
      </c>
      <c r="D56" t="s">
        <v>27</v>
      </c>
      <c r="G56">
        <v>0.3</v>
      </c>
      <c r="H56">
        <v>0.3</v>
      </c>
      <c r="I56">
        <v>5366</v>
      </c>
      <c r="J56">
        <v>12082</v>
      </c>
      <c r="L56">
        <v>6436</v>
      </c>
      <c r="M56">
        <v>7.5519999999999996</v>
      </c>
      <c r="N56">
        <v>17.524000000000001</v>
      </c>
      <c r="O56">
        <v>9.9719999999999995</v>
      </c>
      <c r="Q56">
        <v>0.92900000000000005</v>
      </c>
      <c r="R56">
        <v>1</v>
      </c>
      <c r="S56">
        <v>0</v>
      </c>
      <c r="T56">
        <v>0</v>
      </c>
      <c r="V56">
        <v>0</v>
      </c>
      <c r="Y56" s="1">
        <v>44810</v>
      </c>
      <c r="Z56" s="6">
        <v>0.86495370370370372</v>
      </c>
      <c r="AB56">
        <v>1</v>
      </c>
      <c r="AD56" s="3">
        <v>8.8974274291846438</v>
      </c>
      <c r="AE56" s="3">
        <v>20.796823352265395</v>
      </c>
      <c r="AF56" s="3">
        <v>11.899395923080752</v>
      </c>
      <c r="AG56" s="3">
        <v>1.0742291148036833</v>
      </c>
      <c r="AI56">
        <v>100</v>
      </c>
      <c r="AK56">
        <v>0.92621442904510487</v>
      </c>
      <c r="AO56">
        <v>100</v>
      </c>
      <c r="AQ56">
        <v>2.7039568263939207</v>
      </c>
      <c r="AU56">
        <v>100</v>
      </c>
      <c r="AW56">
        <v>5.5060147943823798</v>
      </c>
      <c r="BA56">
        <v>100</v>
      </c>
      <c r="BC56" s="3">
        <v>1.4543684446944984</v>
      </c>
      <c r="BD56" s="3"/>
      <c r="BE56" s="3"/>
      <c r="BF56" s="3"/>
      <c r="BG56">
        <v>8.9388237669428126</v>
      </c>
      <c r="BH56">
        <v>20.519405420464352</v>
      </c>
      <c r="BI56">
        <v>11.580581653521538</v>
      </c>
      <c r="BJ56">
        <v>1.0664738849766793</v>
      </c>
    </row>
    <row r="57" spans="1:62" x14ac:dyDescent="0.2">
      <c r="A57">
        <v>24</v>
      </c>
      <c r="B57">
        <v>1</v>
      </c>
      <c r="C57" t="s">
        <v>93</v>
      </c>
      <c r="D57" t="s">
        <v>27</v>
      </c>
      <c r="G57">
        <v>0.3</v>
      </c>
      <c r="H57">
        <v>0.3</v>
      </c>
      <c r="I57">
        <v>5416</v>
      </c>
      <c r="J57">
        <v>11761</v>
      </c>
      <c r="L57">
        <v>6342</v>
      </c>
      <c r="M57">
        <v>7.617</v>
      </c>
      <c r="N57">
        <v>17.07</v>
      </c>
      <c r="O57">
        <v>9.4529999999999994</v>
      </c>
      <c r="Q57">
        <v>0.91200000000000003</v>
      </c>
      <c r="R57">
        <v>1</v>
      </c>
      <c r="S57">
        <v>0</v>
      </c>
      <c r="T57">
        <v>0</v>
      </c>
      <c r="V57">
        <v>0</v>
      </c>
      <c r="Y57" s="1">
        <v>44810</v>
      </c>
      <c r="Z57" s="6">
        <v>0.87234953703703699</v>
      </c>
      <c r="AB57">
        <v>1</v>
      </c>
      <c r="AD57" s="3">
        <v>8.9802201047009813</v>
      </c>
      <c r="AE57" s="3">
        <v>20.241987488663305</v>
      </c>
      <c r="AF57" s="3">
        <v>11.261767383962324</v>
      </c>
      <c r="AG57" s="3">
        <v>1.058718655149675</v>
      </c>
      <c r="BC57" s="3"/>
      <c r="BD57" s="3"/>
      <c r="BE57" s="3"/>
      <c r="BF57" s="3"/>
    </row>
    <row r="58" spans="1:62" x14ac:dyDescent="0.2">
      <c r="A58">
        <v>67</v>
      </c>
      <c r="B58">
        <v>1</v>
      </c>
      <c r="C58" t="s">
        <v>93</v>
      </c>
      <c r="D58" t="s">
        <v>27</v>
      </c>
      <c r="G58">
        <v>0.3</v>
      </c>
      <c r="H58">
        <v>0.3</v>
      </c>
      <c r="I58">
        <v>2855</v>
      </c>
      <c r="J58">
        <v>10731</v>
      </c>
      <c r="L58">
        <v>6516</v>
      </c>
      <c r="M58">
        <v>4.3419999999999996</v>
      </c>
      <c r="N58">
        <v>15.616</v>
      </c>
      <c r="O58">
        <v>11.273999999999999</v>
      </c>
      <c r="Q58">
        <v>0.94199999999999995</v>
      </c>
      <c r="R58">
        <v>1</v>
      </c>
      <c r="S58">
        <v>0</v>
      </c>
      <c r="T58">
        <v>0</v>
      </c>
      <c r="V58">
        <v>0</v>
      </c>
      <c r="Y58" s="1">
        <v>44811</v>
      </c>
      <c r="Z58" s="6">
        <v>0.27587962962962964</v>
      </c>
      <c r="AB58">
        <v>1</v>
      </c>
      <c r="AD58" s="3">
        <v>4.7395792647541999</v>
      </c>
      <c r="AE58" s="3">
        <v>18.461673035360651</v>
      </c>
      <c r="AF58" s="3">
        <v>13.722093770606451</v>
      </c>
      <c r="AG58" s="3">
        <v>1.0874295059985841</v>
      </c>
      <c r="BC58" s="3"/>
      <c r="BD58" s="3"/>
      <c r="BE58" s="3"/>
      <c r="BF58" s="3"/>
    </row>
    <row r="59" spans="1:62" x14ac:dyDescent="0.2">
      <c r="A59">
        <v>68</v>
      </c>
      <c r="B59">
        <v>1</v>
      </c>
      <c r="C59" t="s">
        <v>93</v>
      </c>
      <c r="D59" t="s">
        <v>27</v>
      </c>
      <c r="G59">
        <v>0.3</v>
      </c>
      <c r="H59">
        <v>0.3</v>
      </c>
      <c r="I59">
        <v>4729</v>
      </c>
      <c r="J59">
        <v>10802</v>
      </c>
      <c r="L59">
        <v>6479</v>
      </c>
      <c r="M59">
        <v>6.7380000000000004</v>
      </c>
      <c r="N59">
        <v>15.715999999999999</v>
      </c>
      <c r="O59">
        <v>8.9779999999999998</v>
      </c>
      <c r="Q59">
        <v>0.93600000000000005</v>
      </c>
      <c r="R59">
        <v>1</v>
      </c>
      <c r="S59">
        <v>0</v>
      </c>
      <c r="T59">
        <v>0</v>
      </c>
      <c r="V59">
        <v>0</v>
      </c>
      <c r="Y59" s="1">
        <v>44811</v>
      </c>
      <c r="Z59" s="6">
        <v>0.28280092592592593</v>
      </c>
      <c r="AB59">
        <v>1</v>
      </c>
      <c r="AD59" s="3">
        <v>7.8426487431065102</v>
      </c>
      <c r="AE59" s="3">
        <v>18.584393740394137</v>
      </c>
      <c r="AF59" s="3">
        <v>10.741744997287627</v>
      </c>
      <c r="AG59" s="3">
        <v>1.0813243250709426</v>
      </c>
      <c r="AI59">
        <v>90.382118345390467</v>
      </c>
      <c r="AK59">
        <v>5.8813669185001762</v>
      </c>
      <c r="AO59">
        <v>90.072557983475235</v>
      </c>
      <c r="AQ59">
        <v>1.1976057627848813</v>
      </c>
      <c r="AU59">
        <v>88.358068791335938</v>
      </c>
      <c r="AW59">
        <v>6.7010376342795253</v>
      </c>
      <c r="BA59">
        <v>101.41649710439819</v>
      </c>
      <c r="BC59" s="3">
        <v>1.5258354741040019E-2</v>
      </c>
      <c r="BD59" s="3"/>
      <c r="BE59" s="3"/>
      <c r="BF59" s="3"/>
      <c r="BG59">
        <v>8.0802637218383975</v>
      </c>
      <c r="BH59">
        <v>18.473772259800576</v>
      </c>
      <c r="BI59">
        <v>10.393508537962177</v>
      </c>
      <c r="BJ59">
        <v>1.0814068275159108</v>
      </c>
    </row>
    <row r="60" spans="1:62" x14ac:dyDescent="0.2">
      <c r="A60">
        <v>69</v>
      </c>
      <c r="B60">
        <v>1</v>
      </c>
      <c r="C60" t="s">
        <v>93</v>
      </c>
      <c r="D60" t="s">
        <v>27</v>
      </c>
      <c r="G60">
        <v>0.3</v>
      </c>
      <c r="H60">
        <v>0.3</v>
      </c>
      <c r="I60">
        <v>5016</v>
      </c>
      <c r="J60">
        <v>10674</v>
      </c>
      <c r="L60">
        <v>6480</v>
      </c>
      <c r="M60">
        <v>7.1059999999999999</v>
      </c>
      <c r="N60">
        <v>15.536</v>
      </c>
      <c r="O60">
        <v>8.43</v>
      </c>
      <c r="Q60">
        <v>0.93600000000000005</v>
      </c>
      <c r="R60">
        <v>1</v>
      </c>
      <c r="S60">
        <v>0</v>
      </c>
      <c r="T60">
        <v>0</v>
      </c>
      <c r="V60">
        <v>0</v>
      </c>
      <c r="Y60" s="1">
        <v>44811</v>
      </c>
      <c r="Z60" s="6">
        <v>0.29023148148148148</v>
      </c>
      <c r="AB60">
        <v>1</v>
      </c>
      <c r="AD60" s="3">
        <v>8.3178787005702848</v>
      </c>
      <c r="AE60" s="3">
        <v>18.363150779207011</v>
      </c>
      <c r="AF60" s="3">
        <v>10.045272078636726</v>
      </c>
      <c r="AG60" s="3">
        <v>1.0814893299608788</v>
      </c>
      <c r="BC60" s="3"/>
      <c r="BD60" s="3"/>
      <c r="BE60" s="3"/>
      <c r="BF60" s="3"/>
    </row>
    <row r="61" spans="1:62" x14ac:dyDescent="0.2">
      <c r="Y61" s="1"/>
      <c r="Z61" s="6"/>
      <c r="AD61" s="3"/>
      <c r="AE61" s="3"/>
      <c r="AF61" s="3"/>
      <c r="AG61" s="3"/>
      <c r="BC61" s="3"/>
      <c r="BD61" s="3"/>
      <c r="BE61" s="3"/>
      <c r="BF61" s="3"/>
    </row>
    <row r="62" spans="1:62" x14ac:dyDescent="0.2">
      <c r="Y62" s="1"/>
      <c r="Z62" s="6"/>
      <c r="AD62" s="3"/>
      <c r="AE62" s="3"/>
      <c r="AF62" s="3"/>
      <c r="AG62" s="3"/>
      <c r="BC62" s="3"/>
      <c r="BD62" s="3"/>
      <c r="BE62" s="3"/>
      <c r="BF62" s="3"/>
    </row>
    <row r="63" spans="1:62" x14ac:dyDescent="0.2">
      <c r="Y63" s="1"/>
      <c r="Z63" s="6"/>
      <c r="AD63" s="3"/>
      <c r="AE63" s="3"/>
      <c r="AF63" s="3"/>
      <c r="AG63" s="3"/>
      <c r="BC63" s="3"/>
      <c r="BD63" s="3"/>
      <c r="BE63" s="3"/>
      <c r="BF63" s="3"/>
    </row>
    <row r="64" spans="1:62" x14ac:dyDescent="0.2">
      <c r="Y64" s="1"/>
      <c r="Z64" s="6"/>
      <c r="AD64" s="3"/>
      <c r="AE64" s="3"/>
      <c r="AF64" s="3"/>
      <c r="AG64" s="3"/>
      <c r="BC64" s="3"/>
      <c r="BD64" s="3"/>
      <c r="BE64" s="3"/>
      <c r="BF64" s="3"/>
    </row>
    <row r="65" spans="1:60" x14ac:dyDescent="0.2">
      <c r="Y65" s="1"/>
      <c r="Z65" s="6"/>
      <c r="AD65" s="3"/>
      <c r="AE65" s="3"/>
      <c r="AF65" s="3"/>
      <c r="AG65" s="3"/>
      <c r="BC65" s="3"/>
      <c r="BD65" s="3"/>
      <c r="BE65" s="3"/>
      <c r="BF65" s="3"/>
    </row>
    <row r="66" spans="1:60" x14ac:dyDescent="0.2">
      <c r="Y66" s="1"/>
      <c r="Z66" s="6"/>
      <c r="AD66" s="3"/>
      <c r="AE66" s="3"/>
      <c r="AF66" s="3"/>
      <c r="AG66" s="3"/>
      <c r="BC66" s="3"/>
      <c r="BD66" s="3"/>
      <c r="BE66" s="3"/>
      <c r="BF66" s="3"/>
    </row>
    <row r="67" spans="1:60" x14ac:dyDescent="0.2">
      <c r="Y67" s="1"/>
      <c r="Z67" s="6"/>
      <c r="AD67" s="3"/>
      <c r="AE67" s="3"/>
      <c r="AF67" s="3"/>
      <c r="AG67" s="3"/>
      <c r="BC67" s="3"/>
      <c r="BD67" s="3"/>
      <c r="BE67" s="3"/>
      <c r="BF67" s="3"/>
    </row>
    <row r="68" spans="1:60" x14ac:dyDescent="0.2">
      <c r="Y68" s="1"/>
      <c r="Z68" s="6"/>
      <c r="AD68" s="3"/>
      <c r="AE68" s="3"/>
      <c r="AF68" s="3"/>
      <c r="AG68" s="3"/>
      <c r="BC68" s="3"/>
      <c r="BD68" s="3"/>
      <c r="BE68" s="3"/>
      <c r="BF68" s="3"/>
    </row>
    <row r="69" spans="1:60" x14ac:dyDescent="0.2">
      <c r="Y69" s="1"/>
      <c r="Z69" s="6"/>
      <c r="AD69" s="3"/>
      <c r="AE69" s="3"/>
      <c r="AF69" s="3"/>
      <c r="AG69" s="3"/>
      <c r="BC69" s="3"/>
      <c r="BD69" s="3"/>
      <c r="BE69" s="3"/>
      <c r="BF69" s="3"/>
    </row>
    <row r="70" spans="1:60" x14ac:dyDescent="0.2">
      <c r="Y70" s="1"/>
      <c r="Z70" s="6"/>
      <c r="AD70" s="3"/>
      <c r="AE70" s="3"/>
      <c r="AF70" s="3"/>
      <c r="AG70" s="3"/>
      <c r="BC70" s="3"/>
      <c r="BD70" s="3"/>
      <c r="BE70" s="3"/>
      <c r="BF70" s="3"/>
    </row>
    <row r="71" spans="1:60" x14ac:dyDescent="0.2">
      <c r="Y71" s="1"/>
      <c r="Z71" s="6"/>
      <c r="AD71" s="3"/>
      <c r="AE71" s="3"/>
      <c r="AF71" s="3"/>
      <c r="AG71" s="3"/>
      <c r="BC71" s="3"/>
      <c r="BD71" s="3"/>
      <c r="BE71" s="3"/>
      <c r="BF71" s="3"/>
    </row>
    <row r="72" spans="1:60" x14ac:dyDescent="0.2">
      <c r="A72">
        <v>5</v>
      </c>
      <c r="B72">
        <v>3</v>
      </c>
      <c r="C72" t="s">
        <v>28</v>
      </c>
      <c r="D72" t="s">
        <v>27</v>
      </c>
      <c r="G72">
        <v>0.5</v>
      </c>
      <c r="H72">
        <v>0.5</v>
      </c>
      <c r="I72">
        <v>1013</v>
      </c>
      <c r="J72">
        <v>1242</v>
      </c>
      <c r="L72">
        <v>577</v>
      </c>
      <c r="M72">
        <v>1.1919999999999999</v>
      </c>
      <c r="N72">
        <v>1.331</v>
      </c>
      <c r="O72">
        <v>0.13900000000000001</v>
      </c>
      <c r="Q72">
        <v>0</v>
      </c>
      <c r="R72">
        <v>1</v>
      </c>
      <c r="S72">
        <v>0</v>
      </c>
      <c r="T72">
        <v>0</v>
      </c>
      <c r="V72">
        <v>0</v>
      </c>
      <c r="Y72" s="1">
        <v>44788</v>
      </c>
      <c r="Z72" s="6">
        <v>0.50665509259259256</v>
      </c>
      <c r="AB72">
        <v>1</v>
      </c>
      <c r="AD72" s="3">
        <v>1.1217495529265682</v>
      </c>
      <c r="AE72" s="3">
        <v>1.437139242338334</v>
      </c>
      <c r="AF72" s="3">
        <v>0.31538968941176582</v>
      </c>
      <c r="AG72" s="3">
        <v>7.9822376479098081E-2</v>
      </c>
      <c r="BC72" s="3">
        <v>0.98412133319257267</v>
      </c>
      <c r="BD72" s="3">
        <v>1.4795400220389034</v>
      </c>
      <c r="BE72" s="3">
        <v>0.49541868884633083</v>
      </c>
      <c r="BF72" s="3">
        <v>7.0357779213046479E-2</v>
      </c>
    </row>
    <row r="73" spans="1:60" x14ac:dyDescent="0.2">
      <c r="A73">
        <v>6</v>
      </c>
      <c r="B73">
        <v>3</v>
      </c>
      <c r="C73" t="s">
        <v>28</v>
      </c>
      <c r="D73" t="s">
        <v>27</v>
      </c>
      <c r="G73">
        <v>0.5</v>
      </c>
      <c r="H73">
        <v>0.5</v>
      </c>
      <c r="I73">
        <v>712</v>
      </c>
      <c r="J73">
        <v>1333</v>
      </c>
      <c r="L73">
        <v>394</v>
      </c>
      <c r="M73">
        <v>0.96099999999999997</v>
      </c>
      <c r="N73">
        <v>1.4079999999999999</v>
      </c>
      <c r="O73">
        <v>0.44700000000000001</v>
      </c>
      <c r="Q73">
        <v>0</v>
      </c>
      <c r="R73">
        <v>1</v>
      </c>
      <c r="S73">
        <v>0</v>
      </c>
      <c r="T73">
        <v>0</v>
      </c>
      <c r="V73">
        <v>0</v>
      </c>
      <c r="Y73" s="1">
        <v>44788</v>
      </c>
      <c r="Z73" s="6">
        <v>0.51372685185185185</v>
      </c>
      <c r="AB73">
        <v>1</v>
      </c>
      <c r="AD73" s="3">
        <v>0.84649311345857703</v>
      </c>
      <c r="AE73" s="3">
        <v>1.5219408017394729</v>
      </c>
      <c r="AF73" s="3">
        <v>0.67544768828089585</v>
      </c>
      <c r="AG73" s="3">
        <v>6.0893181946994883E-2</v>
      </c>
    </row>
    <row r="74" spans="1:60" x14ac:dyDescent="0.2">
      <c r="A74">
        <v>23</v>
      </c>
      <c r="B74">
        <v>3</v>
      </c>
      <c r="C74" t="s">
        <v>28</v>
      </c>
      <c r="D74" t="s">
        <v>27</v>
      </c>
      <c r="G74">
        <v>0.5</v>
      </c>
      <c r="H74">
        <v>0.5</v>
      </c>
      <c r="I74">
        <v>518</v>
      </c>
      <c r="J74">
        <v>1113</v>
      </c>
      <c r="L74">
        <v>491</v>
      </c>
      <c r="M74">
        <v>0.81200000000000006</v>
      </c>
      <c r="N74">
        <v>1.2210000000000001</v>
      </c>
      <c r="O74">
        <v>0.40899999999999997</v>
      </c>
      <c r="Q74">
        <v>0</v>
      </c>
      <c r="R74">
        <v>1</v>
      </c>
      <c r="S74">
        <v>0</v>
      </c>
      <c r="T74">
        <v>0</v>
      </c>
      <c r="V74">
        <v>0</v>
      </c>
      <c r="Y74" s="1">
        <v>44788</v>
      </c>
      <c r="Z74" s="6">
        <v>0.67300925925925925</v>
      </c>
      <c r="AB74">
        <v>1</v>
      </c>
      <c r="AD74" s="3">
        <v>0.66908530861874194</v>
      </c>
      <c r="AE74" s="3">
        <v>1.3169260427477092</v>
      </c>
      <c r="AF74" s="3">
        <v>0.64784073412896725</v>
      </c>
      <c r="AG74" s="3">
        <v>7.0926689431224446E-2</v>
      </c>
      <c r="AJ74">
        <v>10.047914150432907</v>
      </c>
      <c r="AO74">
        <v>7.0980810118919546</v>
      </c>
      <c r="AT74">
        <v>22.096390969379158</v>
      </c>
      <c r="AY74">
        <v>5.8541742450723762</v>
      </c>
      <c r="BC74" s="3">
        <v>0.63707874588990576</v>
      </c>
      <c r="BD74" s="3">
        <v>1.3653840766912171</v>
      </c>
      <c r="BE74" s="3">
        <v>0.72830533080131121</v>
      </c>
      <c r="BF74" s="3">
        <v>6.8909644112229856E-2</v>
      </c>
    </row>
    <row r="75" spans="1:60" x14ac:dyDescent="0.2">
      <c r="A75">
        <v>24</v>
      </c>
      <c r="B75">
        <v>3</v>
      </c>
      <c r="C75" t="s">
        <v>28</v>
      </c>
      <c r="D75" t="s">
        <v>27</v>
      </c>
      <c r="G75">
        <v>0.5</v>
      </c>
      <c r="H75">
        <v>0.5</v>
      </c>
      <c r="I75">
        <v>448</v>
      </c>
      <c r="J75">
        <v>1217</v>
      </c>
      <c r="L75">
        <v>452</v>
      </c>
      <c r="M75">
        <v>0.75800000000000001</v>
      </c>
      <c r="N75">
        <v>1.3089999999999999</v>
      </c>
      <c r="O75">
        <v>0.55100000000000005</v>
      </c>
      <c r="Q75">
        <v>0</v>
      </c>
      <c r="R75">
        <v>1</v>
      </c>
      <c r="S75">
        <v>0</v>
      </c>
      <c r="T75">
        <v>0</v>
      </c>
      <c r="V75">
        <v>0</v>
      </c>
      <c r="Y75" s="1">
        <v>44788</v>
      </c>
      <c r="Z75" s="6">
        <v>0.67988425925925933</v>
      </c>
      <c r="AB75">
        <v>1</v>
      </c>
      <c r="AD75" s="3">
        <v>0.60507218316106959</v>
      </c>
      <c r="AE75" s="3">
        <v>1.4138421106347248</v>
      </c>
      <c r="AF75" s="3">
        <v>0.80876992747365517</v>
      </c>
      <c r="AG75" s="3">
        <v>6.6892598793235253E-2</v>
      </c>
      <c r="BC75" s="3"/>
      <c r="BD75" s="3"/>
      <c r="BE75" s="3"/>
      <c r="BF75" s="3"/>
    </row>
    <row r="76" spans="1:60" x14ac:dyDescent="0.2">
      <c r="A76">
        <v>65</v>
      </c>
      <c r="B76">
        <v>3</v>
      </c>
      <c r="C76" t="s">
        <v>28</v>
      </c>
      <c r="D76" t="s">
        <v>27</v>
      </c>
      <c r="G76">
        <v>0.5</v>
      </c>
      <c r="H76">
        <v>0.5</v>
      </c>
      <c r="I76">
        <v>210</v>
      </c>
      <c r="J76">
        <v>629</v>
      </c>
      <c r="L76">
        <v>382</v>
      </c>
      <c r="M76">
        <v>0.57599999999999996</v>
      </c>
      <c r="N76">
        <v>0.81100000000000005</v>
      </c>
      <c r="O76">
        <v>0.23499999999999999</v>
      </c>
      <c r="Q76">
        <v>0</v>
      </c>
      <c r="R76">
        <v>1</v>
      </c>
      <c r="S76">
        <v>0</v>
      </c>
      <c r="T76">
        <v>0</v>
      </c>
      <c r="V76">
        <v>0</v>
      </c>
      <c r="Y76" s="1">
        <v>44789</v>
      </c>
      <c r="Z76" s="6">
        <v>6.2881944444444449E-2</v>
      </c>
      <c r="AB76">
        <v>1</v>
      </c>
      <c r="AD76" s="3">
        <v>0.38742755660498324</v>
      </c>
      <c r="AE76" s="3">
        <v>0.86589357296582969</v>
      </c>
      <c r="AF76" s="3">
        <v>0.47846601636084646</v>
      </c>
      <c r="AG76" s="3">
        <v>5.9651923289152045E-2</v>
      </c>
      <c r="AJ76">
        <v>2.630559428135558</v>
      </c>
      <c r="AO76">
        <v>1.0704520791803322</v>
      </c>
      <c r="AT76">
        <v>3.9696523251109204</v>
      </c>
      <c r="AY76">
        <v>5.1583864008650986</v>
      </c>
      <c r="BC76" s="3">
        <v>0.38239795389045184</v>
      </c>
      <c r="BD76" s="3">
        <v>0.8705529993065515</v>
      </c>
      <c r="BE76" s="3">
        <v>0.48815504541609966</v>
      </c>
      <c r="BF76" s="3">
        <v>5.8152069077591954E-2</v>
      </c>
    </row>
    <row r="77" spans="1:60" x14ac:dyDescent="0.2">
      <c r="A77">
        <v>66</v>
      </c>
      <c r="B77">
        <v>3</v>
      </c>
      <c r="C77" t="s">
        <v>28</v>
      </c>
      <c r="D77" t="s">
        <v>27</v>
      </c>
      <c r="G77">
        <v>0.5</v>
      </c>
      <c r="H77">
        <v>0.5</v>
      </c>
      <c r="I77">
        <v>199</v>
      </c>
      <c r="J77">
        <v>639</v>
      </c>
      <c r="L77">
        <v>353</v>
      </c>
      <c r="M77">
        <v>0.56799999999999995</v>
      </c>
      <c r="N77">
        <v>0.82</v>
      </c>
      <c r="O77">
        <v>0.252</v>
      </c>
      <c r="Q77">
        <v>0</v>
      </c>
      <c r="R77">
        <v>1</v>
      </c>
      <c r="S77">
        <v>0</v>
      </c>
      <c r="T77">
        <v>0</v>
      </c>
      <c r="V77">
        <v>0</v>
      </c>
      <c r="Y77" s="1">
        <v>44789</v>
      </c>
      <c r="Z77" s="6">
        <v>6.9432870370370367E-2</v>
      </c>
      <c r="AB77">
        <v>1</v>
      </c>
      <c r="AD77" s="3">
        <v>0.37736835117592049</v>
      </c>
      <c r="AE77" s="3">
        <v>0.87521242564727342</v>
      </c>
      <c r="AF77" s="3">
        <v>0.49784407447135293</v>
      </c>
      <c r="AG77" s="3">
        <v>5.6652214866031864E-2</v>
      </c>
      <c r="BC77" s="3"/>
      <c r="BD77" s="3"/>
      <c r="BE77" s="3"/>
      <c r="BF77" s="3"/>
    </row>
    <row r="78" spans="1:60" x14ac:dyDescent="0.2">
      <c r="A78">
        <v>107</v>
      </c>
      <c r="B78">
        <v>3</v>
      </c>
      <c r="C78" t="s">
        <v>28</v>
      </c>
      <c r="D78" t="s">
        <v>27</v>
      </c>
      <c r="G78">
        <v>0.5</v>
      </c>
      <c r="H78">
        <v>0.5</v>
      </c>
      <c r="I78">
        <v>171</v>
      </c>
      <c r="J78">
        <v>588</v>
      </c>
      <c r="L78">
        <v>474</v>
      </c>
      <c r="M78">
        <v>0.54600000000000004</v>
      </c>
      <c r="N78">
        <v>0.77600000000000002</v>
      </c>
      <c r="O78">
        <v>0.23100000000000001</v>
      </c>
      <c r="Q78">
        <v>0</v>
      </c>
      <c r="R78">
        <v>1</v>
      </c>
      <c r="S78">
        <v>0</v>
      </c>
      <c r="T78">
        <v>0</v>
      </c>
      <c r="V78">
        <v>0</v>
      </c>
      <c r="Y78" s="1">
        <v>44789</v>
      </c>
      <c r="Z78" s="6">
        <v>0.45550925925925928</v>
      </c>
      <c r="AB78">
        <v>1</v>
      </c>
      <c r="AD78" s="3">
        <v>0.35176310099285152</v>
      </c>
      <c r="AE78" s="3">
        <v>0.82768627697191011</v>
      </c>
      <c r="AF78" s="3">
        <v>0.47592317597905859</v>
      </c>
      <c r="AG78" s="3">
        <v>6.9168239665947095E-2</v>
      </c>
      <c r="AJ78">
        <v>2.3126615461031461</v>
      </c>
      <c r="AO78">
        <v>4.6195231875816321</v>
      </c>
      <c r="AT78">
        <v>6.2902582331658019</v>
      </c>
      <c r="AY78">
        <v>4.2447846807920859</v>
      </c>
      <c r="BC78" s="3">
        <v>0.35587823048655898</v>
      </c>
      <c r="BD78" s="3">
        <v>0.84725586760294203</v>
      </c>
      <c r="BE78" s="3">
        <v>0.49137763711638305</v>
      </c>
      <c r="BF78" s="3">
        <v>7.0668093877507193E-2</v>
      </c>
    </row>
    <row r="79" spans="1:60" x14ac:dyDescent="0.2">
      <c r="A79">
        <v>108</v>
      </c>
      <c r="B79">
        <v>3</v>
      </c>
      <c r="C79" t="s">
        <v>28</v>
      </c>
      <c r="D79" t="s">
        <v>27</v>
      </c>
      <c r="G79">
        <v>0.5</v>
      </c>
      <c r="H79">
        <v>0.5</v>
      </c>
      <c r="I79">
        <v>180</v>
      </c>
      <c r="J79">
        <v>630</v>
      </c>
      <c r="L79">
        <v>503</v>
      </c>
      <c r="M79">
        <v>0.55300000000000005</v>
      </c>
      <c r="N79">
        <v>0.81200000000000006</v>
      </c>
      <c r="O79">
        <v>0.25900000000000001</v>
      </c>
      <c r="Q79">
        <v>0</v>
      </c>
      <c r="R79">
        <v>1</v>
      </c>
      <c r="S79">
        <v>0</v>
      </c>
      <c r="T79">
        <v>0</v>
      </c>
      <c r="V79">
        <v>0</v>
      </c>
      <c r="Y79" s="1">
        <v>44789</v>
      </c>
      <c r="Z79" s="6">
        <v>0.46200231481481485</v>
      </c>
      <c r="AB79">
        <v>1</v>
      </c>
      <c r="AD79" s="3">
        <v>0.35999335998026649</v>
      </c>
      <c r="AE79" s="3">
        <v>0.86682545823397394</v>
      </c>
      <c r="AF79" s="3">
        <v>0.50683209825370745</v>
      </c>
      <c r="AG79" s="3">
        <v>7.2167948089067291E-2</v>
      </c>
      <c r="BC79" s="3"/>
      <c r="BD79" s="3"/>
      <c r="BE79" s="3"/>
      <c r="BF79" s="3"/>
    </row>
    <row r="80" spans="1:60" x14ac:dyDescent="0.2">
      <c r="A80">
        <v>125</v>
      </c>
      <c r="B80">
        <v>3</v>
      </c>
      <c r="C80" t="s">
        <v>28</v>
      </c>
      <c r="D80" t="s">
        <v>27</v>
      </c>
      <c r="G80">
        <v>0.5</v>
      </c>
      <c r="H80">
        <v>0.5</v>
      </c>
      <c r="I80">
        <v>630</v>
      </c>
      <c r="J80">
        <v>1078</v>
      </c>
      <c r="L80">
        <v>515</v>
      </c>
      <c r="M80">
        <v>0.89800000000000002</v>
      </c>
      <c r="N80">
        <v>1.1919999999999999</v>
      </c>
      <c r="O80">
        <v>0.29399999999999998</v>
      </c>
      <c r="Q80">
        <v>0</v>
      </c>
      <c r="R80">
        <v>1</v>
      </c>
      <c r="S80">
        <v>0</v>
      </c>
      <c r="T80">
        <v>0</v>
      </c>
      <c r="V80">
        <v>0</v>
      </c>
      <c r="Y80">
        <v>44789</v>
      </c>
      <c r="Z80">
        <v>0.63150462962962961</v>
      </c>
      <c r="AB80">
        <v>1</v>
      </c>
      <c r="AD80">
        <v>0.7166918894588985</v>
      </c>
      <c r="AE80">
        <v>1.2955730364905513</v>
      </c>
      <c r="AF80">
        <v>0.57888114703165283</v>
      </c>
      <c r="AG80">
        <v>6.184146543641221E-2</v>
      </c>
      <c r="BC80">
        <v>0.67994826951546994</v>
      </c>
      <c r="BD80">
        <v>1.3234624623232936</v>
      </c>
      <c r="BE80">
        <v>0.64351419280782352</v>
      </c>
      <c r="BF80">
        <v>6.2749930761672679E-2</v>
      </c>
      <c r="BH80">
        <f t="shared" ref="BH80:BH85" si="1">120+A80</f>
        <v>245</v>
      </c>
    </row>
    <row r="81" spans="1:60" x14ac:dyDescent="0.2">
      <c r="A81">
        <v>126</v>
      </c>
      <c r="B81">
        <v>3</v>
      </c>
      <c r="C81" t="s">
        <v>28</v>
      </c>
      <c r="D81" t="s">
        <v>27</v>
      </c>
      <c r="G81">
        <v>0.5</v>
      </c>
      <c r="H81">
        <v>0.5</v>
      </c>
      <c r="I81">
        <v>549</v>
      </c>
      <c r="J81">
        <v>1139</v>
      </c>
      <c r="L81">
        <v>535</v>
      </c>
      <c r="M81">
        <v>0.83599999999999997</v>
      </c>
      <c r="N81">
        <v>1.2430000000000001</v>
      </c>
      <c r="O81">
        <v>0.40799999999999997</v>
      </c>
      <c r="Q81">
        <v>0</v>
      </c>
      <c r="R81">
        <v>1</v>
      </c>
      <c r="S81">
        <v>0</v>
      </c>
      <c r="T81">
        <v>0</v>
      </c>
      <c r="V81">
        <v>0</v>
      </c>
      <c r="Y81">
        <v>44789</v>
      </c>
      <c r="Z81">
        <v>0.63847222222222222</v>
      </c>
      <c r="AB81">
        <v>1</v>
      </c>
      <c r="AD81">
        <v>0.64320464957204138</v>
      </c>
      <c r="AE81">
        <v>1.3513518881560356</v>
      </c>
      <c r="AF81">
        <v>0.7081472385839942</v>
      </c>
      <c r="AG81">
        <v>6.3658396086933161E-2</v>
      </c>
      <c r="BH81">
        <f t="shared" si="1"/>
        <v>246</v>
      </c>
    </row>
    <row r="82" spans="1:60" x14ac:dyDescent="0.2">
      <c r="A82">
        <v>143</v>
      </c>
      <c r="B82">
        <v>3</v>
      </c>
      <c r="C82" t="s">
        <v>28</v>
      </c>
      <c r="D82" t="s">
        <v>27</v>
      </c>
      <c r="G82">
        <v>0.5</v>
      </c>
      <c r="H82">
        <v>0.5</v>
      </c>
      <c r="I82">
        <v>543</v>
      </c>
      <c r="J82">
        <v>1140</v>
      </c>
      <c r="L82">
        <v>502</v>
      </c>
      <c r="M82">
        <v>0.83099999999999996</v>
      </c>
      <c r="N82">
        <v>1.244</v>
      </c>
      <c r="O82">
        <v>0.41299999999999998</v>
      </c>
      <c r="Q82">
        <v>0</v>
      </c>
      <c r="R82">
        <v>1</v>
      </c>
      <c r="S82">
        <v>0</v>
      </c>
      <c r="T82">
        <v>0</v>
      </c>
      <c r="V82">
        <v>0</v>
      </c>
      <c r="Y82">
        <v>44789</v>
      </c>
      <c r="Z82">
        <v>0.80155092592592592</v>
      </c>
      <c r="AB82">
        <v>1</v>
      </c>
      <c r="AD82">
        <v>0.6377611503211631</v>
      </c>
      <c r="AE82">
        <v>1.3522662955603877</v>
      </c>
      <c r="AF82">
        <v>0.71450514523922459</v>
      </c>
      <c r="AG82">
        <v>6.0660460513573593E-2</v>
      </c>
      <c r="AJ82">
        <v>10.008053381462675</v>
      </c>
      <c r="AO82">
        <v>1.4301821553860155</v>
      </c>
      <c r="AT82">
        <v>5.6552931594574103</v>
      </c>
      <c r="AY82">
        <v>2.1188859853748041</v>
      </c>
      <c r="BC82">
        <v>0.60736827950375927</v>
      </c>
      <c r="BD82">
        <v>1.3426650178146895</v>
      </c>
      <c r="BE82">
        <v>0.73529673831093034</v>
      </c>
      <c r="BF82">
        <v>6.0024534785891259E-2</v>
      </c>
      <c r="BH82">
        <f t="shared" si="1"/>
        <v>263</v>
      </c>
    </row>
    <row r="83" spans="1:60" x14ac:dyDescent="0.2">
      <c r="A83">
        <v>144</v>
      </c>
      <c r="B83">
        <v>3</v>
      </c>
      <c r="C83" t="s">
        <v>28</v>
      </c>
      <c r="D83" t="s">
        <v>27</v>
      </c>
      <c r="G83">
        <v>0.5</v>
      </c>
      <c r="H83">
        <v>0.5</v>
      </c>
      <c r="I83">
        <v>476</v>
      </c>
      <c r="J83">
        <v>1119</v>
      </c>
      <c r="L83">
        <v>488</v>
      </c>
      <c r="M83">
        <v>0.78</v>
      </c>
      <c r="N83">
        <v>1.2270000000000001</v>
      </c>
      <c r="O83">
        <v>0.44600000000000001</v>
      </c>
      <c r="Q83">
        <v>0</v>
      </c>
      <c r="R83">
        <v>1</v>
      </c>
      <c r="S83">
        <v>0</v>
      </c>
      <c r="T83">
        <v>0</v>
      </c>
      <c r="V83">
        <v>0</v>
      </c>
      <c r="Y83">
        <v>44789</v>
      </c>
      <c r="Z83">
        <v>0.80849537037037045</v>
      </c>
      <c r="AB83">
        <v>1</v>
      </c>
      <c r="AD83">
        <v>0.57697540868635544</v>
      </c>
      <c r="AE83">
        <v>1.3330637400689915</v>
      </c>
      <c r="AF83">
        <v>0.75608833138263609</v>
      </c>
      <c r="AG83">
        <v>5.9388609058208919E-2</v>
      </c>
      <c r="BH83">
        <f t="shared" si="1"/>
        <v>264</v>
      </c>
    </row>
    <row r="84" spans="1:60" x14ac:dyDescent="0.2">
      <c r="A84">
        <v>185</v>
      </c>
      <c r="B84">
        <v>3</v>
      </c>
      <c r="C84" t="s">
        <v>28</v>
      </c>
      <c r="D84" t="s">
        <v>27</v>
      </c>
      <c r="G84">
        <v>0.5</v>
      </c>
      <c r="H84">
        <v>0.5</v>
      </c>
      <c r="I84">
        <v>408</v>
      </c>
      <c r="J84">
        <v>552</v>
      </c>
      <c r="L84">
        <v>508</v>
      </c>
      <c r="M84">
        <v>0.72799999999999998</v>
      </c>
      <c r="N84">
        <v>0.746</v>
      </c>
      <c r="O84">
        <v>1.7999999999999999E-2</v>
      </c>
      <c r="Q84">
        <v>0</v>
      </c>
      <c r="R84">
        <v>1</v>
      </c>
      <c r="S84">
        <v>0</v>
      </c>
      <c r="T84">
        <v>0</v>
      </c>
      <c r="V84">
        <v>0</v>
      </c>
      <c r="Y84">
        <v>44790</v>
      </c>
      <c r="Z84">
        <v>0.19496527777777781</v>
      </c>
      <c r="AB84">
        <v>1</v>
      </c>
      <c r="AD84">
        <v>0.51528241717640144</v>
      </c>
      <c r="AE84">
        <v>0.81459474180129487</v>
      </c>
      <c r="AF84">
        <v>0.29931232462489343</v>
      </c>
      <c r="AG84">
        <v>6.1205539708729877E-2</v>
      </c>
      <c r="AJ84">
        <v>15.560928067444101</v>
      </c>
      <c r="AO84">
        <v>1.6697381894369725</v>
      </c>
      <c r="AT84">
        <v>25.660718833756565</v>
      </c>
      <c r="AY84">
        <v>0.59195717689913074</v>
      </c>
      <c r="BC84">
        <v>0.47808517229539976</v>
      </c>
      <c r="BD84">
        <v>0.82145279733393639</v>
      </c>
      <c r="BE84">
        <v>0.34336762503853663</v>
      </c>
      <c r="BF84">
        <v>6.1387232773781969E-2</v>
      </c>
      <c r="BH84">
        <f t="shared" si="1"/>
        <v>305</v>
      </c>
    </row>
    <row r="85" spans="1:60" x14ac:dyDescent="0.2">
      <c r="A85">
        <v>186</v>
      </c>
      <c r="B85">
        <v>3</v>
      </c>
      <c r="C85" t="s">
        <v>28</v>
      </c>
      <c r="D85" t="s">
        <v>27</v>
      </c>
      <c r="G85">
        <v>0.5</v>
      </c>
      <c r="H85">
        <v>0.5</v>
      </c>
      <c r="I85">
        <v>326</v>
      </c>
      <c r="J85">
        <v>567</v>
      </c>
      <c r="L85">
        <v>512</v>
      </c>
      <c r="M85">
        <v>0.66500000000000004</v>
      </c>
      <c r="N85">
        <v>0.75900000000000001</v>
      </c>
      <c r="O85">
        <v>9.4E-2</v>
      </c>
      <c r="Q85">
        <v>0</v>
      </c>
      <c r="R85">
        <v>1</v>
      </c>
      <c r="S85">
        <v>0</v>
      </c>
      <c r="T85">
        <v>0</v>
      </c>
      <c r="V85">
        <v>0</v>
      </c>
      <c r="Y85">
        <v>44790</v>
      </c>
      <c r="Z85">
        <v>0.20158564814814817</v>
      </c>
      <c r="AB85">
        <v>1</v>
      </c>
      <c r="AD85">
        <v>0.44088792741439808</v>
      </c>
      <c r="AE85">
        <v>0.82831085286657791</v>
      </c>
      <c r="AF85">
        <v>0.38742292545217982</v>
      </c>
      <c r="AG85">
        <v>6.1568925838834054E-2</v>
      </c>
      <c r="BH85">
        <f t="shared" si="1"/>
        <v>306</v>
      </c>
    </row>
    <row r="86" spans="1:60" x14ac:dyDescent="0.2">
      <c r="A86">
        <v>227</v>
      </c>
      <c r="B86">
        <v>3</v>
      </c>
      <c r="C86" t="s">
        <v>28</v>
      </c>
      <c r="D86" t="s">
        <v>27</v>
      </c>
      <c r="G86">
        <v>0.5</v>
      </c>
      <c r="H86">
        <v>0.5</v>
      </c>
      <c r="I86">
        <v>274</v>
      </c>
      <c r="J86">
        <v>560</v>
      </c>
      <c r="L86">
        <v>487</v>
      </c>
      <c r="M86">
        <v>0.625</v>
      </c>
      <c r="N86">
        <v>0.753</v>
      </c>
      <c r="O86">
        <v>0.128</v>
      </c>
      <c r="Q86">
        <v>0</v>
      </c>
      <c r="R86">
        <v>1</v>
      </c>
      <c r="S86">
        <v>0</v>
      </c>
      <c r="T86">
        <v>0</v>
      </c>
      <c r="V86">
        <v>0</v>
      </c>
      <c r="Y86">
        <v>44790</v>
      </c>
      <c r="Z86">
        <v>0.59018518518518526</v>
      </c>
      <c r="AB86">
        <v>1</v>
      </c>
      <c r="AD86">
        <v>0.39371093390678619</v>
      </c>
      <c r="AE86">
        <v>0.82191000103611245</v>
      </c>
      <c r="AF86">
        <v>0.42819906712932626</v>
      </c>
      <c r="AG86">
        <v>5.9297762525682876E-2</v>
      </c>
      <c r="AJ86">
        <v>5.2014269412706939</v>
      </c>
      <c r="AO86">
        <v>1.5455192475901161</v>
      </c>
      <c r="AT86">
        <v>7.3690281636157522</v>
      </c>
      <c r="AY86">
        <v>1.8555040017145099</v>
      </c>
      <c r="BC86">
        <v>0.38373118528017597</v>
      </c>
      <c r="BD86">
        <v>0.82831085286657791</v>
      </c>
      <c r="BE86">
        <v>0.44457966758640188</v>
      </c>
      <c r="BF86">
        <v>5.8752683330526592E-2</v>
      </c>
    </row>
    <row r="87" spans="1:60" x14ac:dyDescent="0.2">
      <c r="A87">
        <v>228</v>
      </c>
      <c r="B87">
        <v>3</v>
      </c>
      <c r="C87" t="s">
        <v>28</v>
      </c>
      <c r="D87" t="s">
        <v>27</v>
      </c>
      <c r="G87">
        <v>0.5</v>
      </c>
      <c r="H87">
        <v>0.5</v>
      </c>
      <c r="I87">
        <v>252</v>
      </c>
      <c r="J87">
        <v>574</v>
      </c>
      <c r="L87">
        <v>475</v>
      </c>
      <c r="M87">
        <v>0.60799999999999998</v>
      </c>
      <c r="N87">
        <v>0.76500000000000001</v>
      </c>
      <c r="O87">
        <v>0.156</v>
      </c>
      <c r="Q87">
        <v>0</v>
      </c>
      <c r="R87">
        <v>1</v>
      </c>
      <c r="S87">
        <v>0</v>
      </c>
      <c r="T87">
        <v>0</v>
      </c>
      <c r="V87">
        <v>0</v>
      </c>
      <c r="Y87">
        <v>44790</v>
      </c>
      <c r="Z87">
        <v>0.59682870370370367</v>
      </c>
      <c r="AB87">
        <v>1</v>
      </c>
      <c r="AD87">
        <v>0.37375143665356575</v>
      </c>
      <c r="AE87">
        <v>0.83471170469704326</v>
      </c>
      <c r="AF87">
        <v>0.46096026804347751</v>
      </c>
      <c r="AG87">
        <v>5.8207604135370301E-2</v>
      </c>
    </row>
    <row r="88" spans="1:60" x14ac:dyDescent="0.2">
      <c r="A88">
        <v>255</v>
      </c>
      <c r="B88">
        <v>3</v>
      </c>
      <c r="C88" t="s">
        <v>28</v>
      </c>
      <c r="D88" t="s">
        <v>27</v>
      </c>
      <c r="G88">
        <v>0.5</v>
      </c>
      <c r="H88">
        <v>0.5</v>
      </c>
      <c r="I88">
        <v>723</v>
      </c>
      <c r="J88">
        <v>1142</v>
      </c>
      <c r="L88">
        <v>564</v>
      </c>
      <c r="M88">
        <v>0.96899999999999997</v>
      </c>
      <c r="N88">
        <v>1.246</v>
      </c>
      <c r="O88">
        <v>0.27600000000000002</v>
      </c>
      <c r="Q88">
        <v>0</v>
      </c>
      <c r="R88">
        <v>1</v>
      </c>
      <c r="S88">
        <v>0</v>
      </c>
      <c r="T88">
        <v>0</v>
      </c>
      <c r="V88">
        <v>0</v>
      </c>
      <c r="Y88">
        <v>44791</v>
      </c>
      <c r="Z88">
        <v>0.54049768518518515</v>
      </c>
      <c r="AB88">
        <v>1</v>
      </c>
      <c r="AD88">
        <v>0.83261625478872414</v>
      </c>
      <c r="AE88">
        <v>1.3623598728943684</v>
      </c>
      <c r="AF88">
        <v>0.5297436181056443</v>
      </c>
      <c r="AG88">
        <v>9.2839635027164233E-2</v>
      </c>
      <c r="BC88">
        <v>0.80951789682592934</v>
      </c>
      <c r="BD88">
        <v>1.3660400581442289</v>
      </c>
      <c r="BE88">
        <v>0.55652216131829935</v>
      </c>
      <c r="BF88">
        <v>9.1801747720682642E-2</v>
      </c>
    </row>
    <row r="89" spans="1:60" x14ac:dyDescent="0.2">
      <c r="A89">
        <v>256</v>
      </c>
      <c r="B89">
        <v>3</v>
      </c>
      <c r="C89" t="s">
        <v>28</v>
      </c>
      <c r="D89" t="s">
        <v>27</v>
      </c>
      <c r="G89">
        <v>0.5</v>
      </c>
      <c r="H89">
        <v>0.5</v>
      </c>
      <c r="I89">
        <v>674</v>
      </c>
      <c r="J89">
        <v>1150</v>
      </c>
      <c r="L89">
        <v>540</v>
      </c>
      <c r="M89">
        <v>0.93200000000000005</v>
      </c>
      <c r="N89">
        <v>1.252</v>
      </c>
      <c r="O89">
        <v>0.32</v>
      </c>
      <c r="Q89">
        <v>0</v>
      </c>
      <c r="R89">
        <v>1</v>
      </c>
      <c r="S89">
        <v>0</v>
      </c>
      <c r="T89">
        <v>0</v>
      </c>
      <c r="V89">
        <v>0</v>
      </c>
      <c r="Y89">
        <v>44791</v>
      </c>
      <c r="Z89">
        <v>0.54738425925925926</v>
      </c>
      <c r="AB89">
        <v>1</v>
      </c>
      <c r="AD89">
        <v>0.78641953886313465</v>
      </c>
      <c r="AE89">
        <v>1.3697202433940892</v>
      </c>
      <c r="AF89">
        <v>0.58330070453095451</v>
      </c>
      <c r="AG89">
        <v>9.0763860414201064E-2</v>
      </c>
    </row>
    <row r="90" spans="1:60" x14ac:dyDescent="0.2">
      <c r="A90">
        <v>315</v>
      </c>
      <c r="B90">
        <v>3</v>
      </c>
      <c r="C90" t="s">
        <v>28</v>
      </c>
      <c r="D90" t="s">
        <v>27</v>
      </c>
      <c r="G90">
        <v>0.5</v>
      </c>
      <c r="H90">
        <v>0.5</v>
      </c>
      <c r="I90">
        <v>278</v>
      </c>
      <c r="J90">
        <v>534</v>
      </c>
      <c r="L90">
        <v>496</v>
      </c>
      <c r="M90">
        <v>0.628</v>
      </c>
      <c r="N90">
        <v>0.73099999999999998</v>
      </c>
      <c r="O90">
        <v>0.10299999999999999</v>
      </c>
      <c r="Q90">
        <v>0</v>
      </c>
      <c r="R90">
        <v>1</v>
      </c>
      <c r="S90">
        <v>0</v>
      </c>
      <c r="T90">
        <v>0</v>
      </c>
      <c r="V90">
        <v>0</v>
      </c>
      <c r="Y90">
        <v>44792</v>
      </c>
      <c r="Z90">
        <v>0.10128472222222222</v>
      </c>
      <c r="AB90">
        <v>1</v>
      </c>
      <c r="AD90">
        <v>0.41307465097469698</v>
      </c>
      <c r="AE90">
        <v>0.80297171491559094</v>
      </c>
      <c r="AF90">
        <v>0.38989706394089396</v>
      </c>
      <c r="AG90">
        <v>8.6958273623768581E-2</v>
      </c>
      <c r="BC90">
        <v>0.40977488555144059</v>
      </c>
      <c r="BD90">
        <v>0.79883150650949797</v>
      </c>
      <c r="BE90">
        <v>0.38905662095805743</v>
      </c>
      <c r="BF90">
        <v>8.5228461446299281E-2</v>
      </c>
    </row>
    <row r="91" spans="1:60" x14ac:dyDescent="0.2">
      <c r="A91">
        <v>316</v>
      </c>
      <c r="B91">
        <v>3</v>
      </c>
      <c r="C91" t="s">
        <v>28</v>
      </c>
      <c r="D91" t="s">
        <v>27</v>
      </c>
      <c r="G91">
        <v>0.5</v>
      </c>
      <c r="H91">
        <v>0.5</v>
      </c>
      <c r="I91">
        <v>271</v>
      </c>
      <c r="J91">
        <v>525</v>
      </c>
      <c r="L91">
        <v>456</v>
      </c>
      <c r="M91">
        <v>0.623</v>
      </c>
      <c r="N91">
        <v>0.72399999999999998</v>
      </c>
      <c r="O91">
        <v>0.10100000000000001</v>
      </c>
      <c r="Q91">
        <v>0</v>
      </c>
      <c r="R91">
        <v>1</v>
      </c>
      <c r="S91">
        <v>0</v>
      </c>
      <c r="T91">
        <v>0</v>
      </c>
      <c r="V91">
        <v>0</v>
      </c>
      <c r="Y91">
        <v>44792</v>
      </c>
      <c r="Z91">
        <v>0.10784722222222222</v>
      </c>
      <c r="AB91">
        <v>1</v>
      </c>
      <c r="AD91">
        <v>0.40647512012818421</v>
      </c>
      <c r="AE91">
        <v>0.79469129810340511</v>
      </c>
      <c r="AF91">
        <v>0.3882161779752209</v>
      </c>
      <c r="AG91">
        <v>8.3498649268829966E-2</v>
      </c>
    </row>
    <row r="92" spans="1:60" x14ac:dyDescent="0.2">
      <c r="A92">
        <v>357</v>
      </c>
      <c r="B92">
        <v>3</v>
      </c>
      <c r="C92" t="s">
        <v>28</v>
      </c>
      <c r="D92" t="s">
        <v>27</v>
      </c>
      <c r="G92">
        <v>0.5</v>
      </c>
      <c r="H92">
        <v>0.5</v>
      </c>
      <c r="I92">
        <v>295</v>
      </c>
      <c r="J92">
        <v>515</v>
      </c>
      <c r="L92">
        <v>789</v>
      </c>
      <c r="M92">
        <v>0.64100000000000001</v>
      </c>
      <c r="N92">
        <v>0.71399999999999997</v>
      </c>
      <c r="O92">
        <v>7.2999999999999995E-2</v>
      </c>
      <c r="Q92">
        <v>0</v>
      </c>
      <c r="R92">
        <v>1</v>
      </c>
      <c r="S92">
        <v>0</v>
      </c>
      <c r="T92">
        <v>0</v>
      </c>
      <c r="V92">
        <v>0</v>
      </c>
      <c r="Y92">
        <v>44792</v>
      </c>
      <c r="Z92">
        <v>0.49346064814814811</v>
      </c>
      <c r="AB92">
        <v>1</v>
      </c>
      <c r="AD92">
        <v>0.42910208303051373</v>
      </c>
      <c r="AE92">
        <v>0.78549083497875416</v>
      </c>
      <c r="AF92">
        <v>0.35638875194824043</v>
      </c>
      <c r="AG92">
        <v>0.11230002202369394</v>
      </c>
      <c r="BC92">
        <v>0.43098766327237453</v>
      </c>
      <c r="BD92">
        <v>0.8006715991344282</v>
      </c>
      <c r="BE92">
        <v>0.36968393586205367</v>
      </c>
      <c r="BF92">
        <v>0.11195405958820007</v>
      </c>
    </row>
    <row r="93" spans="1:60" x14ac:dyDescent="0.2">
      <c r="A93">
        <v>358</v>
      </c>
      <c r="B93">
        <v>3</v>
      </c>
      <c r="C93" t="s">
        <v>28</v>
      </c>
      <c r="D93" t="s">
        <v>27</v>
      </c>
      <c r="G93">
        <v>0.5</v>
      </c>
      <c r="H93">
        <v>0.5</v>
      </c>
      <c r="I93">
        <v>299</v>
      </c>
      <c r="J93">
        <v>548</v>
      </c>
      <c r="L93">
        <v>781</v>
      </c>
      <c r="M93">
        <v>0.64400000000000002</v>
      </c>
      <c r="N93">
        <v>0.74299999999999999</v>
      </c>
      <c r="O93">
        <v>9.9000000000000005E-2</v>
      </c>
      <c r="Q93">
        <v>0</v>
      </c>
      <c r="R93">
        <v>1</v>
      </c>
      <c r="S93">
        <v>0</v>
      </c>
      <c r="T93">
        <v>0</v>
      </c>
      <c r="V93">
        <v>0</v>
      </c>
      <c r="Y93">
        <v>44792</v>
      </c>
      <c r="Z93">
        <v>0.50003472222222223</v>
      </c>
      <c r="AB93">
        <v>1</v>
      </c>
      <c r="AD93">
        <v>0.43287324351423534</v>
      </c>
      <c r="AE93">
        <v>0.81585236329010224</v>
      </c>
      <c r="AF93">
        <v>0.38297911977586691</v>
      </c>
      <c r="AG93">
        <v>0.11160809715270621</v>
      </c>
    </row>
  </sheetData>
  <sortState xmlns:xlrd2="http://schemas.microsoft.com/office/spreadsheetml/2017/richdata2" ref="A25:BX87">
    <sortCondition ref="C25:C87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AD356-C3F1-41DA-A72A-DBE0C2806A36}">
  <dimension ref="A1:BJ136"/>
  <sheetViews>
    <sheetView zoomScale="74" zoomScaleNormal="74" workbookViewId="0">
      <selection activeCell="AA27" sqref="AA27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6" max="6" width="9.6640625" customWidth="1"/>
    <col min="7" max="7" width="12" customWidth="1"/>
    <col min="8" max="8" width="9.6640625" customWidth="1"/>
    <col min="9" max="9" width="11.5" customWidth="1"/>
    <col min="10" max="10" width="9.6640625" customWidth="1"/>
    <col min="25" max="25" width="10.5" customWidth="1"/>
    <col min="26" max="26" width="12.5" customWidth="1"/>
  </cols>
  <sheetData>
    <row r="1" spans="1:16" x14ac:dyDescent="0.2">
      <c r="A1" t="s">
        <v>68</v>
      </c>
    </row>
    <row r="12" spans="1:16" ht="64" x14ac:dyDescent="0.2">
      <c r="A12" t="s">
        <v>29</v>
      </c>
      <c r="D12" t="s">
        <v>66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105</v>
      </c>
      <c r="M12" s="2" t="s">
        <v>106</v>
      </c>
      <c r="N12" s="2" t="s">
        <v>107</v>
      </c>
      <c r="O12" s="2" t="s">
        <v>108</v>
      </c>
      <c r="P12" s="2" t="s">
        <v>109</v>
      </c>
    </row>
    <row r="13" spans="1:16" x14ac:dyDescent="0.2">
      <c r="A13" s="7" t="s">
        <v>97</v>
      </c>
      <c r="H13" s="2"/>
      <c r="J13" s="2"/>
    </row>
    <row r="14" spans="1:16" x14ac:dyDescent="0.2">
      <c r="A14" t="s">
        <v>96</v>
      </c>
      <c r="E14">
        <v>0</v>
      </c>
      <c r="F14" s="2">
        <f>AVERAGE(I89:I90) -(A16*G29/0.5)</f>
        <v>-476</v>
      </c>
      <c r="G14">
        <v>0</v>
      </c>
      <c r="H14" s="2">
        <f>AVERAGE(J89:J90) - (B16*H29/0.5)</f>
        <v>-1897</v>
      </c>
      <c r="I14">
        <v>0</v>
      </c>
      <c r="J14" s="2">
        <f>AVERAGE(L89:L90) - (C16*H29/0.5)</f>
        <v>-352</v>
      </c>
      <c r="L14">
        <v>0.5</v>
      </c>
      <c r="M14" s="3">
        <f>((F14*$F$21)+$F$22)*1000/L14</f>
        <v>-0.10446302613434687</v>
      </c>
      <c r="N14" s="3">
        <f>((H14*$H$21)+$H$22)*1000/L14</f>
        <v>-0.53661683364582702</v>
      </c>
      <c r="O14" s="3">
        <f>N14-M14</f>
        <v>-0.43215380751148014</v>
      </c>
      <c r="P14" s="3">
        <f>((J14*$J$21)+$J$22)*1000/L14</f>
        <v>8.2509759952683528E-3</v>
      </c>
    </row>
    <row r="15" spans="1:16" x14ac:dyDescent="0.2">
      <c r="A15" t="s">
        <v>70</v>
      </c>
      <c r="B15" t="s">
        <v>71</v>
      </c>
      <c r="C15" t="s">
        <v>69</v>
      </c>
      <c r="E15">
        <f>3*G32/1000</f>
        <v>6.0000000000000006E-4</v>
      </c>
      <c r="F15" s="2">
        <f>AVERAGE(I32:I33) - (A16*G32/0.5)</f>
        <v>1111.5999999999999</v>
      </c>
      <c r="G15">
        <f>6*H32/1000</f>
        <v>1.2000000000000001E-3</v>
      </c>
      <c r="H15" s="2">
        <f>AVERAGE(J32:J33) - (B16*H32/0.5)</f>
        <v>1633.1999999999998</v>
      </c>
      <c r="I15">
        <f>0.3*H32/1000</f>
        <v>5.9999999999999995E-5</v>
      </c>
      <c r="J15" s="2">
        <f>AVERAGE(L32:L33) - (C16*H32/0.5)</f>
        <v>832.9</v>
      </c>
      <c r="L15">
        <v>0.2</v>
      </c>
      <c r="M15" s="3">
        <f t="shared" ref="M15:M19" si="0">((F15*$F$21)+$F$22)*1000/L15</f>
        <v>3.7325108745004973</v>
      </c>
      <c r="N15" s="3">
        <f t="shared" ref="N15:N19" si="1">((H15*$H$21)+$H$22)*1000/L15</f>
        <v>8.0683981989541067</v>
      </c>
      <c r="O15" s="3">
        <f t="shared" ref="O15:O19" si="2">N15-M15</f>
        <v>4.3358873244536094</v>
      </c>
      <c r="P15" s="3">
        <f t="shared" ref="P15:P19" si="3">((J15*$J$21)+$J$22)*1000/L15</f>
        <v>0.32596293703796536</v>
      </c>
    </row>
    <row r="16" spans="1:16" x14ac:dyDescent="0.2">
      <c r="A16">
        <f>AVERAGE(I29:I30)</f>
        <v>808.5</v>
      </c>
      <c r="B16">
        <f>AVERAGE(J29:J30)</f>
        <v>2442</v>
      </c>
      <c r="C16">
        <f>AVERAGE(L29:L30)</f>
        <v>666.5</v>
      </c>
      <c r="E16">
        <f>3*G35/1000</f>
        <v>1.7999999999999997E-3</v>
      </c>
      <c r="F16" s="2">
        <f>AVERAGE(I35:I36) - (A16*G35/0.5)</f>
        <v>2968.3</v>
      </c>
      <c r="G16">
        <f>6*H35/1000</f>
        <v>3.5999999999999995E-3</v>
      </c>
      <c r="H16" s="2">
        <f>AVERAGE(J35:J36) - (B16*H35/0.5)</f>
        <v>5092.6000000000004</v>
      </c>
      <c r="I16">
        <f>0.3*H35/1000</f>
        <v>1.7999999999999998E-4</v>
      </c>
      <c r="J16" s="2">
        <f>AVERAGE(L35:L36) - (C16*H35/0.5)</f>
        <v>3126.7</v>
      </c>
      <c r="L16">
        <v>0.6</v>
      </c>
      <c r="M16" s="3">
        <f t="shared" si="0"/>
        <v>2.8010368809526267</v>
      </c>
      <c r="N16" s="3">
        <f t="shared" si="1"/>
        <v>5.7632057425637422</v>
      </c>
      <c r="O16" s="3">
        <f t="shared" si="2"/>
        <v>2.9621688616111155</v>
      </c>
      <c r="P16" s="3">
        <f t="shared" si="3"/>
        <v>0.30568319330157367</v>
      </c>
    </row>
    <row r="17" spans="1:62" x14ac:dyDescent="0.2">
      <c r="E17">
        <f>9*G38/1000</f>
        <v>2.9970000000000005E-3</v>
      </c>
      <c r="F17" s="2">
        <f>AVERAGE(I38:I39) - (A16*G38/0.5)</f>
        <v>5568.0389999999998</v>
      </c>
      <c r="G17">
        <f>18*H38/1000</f>
        <v>5.9940000000000011E-3</v>
      </c>
      <c r="H17" s="2">
        <f>AVERAGE(J38:J39) - (B16*H38/0.5)</f>
        <v>9993.6280000000006</v>
      </c>
      <c r="I17">
        <f>0.9*H38/1000</f>
        <v>2.9970000000000002E-4</v>
      </c>
      <c r="J17" s="2">
        <f>AVERAGE(L38:L39) - (C16*H38/0.5)</f>
        <v>6105.6109999999999</v>
      </c>
      <c r="L17">
        <v>0.33300000000000002</v>
      </c>
      <c r="M17" s="3">
        <f t="shared" si="0"/>
        <v>8.974686724787114</v>
      </c>
      <c r="N17" s="3">
        <f t="shared" si="1"/>
        <v>18.230374878222463</v>
      </c>
      <c r="O17" s="3">
        <f t="shared" si="2"/>
        <v>9.255688153435349</v>
      </c>
      <c r="P17" s="3">
        <f t="shared" si="3"/>
        <v>1.0118208265221271</v>
      </c>
    </row>
    <row r="18" spans="1:62" x14ac:dyDescent="0.2">
      <c r="E18">
        <f>9*G41/1000</f>
        <v>4.2030000000000001E-3</v>
      </c>
      <c r="F18" s="2">
        <f>AVERAGE(I41:I42) - (A16*G41/0.5)</f>
        <v>8100.8609999999999</v>
      </c>
      <c r="G18">
        <f>18*H41/1000</f>
        <v>8.4060000000000003E-3</v>
      </c>
      <c r="H18" s="2">
        <f>AVERAGE(J41:J42) - (B16*H41/0.5)</f>
        <v>14259.672</v>
      </c>
      <c r="I18">
        <f>0.9*H41/1000</f>
        <v>4.2030000000000002E-4</v>
      </c>
      <c r="J18" s="2">
        <f>AVERAGE(L41:L42) - (B16*H41/0.5)</f>
        <v>6379.6720000000005</v>
      </c>
      <c r="L18">
        <v>0.46700000000000003</v>
      </c>
      <c r="M18" s="3">
        <f t="shared" si="0"/>
        <v>9.1281644030951163</v>
      </c>
      <c r="N18" s="3">
        <f t="shared" si="1"/>
        <v>17.869356186913901</v>
      </c>
      <c r="O18" s="3">
        <f t="shared" si="2"/>
        <v>8.7411917838187847</v>
      </c>
      <c r="P18" s="3">
        <f t="shared" si="3"/>
        <v>0.7517362463165308</v>
      </c>
    </row>
    <row r="19" spans="1:62" x14ac:dyDescent="0.2">
      <c r="E19">
        <f>9*G44/1000</f>
        <v>5.3999999999999994E-3</v>
      </c>
      <c r="F19" s="2">
        <f>AVERAGE(I44:I45) - (A16*G44/0.5)</f>
        <v>10308.799999999999</v>
      </c>
      <c r="G19">
        <f>18*H44/1000</f>
        <v>1.0799999999999999E-2</v>
      </c>
      <c r="H19" s="2">
        <f>AVERAGE(J44:J45) - (B16*H44/0.5)</f>
        <v>18829.099999999999</v>
      </c>
      <c r="I19">
        <f>0.9*H44/1000</f>
        <v>5.4000000000000001E-4</v>
      </c>
      <c r="J19" s="2">
        <f>AVERAGE(L44:L45) - (C16*H44/0.5)</f>
        <v>10419.700000000001</v>
      </c>
      <c r="L19">
        <v>0.6</v>
      </c>
      <c r="M19" s="3">
        <f t="shared" si="0"/>
        <v>8.9561395899932812</v>
      </c>
      <c r="N19" s="3">
        <f t="shared" si="1"/>
        <v>17.968335262928292</v>
      </c>
      <c r="O19" s="3">
        <f t="shared" si="2"/>
        <v>9.012195672935011</v>
      </c>
      <c r="P19" s="3">
        <f t="shared" si="3"/>
        <v>0.93212474392023392</v>
      </c>
    </row>
    <row r="20" spans="1:62" x14ac:dyDescent="0.2">
      <c r="F20" s="2"/>
      <c r="H20" s="2"/>
      <c r="J20" s="2"/>
    </row>
    <row r="21" spans="1:62" x14ac:dyDescent="0.2">
      <c r="D21" t="s">
        <v>33</v>
      </c>
      <c r="F21" s="5">
        <f>SLOPE(E13:E19,F13:F19)</f>
        <v>5.0310763918321552E-7</v>
      </c>
      <c r="G21" s="5"/>
      <c r="H21" s="5">
        <f>SLOPE(G13:G19,H13:H19)</f>
        <v>5.3311088794225113E-7</v>
      </c>
      <c r="I21" s="5"/>
      <c r="J21" s="5">
        <f>SLOPE(I13:I19,J13:J19)</f>
        <v>5.1537766402193352E-8</v>
      </c>
    </row>
    <row r="22" spans="1:62" x14ac:dyDescent="0.2">
      <c r="D22" t="s">
        <v>34</v>
      </c>
      <c r="F22" s="5">
        <f>INTERCEPT(E13:E19,F13:F19)</f>
        <v>1.8724772318403715E-4</v>
      </c>
      <c r="G22" s="5"/>
      <c r="H22" s="5">
        <f>INTERCEPT(G13:G19,H13:H19)</f>
        <v>7.430029376035369E-4</v>
      </c>
      <c r="I22" s="5"/>
      <c r="J22" s="5">
        <f>INTERCEPT(I13:I19,J13:J19)</f>
        <v>2.2266781771206236E-5</v>
      </c>
    </row>
    <row r="23" spans="1:62" x14ac:dyDescent="0.2">
      <c r="D23" t="s">
        <v>35</v>
      </c>
      <c r="F23" s="4">
        <f>RSQ(E13:E19,F13:F19)</f>
        <v>0.99804685161442686</v>
      </c>
      <c r="G23" s="4"/>
      <c r="H23" s="4">
        <f>RSQ(G13:G19,H13:H19)</f>
        <v>0.99688145682401808</v>
      </c>
      <c r="I23" s="4"/>
      <c r="J23" s="4">
        <f>RSQ(I13:I19,J13:J19)</f>
        <v>0.96983762347553903</v>
      </c>
    </row>
    <row r="24" spans="1:62" s="2" customFormat="1" ht="176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121</v>
      </c>
      <c r="AJ24" s="2" t="s">
        <v>122</v>
      </c>
      <c r="AK24" s="2" t="s">
        <v>44</v>
      </c>
      <c r="AL24" s="2" t="s">
        <v>45</v>
      </c>
      <c r="AM24" s="2" t="s">
        <v>46</v>
      </c>
      <c r="AO24" s="2" t="s">
        <v>123</v>
      </c>
      <c r="AP24" s="2" t="s">
        <v>124</v>
      </c>
      <c r="AQ24" s="2" t="s">
        <v>48</v>
      </c>
      <c r="AR24" s="2" t="s">
        <v>49</v>
      </c>
      <c r="AS24" s="2" t="s">
        <v>50</v>
      </c>
      <c r="AU24" s="2" t="s">
        <v>125</v>
      </c>
      <c r="AV24" s="2" t="s">
        <v>51</v>
      </c>
      <c r="AW24" s="2" t="s">
        <v>52</v>
      </c>
      <c r="AX24" s="2" t="s">
        <v>53</v>
      </c>
      <c r="AY24" s="2" t="s">
        <v>54</v>
      </c>
      <c r="BA24" s="2" t="s">
        <v>126</v>
      </c>
      <c r="BB24" s="2" t="s">
        <v>55</v>
      </c>
      <c r="BC24" s="2" t="s">
        <v>56</v>
      </c>
      <c r="BD24" s="2" t="s">
        <v>57</v>
      </c>
      <c r="BE24" s="2" t="s">
        <v>58</v>
      </c>
      <c r="BG24" s="2" t="s">
        <v>59</v>
      </c>
      <c r="BH24" s="2" t="s">
        <v>60</v>
      </c>
      <c r="BI24" s="2" t="s">
        <v>61</v>
      </c>
      <c r="BJ24" s="2" t="s">
        <v>62</v>
      </c>
    </row>
    <row r="25" spans="1:62" x14ac:dyDescent="0.2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0</v>
      </c>
      <c r="J25">
        <v>4301</v>
      </c>
      <c r="L25">
        <v>7612</v>
      </c>
      <c r="M25">
        <v>0</v>
      </c>
      <c r="N25">
        <v>6.5380000000000003</v>
      </c>
      <c r="O25">
        <v>6.5380000000000003</v>
      </c>
      <c r="Q25">
        <v>1.1339999999999999</v>
      </c>
      <c r="R25">
        <v>1</v>
      </c>
      <c r="S25">
        <v>0</v>
      </c>
      <c r="T25">
        <v>0</v>
      </c>
      <c r="V25">
        <v>0</v>
      </c>
      <c r="X25" t="s">
        <v>143</v>
      </c>
      <c r="Y25" s="1">
        <v>44810</v>
      </c>
      <c r="Z25" s="6">
        <v>0.65063657407407405</v>
      </c>
      <c r="AB25">
        <v>1</v>
      </c>
      <c r="AD25" s="3">
        <f t="shared" ref="AD25:AD88" si="4">((I25*$F$21)+$F$22)*1000/G25</f>
        <v>0.62415907728012388</v>
      </c>
      <c r="AE25" s="3">
        <f t="shared" ref="AE25:AE88" si="5">((J25*$H$21)+$H$22)*1000/H25</f>
        <v>10.119709555477197</v>
      </c>
      <c r="AF25" s="3">
        <f t="shared" ref="AF25:AF88" si="6">AE25-AD25</f>
        <v>9.4955504781970728</v>
      </c>
      <c r="AG25" s="3">
        <f t="shared" ref="AG25:AG88" si="7">((L25*$J$21)+$J$22)*1000/H25</f>
        <v>1.3819075320823402</v>
      </c>
      <c r="AH25" s="3"/>
    </row>
    <row r="26" spans="1:62" x14ac:dyDescent="0.2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34</v>
      </c>
      <c r="J26">
        <v>3333</v>
      </c>
      <c r="L26">
        <v>7031</v>
      </c>
      <c r="M26">
        <v>0.73499999999999999</v>
      </c>
      <c r="N26">
        <v>5.17</v>
      </c>
      <c r="O26">
        <v>4.4349999999999996</v>
      </c>
      <c r="Q26">
        <v>1.032</v>
      </c>
      <c r="R26">
        <v>1</v>
      </c>
      <c r="S26">
        <v>0</v>
      </c>
      <c r="T26">
        <v>0</v>
      </c>
      <c r="V26">
        <v>0</v>
      </c>
      <c r="Y26" s="1">
        <v>44810</v>
      </c>
      <c r="Z26" s="6">
        <v>0.65631944444444446</v>
      </c>
      <c r="AB26">
        <v>1</v>
      </c>
      <c r="AD26" s="3">
        <f t="shared" si="4"/>
        <v>0.68117794305422164</v>
      </c>
      <c r="AE26" s="3">
        <f t="shared" si="5"/>
        <v>8.3995384237168658</v>
      </c>
      <c r="AF26" s="3">
        <f t="shared" si="6"/>
        <v>7.7183604806626445</v>
      </c>
      <c r="AG26" s="3">
        <f t="shared" si="7"/>
        <v>1.2820960578167593</v>
      </c>
      <c r="AH26" s="3"/>
      <c r="AK26">
        <f>ABS(100*(AD26-AD27)/(AVERAGE(AD26:AD27)))</f>
        <v>1.466339336633484</v>
      </c>
      <c r="AQ26">
        <f>ABS(100*(AE26-AE27)/(AVERAGE(AE26:AE27)))</f>
        <v>14.245820921949116</v>
      </c>
      <c r="AW26">
        <f>ABS(100*(AF26-AF27)/(AVERAGE(AF26:AF27)))</f>
        <v>15.295104824761092</v>
      </c>
      <c r="BC26">
        <f>ABS(100*(AG26-AG27)/(AVERAGE(AG26:AG27)))</f>
        <v>2.2767164971490743</v>
      </c>
      <c r="BG26" s="3">
        <f>AVERAGE(AD26:AD27)</f>
        <v>0.68620901944605384</v>
      </c>
      <c r="BH26" s="3">
        <f>AVERAGE(AE26:AE27)</f>
        <v>9.0437140799804201</v>
      </c>
      <c r="BI26" s="3">
        <f>AVERAGE(AF26:AF27)</f>
        <v>8.3575050605343666</v>
      </c>
      <c r="BJ26" s="3">
        <f>AVERAGE(AG26:AG27)</f>
        <v>1.267665483224145</v>
      </c>
    </row>
    <row r="27" spans="1:62" x14ac:dyDescent="0.2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40</v>
      </c>
      <c r="J27">
        <v>4058</v>
      </c>
      <c r="L27">
        <v>6863</v>
      </c>
      <c r="M27">
        <v>0.74299999999999999</v>
      </c>
      <c r="N27">
        <v>6.194</v>
      </c>
      <c r="O27">
        <v>5.45</v>
      </c>
      <c r="Q27">
        <v>1.0029999999999999</v>
      </c>
      <c r="R27">
        <v>1</v>
      </c>
      <c r="S27">
        <v>0</v>
      </c>
      <c r="T27">
        <v>0</v>
      </c>
      <c r="V27">
        <v>0</v>
      </c>
      <c r="Y27" s="1">
        <v>44810</v>
      </c>
      <c r="Z27" s="6">
        <v>0.6624768518518519</v>
      </c>
      <c r="AB27">
        <v>1</v>
      </c>
      <c r="AD27" s="3">
        <f t="shared" si="4"/>
        <v>0.69124009583788604</v>
      </c>
      <c r="AE27" s="3">
        <f t="shared" si="5"/>
        <v>9.6878897362439744</v>
      </c>
      <c r="AF27" s="3">
        <f t="shared" si="6"/>
        <v>8.9966496404060887</v>
      </c>
      <c r="AG27" s="3">
        <f t="shared" si="7"/>
        <v>1.2532349086315306</v>
      </c>
      <c r="AH27" s="3"/>
    </row>
    <row r="28" spans="1:62" x14ac:dyDescent="0.2">
      <c r="A28">
        <v>4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3519</v>
      </c>
      <c r="J28">
        <v>2119</v>
      </c>
      <c r="L28">
        <v>1165</v>
      </c>
      <c r="M28">
        <v>3.1139999999999999</v>
      </c>
      <c r="N28">
        <v>2.0739999999999998</v>
      </c>
      <c r="O28">
        <v>0</v>
      </c>
      <c r="Q28">
        <v>6.0000000000000001E-3</v>
      </c>
      <c r="R28">
        <v>1</v>
      </c>
      <c r="S28">
        <v>0</v>
      </c>
      <c r="T28">
        <v>0</v>
      </c>
      <c r="V28">
        <v>0</v>
      </c>
      <c r="Y28" s="1">
        <v>44810</v>
      </c>
      <c r="Z28" s="6">
        <v>0.6780787037037036</v>
      </c>
      <c r="AB28">
        <v>1</v>
      </c>
      <c r="AD28" s="3">
        <f t="shared" si="4"/>
        <v>3.9153670109395455</v>
      </c>
      <c r="AE28" s="3">
        <f t="shared" si="5"/>
        <v>3.7453298183063342</v>
      </c>
      <c r="AF28" s="3">
        <f t="shared" si="6"/>
        <v>-0.17003719263321138</v>
      </c>
      <c r="AG28" s="3">
        <f t="shared" si="7"/>
        <v>0.16461655925952298</v>
      </c>
      <c r="AH28" s="3"/>
    </row>
    <row r="29" spans="1:62" x14ac:dyDescent="0.2">
      <c r="A29">
        <v>5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837</v>
      </c>
      <c r="J29">
        <v>3048</v>
      </c>
      <c r="L29">
        <v>858</v>
      </c>
      <c r="M29">
        <v>1.0569999999999999</v>
      </c>
      <c r="N29">
        <v>2.8610000000000002</v>
      </c>
      <c r="O29">
        <v>1.804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44810</v>
      </c>
      <c r="Z29" s="6">
        <v>0.68548611111111113</v>
      </c>
      <c r="AB29">
        <v>1</v>
      </c>
      <c r="AD29" s="3">
        <f t="shared" si="4"/>
        <v>1.2166976343607772</v>
      </c>
      <c r="AE29" s="3">
        <f t="shared" si="5"/>
        <v>4.7358498481030358</v>
      </c>
      <c r="AF29" s="3">
        <f t="shared" si="6"/>
        <v>3.5191522137422586</v>
      </c>
      <c r="AG29" s="3">
        <f t="shared" si="7"/>
        <v>0.13297237068857626</v>
      </c>
      <c r="AH29" s="3"/>
      <c r="AK29">
        <f>ABS(100*(AD29-AD30)/(AVERAGE(AD29:AD30)))</f>
        <v>4.8277172758106355</v>
      </c>
      <c r="AQ29">
        <f>ABS(100*(AE29-AE30)/(AVERAGE(AE29:AE30)))</f>
        <v>31.597785803284808</v>
      </c>
      <c r="AW29">
        <f>ABS(100*(AF29-AF30)/(AVERAGE(AF29:AF30)))</f>
        <v>42.558051042227312</v>
      </c>
      <c r="BC29">
        <f>ABS(100*(AG29-AG30)/(AVERAGE(AG29:AG30)))</f>
        <v>34.864206954531603</v>
      </c>
      <c r="BG29" s="3">
        <f>AVERAGE(AD29:AD30)</f>
        <v>1.188020498927334</v>
      </c>
      <c r="BH29" s="3">
        <f>AVERAGE(AE29:AE30)</f>
        <v>4.0897194519170279</v>
      </c>
      <c r="BI29" s="3">
        <f>AVERAGE(AF29:AF30)</f>
        <v>2.9016989529896939</v>
      </c>
      <c r="BJ29" s="3">
        <f>AVERAGE(AG29:AG30)</f>
        <v>0.11323340615653621</v>
      </c>
    </row>
    <row r="30" spans="1:62" x14ac:dyDescent="0.2">
      <c r="A30">
        <v>6</v>
      </c>
      <c r="B30">
        <v>3</v>
      </c>
      <c r="C30" t="s">
        <v>28</v>
      </c>
      <c r="D30" t="s">
        <v>27</v>
      </c>
      <c r="G30">
        <v>0.5</v>
      </c>
      <c r="H30">
        <v>0.5</v>
      </c>
      <c r="I30">
        <v>780</v>
      </c>
      <c r="J30">
        <v>1836</v>
      </c>
      <c r="L30">
        <v>475</v>
      </c>
      <c r="M30">
        <v>1.0129999999999999</v>
      </c>
      <c r="N30">
        <v>1.8340000000000001</v>
      </c>
      <c r="O30">
        <v>0.82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44810</v>
      </c>
      <c r="Z30" s="6">
        <v>0.69302083333333331</v>
      </c>
      <c r="AB30">
        <v>1</v>
      </c>
      <c r="AD30" s="3">
        <f t="shared" si="4"/>
        <v>1.1593433634938906</v>
      </c>
      <c r="AE30" s="3">
        <f t="shared" si="5"/>
        <v>3.44358905573102</v>
      </c>
      <c r="AF30" s="3">
        <f t="shared" si="6"/>
        <v>2.2842456922371293</v>
      </c>
      <c r="AG30" s="3">
        <f t="shared" si="7"/>
        <v>9.3494441624496147E-2</v>
      </c>
      <c r="AH30" s="3"/>
    </row>
    <row r="31" spans="1:62" x14ac:dyDescent="0.2">
      <c r="A31">
        <v>7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787</v>
      </c>
      <c r="J31">
        <v>2738</v>
      </c>
      <c r="L31">
        <v>1439</v>
      </c>
      <c r="M31">
        <v>2.5459999999999998</v>
      </c>
      <c r="N31">
        <v>6.4960000000000004</v>
      </c>
      <c r="O31">
        <v>3.95</v>
      </c>
      <c r="Q31">
        <v>8.5999999999999993E-2</v>
      </c>
      <c r="R31">
        <v>1</v>
      </c>
      <c r="S31">
        <v>0</v>
      </c>
      <c r="T31">
        <v>0</v>
      </c>
      <c r="V31">
        <v>0</v>
      </c>
      <c r="Y31" s="1">
        <v>44810</v>
      </c>
      <c r="Z31" s="6">
        <v>0.70833333333333337</v>
      </c>
      <c r="AB31">
        <v>1</v>
      </c>
      <c r="AD31" s="3">
        <f t="shared" si="4"/>
        <v>2.9159671761061388</v>
      </c>
      <c r="AE31" s="3">
        <f t="shared" si="5"/>
        <v>11.013302743947101</v>
      </c>
      <c r="AF31" s="3">
        <f t="shared" si="6"/>
        <v>8.0973355678409611</v>
      </c>
      <c r="AG31" s="3">
        <f t="shared" si="7"/>
        <v>0.48214813811981233</v>
      </c>
      <c r="AH31" s="3"/>
    </row>
    <row r="32" spans="1:62" x14ac:dyDescent="0.2">
      <c r="A32">
        <v>8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1407</v>
      </c>
      <c r="J32">
        <v>2688</v>
      </c>
      <c r="L32">
        <v>1211</v>
      </c>
      <c r="M32">
        <v>3.7360000000000002</v>
      </c>
      <c r="N32">
        <v>6.3879999999999999</v>
      </c>
      <c r="O32">
        <v>2.6520000000000001</v>
      </c>
      <c r="Q32">
        <v>2.7E-2</v>
      </c>
      <c r="R32">
        <v>1</v>
      </c>
      <c r="S32">
        <v>0</v>
      </c>
      <c r="T32">
        <v>0</v>
      </c>
      <c r="V32">
        <v>0</v>
      </c>
      <c r="Y32" s="1">
        <v>44810</v>
      </c>
      <c r="Z32" s="6">
        <v>0.71481481481481479</v>
      </c>
      <c r="AB32">
        <v>1</v>
      </c>
      <c r="AD32" s="3">
        <f t="shared" si="4"/>
        <v>4.4756008575741069</v>
      </c>
      <c r="AE32" s="3">
        <f t="shared" si="5"/>
        <v>10.880025021961538</v>
      </c>
      <c r="AF32" s="3">
        <f t="shared" si="6"/>
        <v>6.4044241643874313</v>
      </c>
      <c r="AG32" s="3">
        <f t="shared" si="7"/>
        <v>0.42339508442131191</v>
      </c>
      <c r="AH32" s="3"/>
      <c r="AJ32">
        <f>ABS(100*((AVERAGE(AD32:AD33))-3)/3)</f>
        <v>51.534530901991893</v>
      </c>
      <c r="AK32">
        <f>ABS(100*(AD32-AD33)/(AVERAGE(AD32:AD33)))</f>
        <v>3.0987467154138955</v>
      </c>
      <c r="AP32">
        <f>ABS(100*((AVERAGE(AE32:AE33))-6)/6)</f>
        <v>77.868529594401011</v>
      </c>
      <c r="AQ32">
        <f>ABS(100*(AE32-AE33)/(AVERAGE(AE32:AE33)))</f>
        <v>3.896384345815942</v>
      </c>
      <c r="AV32">
        <f>ABS(100*((AVERAGE(AF32:AF33))-3)/3)</f>
        <v>104.20252828681015</v>
      </c>
      <c r="AW32">
        <f>ABS(100*(AF32-AF33)/(AVERAGE(AF32:AF33)))</f>
        <v>9.0873284191067523</v>
      </c>
      <c r="BB32">
        <f>ABS(100*((AVERAGE(AG32:AG33))-0.3)/0.3)</f>
        <v>31.554259884029694</v>
      </c>
      <c r="BC32">
        <f>ABS(100*(AG32-AG33)/(AVERAGE(AG32:AG33)))</f>
        <v>14.560432982584008</v>
      </c>
      <c r="BG32" s="3">
        <f>AVERAGE(AD32:AD33)</f>
        <v>4.5460359270597568</v>
      </c>
      <c r="BH32" s="3">
        <f>AVERAGE(AE32:AE33)</f>
        <v>10.67211177566406</v>
      </c>
      <c r="BI32" s="3">
        <f>AVERAGE(AF32:AF33)</f>
        <v>6.1260758486043043</v>
      </c>
      <c r="BJ32" s="3">
        <f>AVERAGE(AG32:AG33)</f>
        <v>0.39466277965208907</v>
      </c>
    </row>
    <row r="33" spans="1:62" x14ac:dyDescent="0.2">
      <c r="A33">
        <v>9</v>
      </c>
      <c r="B33">
        <v>4</v>
      </c>
      <c r="C33" t="s">
        <v>63</v>
      </c>
      <c r="D33" t="s">
        <v>27</v>
      </c>
      <c r="G33">
        <v>0.2</v>
      </c>
      <c r="H33">
        <v>0.2</v>
      </c>
      <c r="I33">
        <v>1463</v>
      </c>
      <c r="J33">
        <v>2532</v>
      </c>
      <c r="L33">
        <v>988</v>
      </c>
      <c r="M33">
        <v>3.843</v>
      </c>
      <c r="N33">
        <v>6.0579999999999998</v>
      </c>
      <c r="O33">
        <v>2.2149999999999999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44810</v>
      </c>
      <c r="Z33" s="6">
        <v>0.72170138888888891</v>
      </c>
      <c r="AB33">
        <v>1</v>
      </c>
      <c r="AD33" s="3">
        <f t="shared" si="4"/>
        <v>4.6164709965454067</v>
      </c>
      <c r="AE33" s="3">
        <f t="shared" si="5"/>
        <v>10.464198529366584</v>
      </c>
      <c r="AF33" s="3">
        <f t="shared" si="6"/>
        <v>5.8477275328211773</v>
      </c>
      <c r="AG33" s="3">
        <f t="shared" si="7"/>
        <v>0.36593047488286629</v>
      </c>
      <c r="AH33" s="3"/>
    </row>
    <row r="34" spans="1:62" x14ac:dyDescent="0.2">
      <c r="A34">
        <v>10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3792</v>
      </c>
      <c r="J34">
        <v>8006</v>
      </c>
      <c r="L34">
        <v>4043</v>
      </c>
      <c r="M34">
        <v>2.77</v>
      </c>
      <c r="N34">
        <v>5.8849999999999998</v>
      </c>
      <c r="O34">
        <v>3.1139999999999999</v>
      </c>
      <c r="Q34">
        <v>0.25600000000000001</v>
      </c>
      <c r="R34">
        <v>1</v>
      </c>
      <c r="S34">
        <v>0</v>
      </c>
      <c r="T34">
        <v>0</v>
      </c>
      <c r="V34">
        <v>0</v>
      </c>
      <c r="Y34" s="1">
        <v>44810</v>
      </c>
      <c r="Z34" s="6">
        <v>0.73719907407407403</v>
      </c>
      <c r="AB34">
        <v>1</v>
      </c>
      <c r="AD34" s="3">
        <f t="shared" si="4"/>
        <v>3.4917198182779847</v>
      </c>
      <c r="AE34" s="3">
        <f t="shared" si="5"/>
        <v>8.351814510781999</v>
      </c>
      <c r="AF34" s="3">
        <f t="shared" si="6"/>
        <v>4.8600946925040143</v>
      </c>
      <c r="AG34" s="3">
        <f t="shared" si="7"/>
        <v>0.38438995222545663</v>
      </c>
      <c r="AH34" s="3"/>
    </row>
    <row r="35" spans="1:62" x14ac:dyDescent="0.2">
      <c r="A35">
        <v>11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3900</v>
      </c>
      <c r="J35">
        <v>8043</v>
      </c>
      <c r="L35">
        <v>3960</v>
      </c>
      <c r="M35">
        <v>2.839</v>
      </c>
      <c r="N35">
        <v>5.9109999999999996</v>
      </c>
      <c r="O35">
        <v>3.0720000000000001</v>
      </c>
      <c r="Q35">
        <v>0.248</v>
      </c>
      <c r="R35">
        <v>1</v>
      </c>
      <c r="S35">
        <v>0</v>
      </c>
      <c r="T35">
        <v>0</v>
      </c>
      <c r="V35">
        <v>0</v>
      </c>
      <c r="Y35" s="1">
        <v>44810</v>
      </c>
      <c r="Z35" s="6">
        <v>0.7446990740740741</v>
      </c>
      <c r="AB35">
        <v>1</v>
      </c>
      <c r="AD35" s="3">
        <f t="shared" si="4"/>
        <v>3.5822791933309635</v>
      </c>
      <c r="AE35" s="3">
        <f t="shared" si="5"/>
        <v>8.3846896822051047</v>
      </c>
      <c r="AF35" s="3">
        <f t="shared" si="6"/>
        <v>4.8024104888741412</v>
      </c>
      <c r="AG35" s="3">
        <f t="shared" si="7"/>
        <v>0.37726056120648654</v>
      </c>
      <c r="AH35" s="3"/>
      <c r="AJ35">
        <f>ABS(100*((AVERAGE(AD35:AD36))-3)/3)</f>
        <v>20.485397783729553</v>
      </c>
      <c r="AK35">
        <f>ABS(100*(AD35-AD36)/(AVERAGE(AD35:AD36)))</f>
        <v>1.7862601761844596</v>
      </c>
      <c r="AP35">
        <f>ABS(100*((AVERAGE(AE35:AE36))-6)/6)</f>
        <v>39.44865532122828</v>
      </c>
      <c r="AQ35">
        <f>ABS(100*(AE35-AE36)/(AVERAGE(AE35:AE36)))</f>
        <v>0.42477672494039742</v>
      </c>
      <c r="AV35">
        <f>ABS(100*((AVERAGE(AF35:AF36))-3)/3)</f>
        <v>58.411912858727</v>
      </c>
      <c r="AW35">
        <f>ABS(100*(AF35-AF36)/(AVERAGE(AF35:AF36)))</f>
        <v>2.1064536628617905</v>
      </c>
      <c r="BB35">
        <f>ABS(100*((AVERAGE(AG35:AG36))-0.3)/0.3)</f>
        <v>24.794345305232483</v>
      </c>
      <c r="BC35">
        <f>ABS(100*(AG35-AG36)/(AVERAGE(AG35:AG36)))</f>
        <v>1.5372092294465436</v>
      </c>
      <c r="BG35" s="3">
        <f>AVERAGE(AD35:AD36)</f>
        <v>3.6145619335118866</v>
      </c>
      <c r="BH35" s="3">
        <f>AVERAGE(AE35:AE36)</f>
        <v>8.3669193192736966</v>
      </c>
      <c r="BI35" s="3">
        <f>AVERAGE(AF35:AF36)</f>
        <v>4.75235738576181</v>
      </c>
      <c r="BJ35" s="3">
        <f>AVERAGE(AG35:AG36)</f>
        <v>0.37438303591569744</v>
      </c>
    </row>
    <row r="36" spans="1:62" x14ac:dyDescent="0.2">
      <c r="A36">
        <v>12</v>
      </c>
      <c r="B36">
        <v>5</v>
      </c>
      <c r="C36" t="s">
        <v>63</v>
      </c>
      <c r="D36" t="s">
        <v>27</v>
      </c>
      <c r="G36">
        <v>0.6</v>
      </c>
      <c r="H36">
        <v>0.6</v>
      </c>
      <c r="I36">
        <v>3977</v>
      </c>
      <c r="J36">
        <v>8003</v>
      </c>
      <c r="L36">
        <v>3893</v>
      </c>
      <c r="M36">
        <v>2.8879999999999999</v>
      </c>
      <c r="N36">
        <v>5.8819999999999997</v>
      </c>
      <c r="O36">
        <v>2.9940000000000002</v>
      </c>
      <c r="Q36">
        <v>0.24299999999999999</v>
      </c>
      <c r="R36">
        <v>1</v>
      </c>
      <c r="S36">
        <v>0</v>
      </c>
      <c r="T36">
        <v>0</v>
      </c>
      <c r="V36">
        <v>0</v>
      </c>
      <c r="Y36" s="1">
        <v>44810</v>
      </c>
      <c r="Z36" s="6">
        <v>0.75239583333333337</v>
      </c>
      <c r="AB36">
        <v>1</v>
      </c>
      <c r="AD36" s="3">
        <f t="shared" si="4"/>
        <v>3.6468446736928093</v>
      </c>
      <c r="AE36" s="3">
        <f t="shared" si="5"/>
        <v>8.3491489563422885</v>
      </c>
      <c r="AF36" s="3">
        <f t="shared" si="6"/>
        <v>4.7023042826494788</v>
      </c>
      <c r="AG36" s="3">
        <f t="shared" si="7"/>
        <v>0.37150551062490828</v>
      </c>
      <c r="AH36" s="3"/>
    </row>
    <row r="37" spans="1:62" x14ac:dyDescent="0.2">
      <c r="A37">
        <v>13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4493</v>
      </c>
      <c r="J37">
        <v>11671</v>
      </c>
      <c r="L37">
        <v>6650</v>
      </c>
      <c r="M37">
        <v>5.798</v>
      </c>
      <c r="N37">
        <v>15.263999999999999</v>
      </c>
      <c r="O37">
        <v>9.4659999999999993</v>
      </c>
      <c r="Q37">
        <v>0.87</v>
      </c>
      <c r="R37">
        <v>1</v>
      </c>
      <c r="S37">
        <v>0</v>
      </c>
      <c r="T37">
        <v>0</v>
      </c>
      <c r="V37">
        <v>0</v>
      </c>
      <c r="Y37" s="1">
        <v>44810</v>
      </c>
      <c r="Z37" s="6">
        <v>0.76730324074074074</v>
      </c>
      <c r="AB37">
        <v>1</v>
      </c>
      <c r="AD37" s="3">
        <f t="shared" si="4"/>
        <v>7.3504815196222948</v>
      </c>
      <c r="AE37" s="3">
        <f t="shared" si="5"/>
        <v>20.915736068401049</v>
      </c>
      <c r="AF37" s="3">
        <f t="shared" si="6"/>
        <v>13.565254548778753</v>
      </c>
      <c r="AG37" s="3">
        <f t="shared" si="7"/>
        <v>1.0960748598972732</v>
      </c>
      <c r="AH37" s="3"/>
    </row>
    <row r="38" spans="1:62" x14ac:dyDescent="0.2">
      <c r="A38">
        <v>14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6051</v>
      </c>
      <c r="J38">
        <v>11610</v>
      </c>
      <c r="L38">
        <v>6672</v>
      </c>
      <c r="M38">
        <v>7.5940000000000003</v>
      </c>
      <c r="N38">
        <v>15.186</v>
      </c>
      <c r="O38">
        <v>7.593</v>
      </c>
      <c r="Q38">
        <v>0.874</v>
      </c>
      <c r="R38">
        <v>1</v>
      </c>
      <c r="S38">
        <v>0</v>
      </c>
      <c r="T38">
        <v>0</v>
      </c>
      <c r="V38">
        <v>0</v>
      </c>
      <c r="Y38" s="1">
        <v>44810</v>
      </c>
      <c r="Z38" s="6">
        <v>0.77456018518518521</v>
      </c>
      <c r="AB38">
        <v>1</v>
      </c>
      <c r="AD38" s="3">
        <f t="shared" si="4"/>
        <v>9.7043605041491716</v>
      </c>
      <c r="AE38" s="3">
        <f t="shared" si="5"/>
        <v>20.818079118958174</v>
      </c>
      <c r="AF38" s="3">
        <f t="shared" si="6"/>
        <v>11.113718614809002</v>
      </c>
      <c r="AG38" s="3">
        <f t="shared" si="7"/>
        <v>1.0994797573772981</v>
      </c>
      <c r="AH38" s="3"/>
      <c r="AJ38">
        <f>ABS(100*((AVERAGE(AD38:AD39))-9)/9)</f>
        <v>8.7579086371819379</v>
      </c>
      <c r="AK38">
        <f>ABS(100*(AD38-AD39)/(AVERAGE(AD38:AD39)))</f>
        <v>1.7133113811711007</v>
      </c>
      <c r="AP38">
        <f>ABS(100*((AVERAGE(AE38:AE39))-18)/18)</f>
        <v>15.744935860735646</v>
      </c>
      <c r="AQ38">
        <f>ABS(100*(AE38-AE39)/(AVERAGE(AE38:AE39)))</f>
        <v>0.15368405494556131</v>
      </c>
      <c r="AV38">
        <f>ABS(100*((AVERAGE(AF38:AF39))-9)/9)</f>
        <v>22.731963084289358</v>
      </c>
      <c r="AW38">
        <f>ABS(100*(AF38-AF39)/(AVERAGE(AF38:AF39)))</f>
        <v>1.2283667327306482</v>
      </c>
      <c r="BB38">
        <f>ABS(100*((AVERAGE(AG38:AG39))-0.9)/0.9)</f>
        <v>20.057852126250133</v>
      </c>
      <c r="BC38">
        <f>ABS(100*(AG38-AG39)/(AVERAGE(AG38:AG39)))</f>
        <v>3.5092504535248783</v>
      </c>
      <c r="BG38" s="3">
        <f>AVERAGE(AD38:AD39)</f>
        <v>9.7882117773463744</v>
      </c>
      <c r="BH38" s="3">
        <f>AVERAGE(AE38:AE39)</f>
        <v>20.834088454932417</v>
      </c>
      <c r="BI38" s="3">
        <f>AVERAGE(AF38:AF39)</f>
        <v>11.045876677586042</v>
      </c>
      <c r="BJ38" s="3">
        <f>AVERAGE(AG38:AG39)</f>
        <v>1.0805206691362512</v>
      </c>
    </row>
    <row r="39" spans="1:62" x14ac:dyDescent="0.2">
      <c r="A39">
        <v>15</v>
      </c>
      <c r="B39">
        <v>6</v>
      </c>
      <c r="C39" t="s">
        <v>67</v>
      </c>
      <c r="D39" t="s">
        <v>27</v>
      </c>
      <c r="G39">
        <v>0.33300000000000002</v>
      </c>
      <c r="H39">
        <v>0.33300000000000002</v>
      </c>
      <c r="I39">
        <v>6162</v>
      </c>
      <c r="J39">
        <v>11630</v>
      </c>
      <c r="L39">
        <v>6427</v>
      </c>
      <c r="M39">
        <v>7.7210000000000001</v>
      </c>
      <c r="N39">
        <v>15.212</v>
      </c>
      <c r="O39">
        <v>7.492</v>
      </c>
      <c r="Q39">
        <v>0.83499999999999996</v>
      </c>
      <c r="R39">
        <v>1</v>
      </c>
      <c r="S39">
        <v>0</v>
      </c>
      <c r="T39">
        <v>0</v>
      </c>
      <c r="V39">
        <v>0</v>
      </c>
      <c r="Y39" s="1">
        <v>44810</v>
      </c>
      <c r="Z39" s="6">
        <v>0.78221064814814811</v>
      </c>
      <c r="AB39">
        <v>1</v>
      </c>
      <c r="AD39" s="3">
        <f t="shared" si="4"/>
        <v>9.8720630505435771</v>
      </c>
      <c r="AE39" s="3">
        <f t="shared" si="5"/>
        <v>20.850097790906659</v>
      </c>
      <c r="AF39" s="3">
        <f t="shared" si="6"/>
        <v>10.978034740363082</v>
      </c>
      <c r="AG39" s="3">
        <f t="shared" si="7"/>
        <v>1.0615615808952041</v>
      </c>
      <c r="AH39" s="3"/>
      <c r="BG39" s="3"/>
      <c r="BH39" s="3"/>
      <c r="BI39" s="3"/>
      <c r="BJ39" s="3"/>
    </row>
    <row r="40" spans="1:62" x14ac:dyDescent="0.2">
      <c r="A40">
        <v>16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8734</v>
      </c>
      <c r="J40">
        <v>16958</v>
      </c>
      <c r="L40">
        <v>8850</v>
      </c>
      <c r="M40">
        <v>7.6180000000000003</v>
      </c>
      <c r="N40">
        <v>15.68</v>
      </c>
      <c r="O40">
        <v>8.0619999999999994</v>
      </c>
      <c r="Q40">
        <v>0.86699999999999999</v>
      </c>
      <c r="R40">
        <v>1</v>
      </c>
      <c r="S40">
        <v>0</v>
      </c>
      <c r="T40">
        <v>0</v>
      </c>
      <c r="V40">
        <v>0</v>
      </c>
      <c r="Y40" s="1">
        <v>44810</v>
      </c>
      <c r="Z40" s="6">
        <v>0.79748842592592595</v>
      </c>
      <c r="AB40">
        <v>1</v>
      </c>
      <c r="AD40" s="3">
        <f t="shared" si="4"/>
        <v>9.8102566248613314</v>
      </c>
      <c r="AE40" s="3">
        <f t="shared" si="5"/>
        <v>20.949673180574372</v>
      </c>
      <c r="AF40" s="3">
        <f t="shared" si="6"/>
        <v>11.139416555713041</v>
      </c>
      <c r="AG40" s="3">
        <f t="shared" si="7"/>
        <v>1.0243597739413648</v>
      </c>
      <c r="AH40" s="3"/>
      <c r="BG40" s="3"/>
      <c r="BH40" s="3"/>
      <c r="BI40" s="3"/>
      <c r="BJ40" s="3"/>
    </row>
    <row r="41" spans="1:62" x14ac:dyDescent="0.2">
      <c r="A41">
        <v>17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8908</v>
      </c>
      <c r="J41">
        <v>16464</v>
      </c>
      <c r="L41">
        <v>8737</v>
      </c>
      <c r="M41">
        <v>7.7610000000000001</v>
      </c>
      <c r="N41">
        <v>15.231999999999999</v>
      </c>
      <c r="O41">
        <v>7.4710000000000001</v>
      </c>
      <c r="Q41">
        <v>0.85399999999999998</v>
      </c>
      <c r="R41">
        <v>1</v>
      </c>
      <c r="S41">
        <v>0</v>
      </c>
      <c r="T41">
        <v>0</v>
      </c>
      <c r="V41">
        <v>0</v>
      </c>
      <c r="Y41" s="1">
        <v>44810</v>
      </c>
      <c r="Z41" s="6">
        <v>0.80525462962962957</v>
      </c>
      <c r="AB41">
        <v>1</v>
      </c>
      <c r="AD41" s="3">
        <f t="shared" si="4"/>
        <v>9.9977100064841995</v>
      </c>
      <c r="AE41" s="3">
        <f t="shared" si="5"/>
        <v>20.385740035727537</v>
      </c>
      <c r="AF41" s="3">
        <f t="shared" si="6"/>
        <v>10.388030029243337</v>
      </c>
      <c r="AG41" s="3">
        <f t="shared" si="7"/>
        <v>1.0118891795014338</v>
      </c>
      <c r="AH41" s="3"/>
      <c r="AJ41">
        <f>ABS(100*((AVERAGE(AD41:AD42))-9)/9)</f>
        <v>10.463216173937518</v>
      </c>
      <c r="AK41">
        <f>ABS(100*(AD41-AD42)/(AVERAGE(AD41:AD42)))</f>
        <v>1.1269825129764219</v>
      </c>
      <c r="AP41">
        <f>ABS(100*((AVERAGE(AE41:AE42))-18)/18)</f>
        <v>13.739276464576969</v>
      </c>
      <c r="AQ41">
        <f>ABS(100*(AE41-AE42)/(AVERAGE(AE41:AE42)))</f>
        <v>0.85311806099039811</v>
      </c>
      <c r="AV41">
        <f>ABS(100*((AVERAGE(AF41:AF42))-9)/9)</f>
        <v>17.015336755216438</v>
      </c>
      <c r="AW41">
        <f>ABS(100*(AF41-AF42)/(AVERAGE(AF41:AF42)))</f>
        <v>2.7223454957307749</v>
      </c>
      <c r="BB41">
        <f>ABS(100*((AVERAGE(AG41:AG42))-0.9)/0.9)</f>
        <v>11.494077491649225</v>
      </c>
      <c r="BC41">
        <f>ABS(100*(AG41-AG42)/(AVERAGE(AG41:AG42)))</f>
        <v>1.6826966690421397</v>
      </c>
      <c r="BG41" s="3">
        <f>AVERAGE(AD41:AD42)</f>
        <v>9.9416894556543767</v>
      </c>
      <c r="BH41" s="3">
        <f>AVERAGE(AE41:AE42)</f>
        <v>20.473069763623855</v>
      </c>
      <c r="BI41" s="3">
        <f>AVERAGE(AF41:AF42)</f>
        <v>10.53138030796948</v>
      </c>
      <c r="BJ41" s="3">
        <f>AVERAGE(AG41:AG42)</f>
        <v>1.003446697424843</v>
      </c>
    </row>
    <row r="42" spans="1:62" x14ac:dyDescent="0.2">
      <c r="A42">
        <v>18</v>
      </c>
      <c r="B42">
        <v>7</v>
      </c>
      <c r="C42" t="s">
        <v>67</v>
      </c>
      <c r="D42" t="s">
        <v>27</v>
      </c>
      <c r="G42">
        <v>0.46700000000000003</v>
      </c>
      <c r="H42">
        <v>0.46700000000000003</v>
      </c>
      <c r="I42">
        <v>8804</v>
      </c>
      <c r="J42">
        <v>16617</v>
      </c>
      <c r="L42">
        <v>8584</v>
      </c>
      <c r="M42">
        <v>7.6760000000000002</v>
      </c>
      <c r="N42">
        <v>15.37</v>
      </c>
      <c r="O42">
        <v>7.6950000000000003</v>
      </c>
      <c r="Q42">
        <v>0.83699999999999997</v>
      </c>
      <c r="R42">
        <v>1</v>
      </c>
      <c r="S42">
        <v>0</v>
      </c>
      <c r="T42">
        <v>0</v>
      </c>
      <c r="V42">
        <v>0</v>
      </c>
      <c r="Y42" s="1">
        <v>44810</v>
      </c>
      <c r="Z42" s="6">
        <v>0.81353009259259268</v>
      </c>
      <c r="AB42">
        <v>1</v>
      </c>
      <c r="AD42" s="3">
        <f t="shared" si="4"/>
        <v>9.8856689048245538</v>
      </c>
      <c r="AE42" s="3">
        <f t="shared" si="5"/>
        <v>20.560399491520176</v>
      </c>
      <c r="AF42" s="3">
        <f t="shared" si="6"/>
        <v>10.674730586695622</v>
      </c>
      <c r="AG42" s="3">
        <f t="shared" si="7"/>
        <v>0.99500421534825256</v>
      </c>
      <c r="AH42" s="3"/>
      <c r="BG42" s="3"/>
      <c r="BH42" s="3"/>
      <c r="BI42" s="3"/>
      <c r="BJ42" s="3"/>
    </row>
    <row r="43" spans="1:62" x14ac:dyDescent="0.2">
      <c r="A43">
        <v>19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11213</v>
      </c>
      <c r="J43">
        <v>21958</v>
      </c>
      <c r="L43">
        <v>11361</v>
      </c>
      <c r="M43">
        <v>7.5149999999999997</v>
      </c>
      <c r="N43">
        <v>15.734</v>
      </c>
      <c r="O43">
        <v>8.2200000000000006</v>
      </c>
      <c r="Q43">
        <v>0.89400000000000002</v>
      </c>
      <c r="R43">
        <v>1</v>
      </c>
      <c r="S43">
        <v>0</v>
      </c>
      <c r="T43">
        <v>0</v>
      </c>
      <c r="V43">
        <v>0</v>
      </c>
      <c r="Y43" s="1">
        <v>44810</v>
      </c>
      <c r="Z43" s="6">
        <v>0.82853009259259258</v>
      </c>
      <c r="AB43">
        <v>1</v>
      </c>
      <c r="AD43" s="3">
        <f t="shared" si="4"/>
        <v>9.7143228022423891</v>
      </c>
      <c r="AE43" s="3">
        <f t="shared" si="5"/>
        <v>20.748419691732479</v>
      </c>
      <c r="AF43" s="3">
        <f t="shared" si="6"/>
        <v>11.03409688949009</v>
      </c>
      <c r="AG43" s="3">
        <f t="shared" si="7"/>
        <v>1.0129789097775417</v>
      </c>
      <c r="AH43" s="3"/>
      <c r="BG43" s="3"/>
      <c r="BH43" s="3"/>
      <c r="BI43" s="3"/>
      <c r="BJ43" s="3"/>
    </row>
    <row r="44" spans="1:62" x14ac:dyDescent="0.2">
      <c r="A44">
        <v>20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11284</v>
      </c>
      <c r="J44">
        <v>21878</v>
      </c>
      <c r="L44">
        <v>11273</v>
      </c>
      <c r="M44">
        <v>7.56</v>
      </c>
      <c r="N44">
        <v>15.678000000000001</v>
      </c>
      <c r="O44">
        <v>8.1180000000000003</v>
      </c>
      <c r="Q44">
        <v>0.88600000000000001</v>
      </c>
      <c r="R44">
        <v>1</v>
      </c>
      <c r="S44">
        <v>0</v>
      </c>
      <c r="T44">
        <v>0</v>
      </c>
      <c r="V44">
        <v>0</v>
      </c>
      <c r="Y44" s="1">
        <v>44810</v>
      </c>
      <c r="Z44" s="6">
        <v>0.83627314814814813</v>
      </c>
      <c r="AB44">
        <v>1</v>
      </c>
      <c r="AD44" s="3">
        <f t="shared" si="4"/>
        <v>9.7738572062124032</v>
      </c>
      <c r="AE44" s="3">
        <f t="shared" si="5"/>
        <v>20.677338240006847</v>
      </c>
      <c r="AF44" s="3">
        <f t="shared" si="6"/>
        <v>10.903481033794444</v>
      </c>
      <c r="AG44" s="3">
        <f t="shared" si="7"/>
        <v>1.0054200373718867</v>
      </c>
      <c r="AH44" s="3"/>
      <c r="AJ44">
        <f>ABS(100*((AVERAGE(AD44:AD45))-9)/9)</f>
        <v>8.5518293616949066</v>
      </c>
      <c r="AK44">
        <f>ABS(100*(AD44-AD45)/(AVERAGE(AD44:AD45)))</f>
        <v>8.5828200112411629E-2</v>
      </c>
      <c r="AP44">
        <f>ABS(100*((AVERAGE(AE44:AE45))-18)/18)</f>
        <v>14.289160220212498</v>
      </c>
      <c r="AQ44">
        <f>ABS(100*(AE44-AE45)/(AVERAGE(AE44:AE45)))</f>
        <v>1.0236160840307191</v>
      </c>
      <c r="AV44">
        <f>ABS(100*((AVERAGE(AF44:AF45))-9)/9)</f>
        <v>20.026491078730086</v>
      </c>
      <c r="AW44">
        <f>ABS(100*(AF44-AF45)/(AVERAGE(AF44:AF45)))</f>
        <v>1.8717504370194387</v>
      </c>
      <c r="BB44">
        <f>ABS(100*((AVERAGE(AG44:AG45))-0.9)/0.9)</f>
        <v>11.202731837150852</v>
      </c>
      <c r="BC44">
        <f>ABS(100*(AG44-AG45)/(AVERAGE(AG44:AG45)))</f>
        <v>0.91833292254380028</v>
      </c>
      <c r="BG44" s="3">
        <f>AVERAGE(AD44:AD45)</f>
        <v>9.7696646425525415</v>
      </c>
      <c r="BH44" s="3">
        <f>AVERAGE(AE44:AE45)</f>
        <v>20.572048839638249</v>
      </c>
      <c r="BI44" s="3">
        <f>AVERAGE(AF44:AF45)</f>
        <v>10.802384197085708</v>
      </c>
      <c r="BJ44" s="3">
        <f>AVERAGE(AG44:AG45)</f>
        <v>1.0008245865343577</v>
      </c>
    </row>
    <row r="45" spans="1:62" x14ac:dyDescent="0.2">
      <c r="A45">
        <v>21</v>
      </c>
      <c r="B45">
        <v>8</v>
      </c>
      <c r="C45" t="s">
        <v>67</v>
      </c>
      <c r="D45" t="s">
        <v>27</v>
      </c>
      <c r="G45">
        <v>0.6</v>
      </c>
      <c r="H45">
        <v>0.6</v>
      </c>
      <c r="I45">
        <v>11274</v>
      </c>
      <c r="J45">
        <v>21641</v>
      </c>
      <c r="L45">
        <v>11166</v>
      </c>
      <c r="M45">
        <v>7.5529999999999999</v>
      </c>
      <c r="N45">
        <v>15.51</v>
      </c>
      <c r="O45">
        <v>7.9569999999999999</v>
      </c>
      <c r="Q45">
        <v>0.877</v>
      </c>
      <c r="R45">
        <v>1</v>
      </c>
      <c r="S45">
        <v>0</v>
      </c>
      <c r="T45">
        <v>0</v>
      </c>
      <c r="V45">
        <v>0</v>
      </c>
      <c r="Y45" s="1">
        <v>44810</v>
      </c>
      <c r="Z45" s="6">
        <v>0.8445717592592592</v>
      </c>
      <c r="AB45">
        <v>1</v>
      </c>
      <c r="AD45" s="3">
        <f t="shared" si="4"/>
        <v>9.7654720788926817</v>
      </c>
      <c r="AE45" s="3">
        <f t="shared" si="5"/>
        <v>20.466759439269655</v>
      </c>
      <c r="AF45" s="3">
        <f t="shared" si="6"/>
        <v>10.701287360376973</v>
      </c>
      <c r="AG45" s="3">
        <f t="shared" si="7"/>
        <v>0.9962291356968288</v>
      </c>
      <c r="AH45" s="3"/>
    </row>
    <row r="46" spans="1:62" x14ac:dyDescent="0.2">
      <c r="A46">
        <v>22</v>
      </c>
      <c r="B46">
        <v>1</v>
      </c>
      <c r="C46" t="s">
        <v>93</v>
      </c>
      <c r="D46" t="s">
        <v>27</v>
      </c>
      <c r="G46">
        <v>0.3</v>
      </c>
      <c r="H46">
        <v>0.3</v>
      </c>
      <c r="I46">
        <v>5337</v>
      </c>
      <c r="J46">
        <v>11804</v>
      </c>
      <c r="L46">
        <v>6516</v>
      </c>
      <c r="M46">
        <v>7.516</v>
      </c>
      <c r="N46">
        <v>17.131</v>
      </c>
      <c r="O46">
        <v>9.6150000000000002</v>
      </c>
      <c r="Q46">
        <v>0.94199999999999995</v>
      </c>
      <c r="R46">
        <v>1</v>
      </c>
      <c r="S46">
        <v>0</v>
      </c>
      <c r="T46">
        <v>0</v>
      </c>
      <c r="V46">
        <v>0</v>
      </c>
      <c r="Y46" s="1">
        <v>44810</v>
      </c>
      <c r="Z46" s="6">
        <v>0.85796296296296293</v>
      </c>
      <c r="AB46">
        <v>1</v>
      </c>
      <c r="AD46" s="3">
        <f t="shared" si="4"/>
        <v>9.5744439783495281</v>
      </c>
      <c r="AE46" s="3">
        <f t="shared" si="5"/>
        <v>23.4528128629129</v>
      </c>
      <c r="AF46" s="3">
        <f t="shared" si="6"/>
        <v>13.878368884563372</v>
      </c>
      <c r="AG46" s="3">
        <f t="shared" si="7"/>
        <v>1.1936228921596606</v>
      </c>
      <c r="AH46" s="3"/>
      <c r="BG46" s="3"/>
      <c r="BH46" s="3"/>
      <c r="BI46" s="3"/>
      <c r="BJ46" s="3"/>
    </row>
    <row r="47" spans="1:62" x14ac:dyDescent="0.2">
      <c r="A47">
        <v>23</v>
      </c>
      <c r="B47">
        <v>1</v>
      </c>
      <c r="C47" t="s">
        <v>93</v>
      </c>
      <c r="D47" t="s">
        <v>27</v>
      </c>
      <c r="G47">
        <v>0.3</v>
      </c>
      <c r="H47">
        <v>0.3</v>
      </c>
      <c r="I47">
        <v>5366</v>
      </c>
      <c r="J47">
        <v>12082</v>
      </c>
      <c r="L47">
        <v>6436</v>
      </c>
      <c r="M47">
        <v>7.5519999999999996</v>
      </c>
      <c r="N47">
        <v>17.524000000000001</v>
      </c>
      <c r="O47">
        <v>9.9719999999999995</v>
      </c>
      <c r="Q47">
        <v>0.92900000000000005</v>
      </c>
      <c r="R47">
        <v>1</v>
      </c>
      <c r="S47">
        <v>0</v>
      </c>
      <c r="T47">
        <v>0</v>
      </c>
      <c r="V47">
        <v>0</v>
      </c>
      <c r="Y47" s="1">
        <v>44810</v>
      </c>
      <c r="Z47" s="6">
        <v>0.86495370370370372</v>
      </c>
      <c r="AB47">
        <v>1</v>
      </c>
      <c r="AD47" s="3">
        <f t="shared" si="4"/>
        <v>9.6230777168039054</v>
      </c>
      <c r="AE47" s="3">
        <f t="shared" si="5"/>
        <v>23.946828952406047</v>
      </c>
      <c r="AF47" s="3">
        <f t="shared" si="6"/>
        <v>14.323751235602142</v>
      </c>
      <c r="AG47" s="3">
        <f t="shared" si="7"/>
        <v>1.1798794877857421</v>
      </c>
      <c r="AH47" s="3"/>
      <c r="AI47">
        <f>100*(AVERAGE(I47:I48))/(AVERAGE(I$47:I$48))</f>
        <v>100</v>
      </c>
      <c r="AK47">
        <f>ABS(100*(AD47-AD48)/(AVERAGE(AD47:AD48)))</f>
        <v>0.86757624525482868</v>
      </c>
      <c r="AO47">
        <f>100*(AVERAGE(J47:J48))/(AVERAGE(J$47:J$48))</f>
        <v>100</v>
      </c>
      <c r="AQ47">
        <f>ABS(100*(AE47-AE48)/(AVERAGE(AE47:AE48)))</f>
        <v>2.4107765217285277</v>
      </c>
      <c r="AU47">
        <f>100*(((AVERAGE(J47:J48))-(AVERAGE(I47:I48)))/((AVERAGE(J$47:J$48))-(AVERAGE($I$47:I48))))</f>
        <v>100</v>
      </c>
      <c r="AW47">
        <f>ABS(100*(AF47-AF48)/(AVERAGE(AF47:AF48)))</f>
        <v>4.6745595093644008</v>
      </c>
      <c r="BA47">
        <f>100*(AVERAGE(L47:L48))/(AVERAGE(L$47:L$48))</f>
        <v>100</v>
      </c>
      <c r="BC47">
        <f>ABS(100*(AG47-AG48)/(AVERAGE(AG47:AG48)))</f>
        <v>1.3780873834314482</v>
      </c>
      <c r="BG47" s="3">
        <f>AVERAGE(AD47:AD48)</f>
        <v>9.6650033534025077</v>
      </c>
      <c r="BH47" s="3">
        <f>AVERAGE(AE47:AE48)</f>
        <v>23.661614627356947</v>
      </c>
      <c r="BI47" s="3">
        <f>AVERAGE(AF47:AF48)</f>
        <v>13.996611273954439</v>
      </c>
      <c r="BJ47" s="3">
        <f>AVERAGE(AG47:AG48)</f>
        <v>1.171805237716065</v>
      </c>
    </row>
    <row r="48" spans="1:62" x14ac:dyDescent="0.2">
      <c r="A48">
        <v>24</v>
      </c>
      <c r="B48">
        <v>1</v>
      </c>
      <c r="C48" t="s">
        <v>93</v>
      </c>
      <c r="D48" t="s">
        <v>27</v>
      </c>
      <c r="G48">
        <v>0.3</v>
      </c>
      <c r="H48">
        <v>0.3</v>
      </c>
      <c r="I48">
        <v>5416</v>
      </c>
      <c r="J48">
        <v>11761</v>
      </c>
      <c r="L48">
        <v>6342</v>
      </c>
      <c r="M48">
        <v>7.617</v>
      </c>
      <c r="N48">
        <v>17.07</v>
      </c>
      <c r="O48">
        <v>9.4529999999999994</v>
      </c>
      <c r="Q48">
        <v>0.91200000000000003</v>
      </c>
      <c r="R48">
        <v>1</v>
      </c>
      <c r="S48">
        <v>0</v>
      </c>
      <c r="T48">
        <v>0</v>
      </c>
      <c r="V48">
        <v>0</v>
      </c>
      <c r="Y48" s="1">
        <v>44810</v>
      </c>
      <c r="Z48" s="6">
        <v>0.87234953703703699</v>
      </c>
      <c r="AB48">
        <v>1</v>
      </c>
      <c r="AD48" s="3">
        <f t="shared" si="4"/>
        <v>9.7069289900011082</v>
      </c>
      <c r="AE48" s="3">
        <f t="shared" si="5"/>
        <v>23.376400302307843</v>
      </c>
      <c r="AF48" s="3">
        <f t="shared" si="6"/>
        <v>13.669471312306735</v>
      </c>
      <c r="AG48" s="3">
        <f t="shared" si="7"/>
        <v>1.1637309876463882</v>
      </c>
      <c r="AH48" s="3"/>
      <c r="BG48" s="3"/>
      <c r="BH48" s="3"/>
      <c r="BI48" s="3"/>
      <c r="BJ48" s="3"/>
    </row>
    <row r="49" spans="1:62" x14ac:dyDescent="0.2">
      <c r="A49">
        <v>25</v>
      </c>
      <c r="B49">
        <v>2</v>
      </c>
      <c r="C49" t="s">
        <v>72</v>
      </c>
      <c r="D49" t="s">
        <v>27</v>
      </c>
      <c r="G49">
        <v>0.5</v>
      </c>
      <c r="H49">
        <v>0.5</v>
      </c>
      <c r="I49">
        <v>5043</v>
      </c>
      <c r="J49">
        <v>6907</v>
      </c>
      <c r="L49">
        <v>3345</v>
      </c>
      <c r="M49">
        <v>4.2839999999999998</v>
      </c>
      <c r="N49">
        <v>6.13</v>
      </c>
      <c r="O49">
        <v>1.847</v>
      </c>
      <c r="Q49">
        <v>0.23400000000000001</v>
      </c>
      <c r="R49">
        <v>1</v>
      </c>
      <c r="S49">
        <v>0</v>
      </c>
      <c r="T49">
        <v>0</v>
      </c>
      <c r="V49">
        <v>0</v>
      </c>
      <c r="Y49" s="1">
        <v>44810</v>
      </c>
      <c r="Z49" s="6">
        <v>0.88598379629629631</v>
      </c>
      <c r="AB49">
        <v>1</v>
      </c>
      <c r="AD49" s="3">
        <f t="shared" si="4"/>
        <v>5.4488390951699861</v>
      </c>
      <c r="AE49" s="3">
        <f t="shared" si="5"/>
        <v>8.8503996812413313</v>
      </c>
      <c r="AF49" s="3">
        <f t="shared" si="6"/>
        <v>3.4015605860713451</v>
      </c>
      <c r="AG49" s="3">
        <f t="shared" si="7"/>
        <v>0.38932122077308601</v>
      </c>
      <c r="AH49" s="3"/>
    </row>
    <row r="50" spans="1:62" x14ac:dyDescent="0.2">
      <c r="A50">
        <v>26</v>
      </c>
      <c r="B50">
        <v>2</v>
      </c>
      <c r="C50" t="s">
        <v>72</v>
      </c>
      <c r="D50" t="s">
        <v>27</v>
      </c>
      <c r="G50">
        <v>0.5</v>
      </c>
      <c r="H50">
        <v>0.5</v>
      </c>
      <c r="I50">
        <v>3545</v>
      </c>
      <c r="J50">
        <v>7179</v>
      </c>
      <c r="L50">
        <v>3324</v>
      </c>
      <c r="M50">
        <v>3.1349999999999998</v>
      </c>
      <c r="N50">
        <v>6.36</v>
      </c>
      <c r="O50">
        <v>3.2250000000000001</v>
      </c>
      <c r="Q50">
        <v>0.23200000000000001</v>
      </c>
      <c r="R50">
        <v>1</v>
      </c>
      <c r="S50">
        <v>0</v>
      </c>
      <c r="T50">
        <v>0</v>
      </c>
      <c r="V50">
        <v>0</v>
      </c>
      <c r="Y50" s="1">
        <v>44810</v>
      </c>
      <c r="Z50" s="6">
        <v>0.89307870370370368</v>
      </c>
      <c r="AB50">
        <v>1</v>
      </c>
      <c r="AD50" s="3">
        <f t="shared" si="4"/>
        <v>3.9415286081770726</v>
      </c>
      <c r="AE50" s="3">
        <f t="shared" si="5"/>
        <v>9.1404120042819148</v>
      </c>
      <c r="AF50" s="3">
        <f t="shared" si="6"/>
        <v>5.1988833961048417</v>
      </c>
      <c r="AG50" s="3">
        <f t="shared" si="7"/>
        <v>0.38715663458419386</v>
      </c>
      <c r="AH50" s="3"/>
      <c r="AK50">
        <f>ABS(100*(AD50-AD51)/(AVERAGE(AD50:AD51)))</f>
        <v>1.5953961067013747</v>
      </c>
      <c r="AQ50">
        <f>ABS(100*(AE50-AE51)/(AVERAGE(AE50:AE51)))</f>
        <v>3.2842428720369377</v>
      </c>
      <c r="AW50">
        <f>ABS(100*(AF50-AF51)/(AVERAGE(AF50:AF51)))</f>
        <v>4.583619650181749</v>
      </c>
      <c r="BC50">
        <f>ABS(100*(AG50-AG51)/(AVERAGE(AG50:AG51)))</f>
        <v>1.2052878834511422</v>
      </c>
      <c r="BG50" s="3">
        <f>AVERAGE(AD50:AD51)</f>
        <v>3.9103359345477129</v>
      </c>
      <c r="BH50" s="3">
        <f>AVERAGE(AE50:AE51)</f>
        <v>8.9927402883219116</v>
      </c>
      <c r="BI50" s="3">
        <f>AVERAGE(AF50:AF51)</f>
        <v>5.0824043537741979</v>
      </c>
      <c r="BJ50" s="3">
        <f>AVERAGE(AG50:AG51)</f>
        <v>0.38483743509609514</v>
      </c>
    </row>
    <row r="51" spans="1:62" x14ac:dyDescent="0.2">
      <c r="A51">
        <v>27</v>
      </c>
      <c r="B51">
        <v>2</v>
      </c>
      <c r="C51" t="s">
        <v>72</v>
      </c>
      <c r="D51" t="s">
        <v>27</v>
      </c>
      <c r="G51">
        <v>0.5</v>
      </c>
      <c r="H51">
        <v>0.5</v>
      </c>
      <c r="I51">
        <v>3483</v>
      </c>
      <c r="J51">
        <v>6902</v>
      </c>
      <c r="L51">
        <v>3279</v>
      </c>
      <c r="M51">
        <v>3.0870000000000002</v>
      </c>
      <c r="N51">
        <v>6.1260000000000003</v>
      </c>
      <c r="O51">
        <v>3.0390000000000001</v>
      </c>
      <c r="Q51">
        <v>0.22700000000000001</v>
      </c>
      <c r="R51">
        <v>1</v>
      </c>
      <c r="S51">
        <v>0</v>
      </c>
      <c r="T51">
        <v>0</v>
      </c>
      <c r="V51">
        <v>0</v>
      </c>
      <c r="Y51" s="1">
        <v>44810</v>
      </c>
      <c r="Z51" s="6">
        <v>0.9005671296296297</v>
      </c>
      <c r="AB51">
        <v>1</v>
      </c>
      <c r="AD51" s="3">
        <f t="shared" si="4"/>
        <v>3.8791432609183536</v>
      </c>
      <c r="AE51" s="3">
        <f t="shared" si="5"/>
        <v>8.8450685723619085</v>
      </c>
      <c r="AF51" s="3">
        <f t="shared" si="6"/>
        <v>4.9659253114435549</v>
      </c>
      <c r="AG51" s="3">
        <f t="shared" si="7"/>
        <v>0.38251823560799647</v>
      </c>
      <c r="AH51" s="3"/>
      <c r="BG51" s="3"/>
      <c r="BH51" s="3"/>
      <c r="BI51" s="3"/>
      <c r="BJ51" s="3"/>
    </row>
    <row r="52" spans="1:62" x14ac:dyDescent="0.2">
      <c r="A52">
        <v>28</v>
      </c>
      <c r="B52">
        <v>9</v>
      </c>
      <c r="C52" t="s">
        <v>144</v>
      </c>
      <c r="D52" t="s">
        <v>27</v>
      </c>
      <c r="G52">
        <v>0.5</v>
      </c>
      <c r="H52">
        <v>0.5</v>
      </c>
      <c r="I52">
        <v>3859</v>
      </c>
      <c r="J52">
        <v>7164</v>
      </c>
      <c r="L52">
        <v>1995</v>
      </c>
      <c r="M52">
        <v>3.3759999999999999</v>
      </c>
      <c r="N52">
        <v>6.3479999999999999</v>
      </c>
      <c r="O52">
        <v>2.972</v>
      </c>
      <c r="Q52">
        <v>9.2999999999999999E-2</v>
      </c>
      <c r="R52">
        <v>1</v>
      </c>
      <c r="S52">
        <v>0</v>
      </c>
      <c r="T52">
        <v>0</v>
      </c>
      <c r="V52">
        <v>0</v>
      </c>
      <c r="Y52" s="1">
        <v>44810</v>
      </c>
      <c r="Z52" s="6">
        <v>0.91369212962962953</v>
      </c>
      <c r="AB52">
        <v>1</v>
      </c>
      <c r="AD52" s="3">
        <f t="shared" si="4"/>
        <v>4.2574802055841321</v>
      </c>
      <c r="AE52" s="3">
        <f t="shared" si="5"/>
        <v>9.1244186776436482</v>
      </c>
      <c r="AF52" s="3">
        <f t="shared" si="6"/>
        <v>4.8669384720595161</v>
      </c>
      <c r="AG52" s="3">
        <f t="shared" si="7"/>
        <v>0.25016925148716396</v>
      </c>
      <c r="AH52" s="3"/>
      <c r="BG52" s="3"/>
      <c r="BH52" s="3"/>
      <c r="BI52" s="3"/>
      <c r="BJ52" s="3"/>
    </row>
    <row r="53" spans="1:62" x14ac:dyDescent="0.2">
      <c r="A53">
        <v>29</v>
      </c>
      <c r="B53">
        <v>9</v>
      </c>
      <c r="C53" t="s">
        <v>144</v>
      </c>
      <c r="D53" t="s">
        <v>27</v>
      </c>
      <c r="G53">
        <v>0.5</v>
      </c>
      <c r="H53">
        <v>0.5</v>
      </c>
      <c r="I53">
        <v>4123</v>
      </c>
      <c r="J53">
        <v>7239</v>
      </c>
      <c r="L53">
        <v>1934</v>
      </c>
      <c r="M53">
        <v>3.5779999999999998</v>
      </c>
      <c r="N53">
        <v>6.4109999999999996</v>
      </c>
      <c r="O53">
        <v>2.8340000000000001</v>
      </c>
      <c r="Q53">
        <v>8.5999999999999993E-2</v>
      </c>
      <c r="R53">
        <v>1</v>
      </c>
      <c r="S53">
        <v>0</v>
      </c>
      <c r="T53">
        <v>0</v>
      </c>
      <c r="V53">
        <v>0</v>
      </c>
      <c r="Y53" s="1">
        <v>44810</v>
      </c>
      <c r="Z53" s="6">
        <v>0.92074074074074075</v>
      </c>
      <c r="AB53">
        <v>1</v>
      </c>
      <c r="AD53" s="3">
        <f t="shared" si="4"/>
        <v>4.52312103907287</v>
      </c>
      <c r="AE53" s="3">
        <f t="shared" si="5"/>
        <v>9.2043853108349847</v>
      </c>
      <c r="AF53" s="3">
        <f t="shared" si="6"/>
        <v>4.6812642717621147</v>
      </c>
      <c r="AG53" s="3">
        <f t="shared" si="7"/>
        <v>0.24388164398609635</v>
      </c>
      <c r="AH53" s="3"/>
      <c r="AK53">
        <f>ABS(100*(AD53-AD54)/(AVERAGE(AD53:AD54)))</f>
        <v>0.8489377341160137</v>
      </c>
      <c r="AQ53">
        <f>ABS(100*(AE53-AE54)/(AVERAGE(AE53:AE54)))</f>
        <v>1.6703242866359735</v>
      </c>
      <c r="AW53">
        <f>ABS(100*(AF53-AF54)/(AVERAGE(AF53:AF54)))</f>
        <v>2.4703695815970121</v>
      </c>
      <c r="BC53">
        <f>ABS(100*(AG53-AG54)/(AVERAGE(AG53:AG54)))</f>
        <v>3.5268091186651382</v>
      </c>
      <c r="BG53" s="3">
        <f>AVERAGE(AD53:AD54)</f>
        <v>4.5040029487839082</v>
      </c>
      <c r="BH53" s="3">
        <f>AVERAGE(AE53:AE54)</f>
        <v>9.1281504538592433</v>
      </c>
      <c r="BI53" s="3">
        <f>AVERAGE(AF53:AF54)</f>
        <v>4.6241475050753351</v>
      </c>
      <c r="BJ53" s="3">
        <f>AVERAGE(AG53:AG54)</f>
        <v>0.23965554714111648</v>
      </c>
    </row>
    <row r="54" spans="1:62" x14ac:dyDescent="0.2">
      <c r="A54">
        <v>30</v>
      </c>
      <c r="B54">
        <v>9</v>
      </c>
      <c r="C54" t="s">
        <v>144</v>
      </c>
      <c r="D54" t="s">
        <v>27</v>
      </c>
      <c r="G54">
        <v>0.5</v>
      </c>
      <c r="H54">
        <v>0.5</v>
      </c>
      <c r="I54">
        <v>4085</v>
      </c>
      <c r="J54">
        <v>7096</v>
      </c>
      <c r="L54">
        <v>1852</v>
      </c>
      <c r="M54">
        <v>3.5489999999999999</v>
      </c>
      <c r="N54">
        <v>6.29</v>
      </c>
      <c r="O54">
        <v>2.7410000000000001</v>
      </c>
      <c r="Q54">
        <v>7.8E-2</v>
      </c>
      <c r="R54">
        <v>1</v>
      </c>
      <c r="S54">
        <v>0</v>
      </c>
      <c r="T54">
        <v>0</v>
      </c>
      <c r="V54">
        <v>0</v>
      </c>
      <c r="Y54" s="1">
        <v>44810</v>
      </c>
      <c r="Z54" s="6">
        <v>0.92831018518518515</v>
      </c>
      <c r="AB54">
        <v>1</v>
      </c>
      <c r="AD54" s="3">
        <f t="shared" si="4"/>
        <v>4.4848848584949454</v>
      </c>
      <c r="AE54" s="3">
        <f t="shared" si="5"/>
        <v>9.0519155968835019</v>
      </c>
      <c r="AF54" s="3">
        <f t="shared" si="6"/>
        <v>4.5670307383885564</v>
      </c>
      <c r="AG54" s="3">
        <f t="shared" si="7"/>
        <v>0.23542945029613663</v>
      </c>
      <c r="AH54" s="3"/>
      <c r="BG54" s="3"/>
      <c r="BH54" s="3"/>
      <c r="BI54" s="3"/>
      <c r="BJ54" s="3"/>
    </row>
    <row r="55" spans="1:62" x14ac:dyDescent="0.2">
      <c r="A55">
        <v>31</v>
      </c>
      <c r="B55">
        <v>10</v>
      </c>
      <c r="C55" t="s">
        <v>145</v>
      </c>
      <c r="D55" t="s">
        <v>27</v>
      </c>
      <c r="G55">
        <v>0.5</v>
      </c>
      <c r="H55">
        <v>0.5</v>
      </c>
      <c r="I55">
        <v>3323</v>
      </c>
      <c r="J55">
        <v>5839</v>
      </c>
      <c r="L55">
        <v>2511</v>
      </c>
      <c r="M55">
        <v>2.964</v>
      </c>
      <c r="N55">
        <v>5.2249999999999996</v>
      </c>
      <c r="O55">
        <v>2.2610000000000001</v>
      </c>
      <c r="Q55">
        <v>0.14699999999999999</v>
      </c>
      <c r="R55">
        <v>1</v>
      </c>
      <c r="S55">
        <v>0</v>
      </c>
      <c r="T55">
        <v>0</v>
      </c>
      <c r="V55">
        <v>0</v>
      </c>
      <c r="Y55" s="1">
        <v>44810</v>
      </c>
      <c r="Z55" s="6">
        <v>0.94126157407407407</v>
      </c>
      <c r="AB55">
        <v>1</v>
      </c>
      <c r="AD55" s="3">
        <f t="shared" si="4"/>
        <v>3.7181488163797249</v>
      </c>
      <c r="AE55" s="3">
        <f t="shared" si="5"/>
        <v>7.7116748245966829</v>
      </c>
      <c r="AF55" s="3">
        <f t="shared" si="6"/>
        <v>3.9935260082169579</v>
      </c>
      <c r="AG55" s="3">
        <f t="shared" si="7"/>
        <v>0.30335622641422749</v>
      </c>
      <c r="AH55" s="3"/>
      <c r="BG55" s="3"/>
      <c r="BH55" s="3"/>
      <c r="BI55" s="3"/>
      <c r="BJ55" s="3"/>
    </row>
    <row r="56" spans="1:62" x14ac:dyDescent="0.2">
      <c r="A56">
        <v>32</v>
      </c>
      <c r="B56">
        <v>10</v>
      </c>
      <c r="C56" t="s">
        <v>145</v>
      </c>
      <c r="D56" t="s">
        <v>27</v>
      </c>
      <c r="G56">
        <v>0.5</v>
      </c>
      <c r="H56">
        <v>0.5</v>
      </c>
      <c r="I56">
        <v>3065</v>
      </c>
      <c r="J56">
        <v>5850</v>
      </c>
      <c r="L56">
        <v>2443</v>
      </c>
      <c r="M56">
        <v>2.766</v>
      </c>
      <c r="N56">
        <v>5.234</v>
      </c>
      <c r="O56">
        <v>2.468</v>
      </c>
      <c r="Q56">
        <v>0.13900000000000001</v>
      </c>
      <c r="R56">
        <v>1</v>
      </c>
      <c r="S56">
        <v>0</v>
      </c>
      <c r="T56">
        <v>0</v>
      </c>
      <c r="V56">
        <v>0</v>
      </c>
      <c r="Y56" s="1">
        <v>44810</v>
      </c>
      <c r="Z56" s="6">
        <v>0.94813657407407403</v>
      </c>
      <c r="AB56">
        <v>1</v>
      </c>
      <c r="AD56" s="3">
        <f t="shared" si="4"/>
        <v>3.4585452745611853</v>
      </c>
      <c r="AE56" s="3">
        <f t="shared" si="5"/>
        <v>7.7234032641314121</v>
      </c>
      <c r="AF56" s="3">
        <f t="shared" si="6"/>
        <v>4.2648579895702268</v>
      </c>
      <c r="AG56" s="3">
        <f t="shared" si="7"/>
        <v>0.29634709018352917</v>
      </c>
      <c r="AH56" s="3"/>
      <c r="AK56">
        <f>ABS(100*(AD56-AD57)/(AVERAGE(AD56:AD57)))</f>
        <v>1.1282495006113153</v>
      </c>
      <c r="AQ56">
        <f>ABS(100*(AE56-AE57)/(AVERAGE(AE56:AE57)))</f>
        <v>1.357426640751825</v>
      </c>
      <c r="AW56">
        <f>ABS(100*(AF56-AF57)/(AVERAGE(AF56:AF57)))</f>
        <v>1.5428881358461088</v>
      </c>
      <c r="BC56">
        <f>ABS(100*(AG56-AG57)/(AVERAGE(AG56:AG57)))</f>
        <v>2.0312972210873541</v>
      </c>
      <c r="BG56" s="3">
        <f>AVERAGE(AD56:AD57)</f>
        <v>3.4781664724893311</v>
      </c>
      <c r="BH56" s="3">
        <f>AVERAGE(AE56:AE57)</f>
        <v>7.776181242037695</v>
      </c>
      <c r="BI56" s="3">
        <f>AVERAGE(AF56:AF57)</f>
        <v>4.2980147695483648</v>
      </c>
      <c r="BJ56" s="3">
        <f>AVERAGE(AG56:AG57)</f>
        <v>0.29938781840125861</v>
      </c>
    </row>
    <row r="57" spans="1:62" x14ac:dyDescent="0.2">
      <c r="A57">
        <v>33</v>
      </c>
      <c r="B57">
        <v>10</v>
      </c>
      <c r="C57" t="s">
        <v>145</v>
      </c>
      <c r="D57" t="s">
        <v>27</v>
      </c>
      <c r="G57">
        <v>0.5</v>
      </c>
      <c r="H57">
        <v>0.5</v>
      </c>
      <c r="I57">
        <v>3104</v>
      </c>
      <c r="J57">
        <v>5949</v>
      </c>
      <c r="L57">
        <v>2502</v>
      </c>
      <c r="M57">
        <v>2.7959999999999998</v>
      </c>
      <c r="N57">
        <v>5.3179999999999996</v>
      </c>
      <c r="O57">
        <v>2.5219999999999998</v>
      </c>
      <c r="Q57">
        <v>0.14599999999999999</v>
      </c>
      <c r="R57">
        <v>1</v>
      </c>
      <c r="S57">
        <v>0</v>
      </c>
      <c r="T57">
        <v>0</v>
      </c>
      <c r="V57">
        <v>0</v>
      </c>
      <c r="Y57" s="1">
        <v>44810</v>
      </c>
      <c r="Z57" s="6">
        <v>0.95560185185185187</v>
      </c>
      <c r="AB57">
        <v>1</v>
      </c>
      <c r="AD57" s="3">
        <f t="shared" si="4"/>
        <v>3.4977876704174764</v>
      </c>
      <c r="AE57" s="3">
        <f t="shared" si="5"/>
        <v>7.8289592199439779</v>
      </c>
      <c r="AF57" s="3">
        <f t="shared" si="6"/>
        <v>4.331171549526502</v>
      </c>
      <c r="AG57" s="3">
        <f t="shared" si="7"/>
        <v>0.30242854661898799</v>
      </c>
      <c r="AH57" s="3"/>
      <c r="BG57" s="3"/>
      <c r="BH57" s="3"/>
      <c r="BI57" s="3"/>
      <c r="BJ57" s="3"/>
    </row>
    <row r="58" spans="1:62" x14ac:dyDescent="0.2">
      <c r="A58">
        <v>34</v>
      </c>
      <c r="B58">
        <v>11</v>
      </c>
      <c r="C58" t="s">
        <v>146</v>
      </c>
      <c r="D58" t="s">
        <v>27</v>
      </c>
      <c r="G58">
        <v>0.5</v>
      </c>
      <c r="H58">
        <v>0.5</v>
      </c>
      <c r="I58">
        <v>9848</v>
      </c>
      <c r="J58">
        <v>14266</v>
      </c>
      <c r="L58">
        <v>2088</v>
      </c>
      <c r="M58">
        <v>7.97</v>
      </c>
      <c r="N58">
        <v>12.364000000000001</v>
      </c>
      <c r="O58">
        <v>4.3940000000000001</v>
      </c>
      <c r="Q58">
        <v>0.10199999999999999</v>
      </c>
      <c r="R58">
        <v>1</v>
      </c>
      <c r="S58">
        <v>0</v>
      </c>
      <c r="T58">
        <v>0</v>
      </c>
      <c r="V58">
        <v>0</v>
      </c>
      <c r="Y58" s="1">
        <v>44810</v>
      </c>
      <c r="Z58" s="6">
        <v>0.9689699074074074</v>
      </c>
      <c r="AB58">
        <v>1</v>
      </c>
      <c r="AD58" s="3">
        <f t="shared" si="4"/>
        <v>10.283703507720686</v>
      </c>
      <c r="AE58" s="3">
        <f t="shared" si="5"/>
        <v>16.69672572997538</v>
      </c>
      <c r="AF58" s="3">
        <f t="shared" si="6"/>
        <v>6.4130222222546944</v>
      </c>
      <c r="AG58" s="3">
        <f t="shared" si="7"/>
        <v>0.25975527603797188</v>
      </c>
      <c r="AH58" s="3"/>
      <c r="BG58" s="3"/>
      <c r="BH58" s="3"/>
      <c r="BI58" s="3"/>
      <c r="BJ58" s="3"/>
    </row>
    <row r="59" spans="1:62" x14ac:dyDescent="0.2">
      <c r="A59">
        <v>35</v>
      </c>
      <c r="B59">
        <v>11</v>
      </c>
      <c r="C59" t="s">
        <v>146</v>
      </c>
      <c r="D59" t="s">
        <v>27</v>
      </c>
      <c r="G59">
        <v>0.5</v>
      </c>
      <c r="H59">
        <v>0.5</v>
      </c>
      <c r="I59">
        <v>12457</v>
      </c>
      <c r="J59">
        <v>14406</v>
      </c>
      <c r="L59">
        <v>1905</v>
      </c>
      <c r="M59">
        <v>9.9719999999999995</v>
      </c>
      <c r="N59">
        <v>12.483000000000001</v>
      </c>
      <c r="O59">
        <v>2.5110000000000001</v>
      </c>
      <c r="Q59">
        <v>8.3000000000000004E-2</v>
      </c>
      <c r="R59">
        <v>1</v>
      </c>
      <c r="S59">
        <v>0</v>
      </c>
      <c r="T59">
        <v>0</v>
      </c>
      <c r="V59">
        <v>0</v>
      </c>
      <c r="Y59" s="1">
        <v>44810</v>
      </c>
      <c r="Z59" s="6">
        <v>0.97643518518518524</v>
      </c>
      <c r="AB59">
        <v>1</v>
      </c>
      <c r="AD59" s="3">
        <f t="shared" si="4"/>
        <v>12.908919168978708</v>
      </c>
      <c r="AE59" s="3">
        <f t="shared" si="5"/>
        <v>16.845996778599215</v>
      </c>
      <c r="AF59" s="3">
        <f t="shared" si="6"/>
        <v>3.9370776096205073</v>
      </c>
      <c r="AG59" s="3">
        <f t="shared" si="7"/>
        <v>0.24089245353476912</v>
      </c>
      <c r="AH59" s="3"/>
      <c r="AK59">
        <f>ABS(100*(AD59-AD60)/(AVERAGE(AD59:AD60)))</f>
        <v>2.0521235952089043</v>
      </c>
      <c r="AQ59">
        <f>ABS(100*(AE59-AE60)/(AVERAGE(AE59:AE60)))</f>
        <v>1.4728186719241196</v>
      </c>
      <c r="AW59">
        <f>ABS(100*(AF59-AF60)/(AVERAGE(AF59:AF60)))</f>
        <v>13.965657572850947</v>
      </c>
      <c r="BC59">
        <f>ABS(100*(AG59-AG60)/(AVERAGE(AG59:AG60)))</f>
        <v>1.7263346459549096</v>
      </c>
      <c r="BG59" s="3">
        <f>AVERAGE(AD59:AD60)</f>
        <v>13.042745801001441</v>
      </c>
      <c r="BH59" s="3">
        <f>AVERAGE(AE59:AE60)</f>
        <v>16.722848163484556</v>
      </c>
      <c r="BI59" s="3">
        <f>AVERAGE(AF59:AF60)</f>
        <v>3.6801023624831126</v>
      </c>
      <c r="BJ59" s="3">
        <f>AVERAGE(AG59:AG60)</f>
        <v>0.2388309428786814</v>
      </c>
    </row>
    <row r="60" spans="1:62" x14ac:dyDescent="0.2">
      <c r="A60">
        <v>36</v>
      </c>
      <c r="B60">
        <v>11</v>
      </c>
      <c r="C60" t="s">
        <v>146</v>
      </c>
      <c r="D60" t="s">
        <v>27</v>
      </c>
      <c r="G60">
        <v>0.5</v>
      </c>
      <c r="H60">
        <v>0.5</v>
      </c>
      <c r="I60">
        <v>12723</v>
      </c>
      <c r="J60">
        <v>14175</v>
      </c>
      <c r="L60">
        <v>1865</v>
      </c>
      <c r="M60">
        <v>10.176</v>
      </c>
      <c r="N60">
        <v>12.287000000000001</v>
      </c>
      <c r="O60">
        <v>2.1120000000000001</v>
      </c>
      <c r="Q60">
        <v>7.9000000000000001E-2</v>
      </c>
      <c r="R60">
        <v>1</v>
      </c>
      <c r="S60">
        <v>0</v>
      </c>
      <c r="T60">
        <v>0</v>
      </c>
      <c r="V60">
        <v>0</v>
      </c>
      <c r="Y60" s="1">
        <v>44810</v>
      </c>
      <c r="Z60" s="6">
        <v>0.98442129629629627</v>
      </c>
      <c r="AB60">
        <v>1</v>
      </c>
      <c r="AD60" s="3">
        <f t="shared" si="4"/>
        <v>13.176572433024177</v>
      </c>
      <c r="AE60" s="3">
        <f t="shared" si="5"/>
        <v>16.599699548369895</v>
      </c>
      <c r="AF60" s="3">
        <f t="shared" si="6"/>
        <v>3.4231271153457179</v>
      </c>
      <c r="AG60" s="3">
        <f t="shared" si="7"/>
        <v>0.23676943222259367</v>
      </c>
      <c r="AH60" s="3"/>
      <c r="BG60" s="3"/>
      <c r="BH60" s="3"/>
      <c r="BI60" s="3"/>
      <c r="BJ60" s="3"/>
    </row>
    <row r="61" spans="1:62" x14ac:dyDescent="0.2">
      <c r="A61">
        <v>37</v>
      </c>
      <c r="B61">
        <v>12</v>
      </c>
      <c r="C61" t="s">
        <v>147</v>
      </c>
      <c r="D61" t="s">
        <v>27</v>
      </c>
      <c r="G61">
        <v>0.5</v>
      </c>
      <c r="H61">
        <v>0.5</v>
      </c>
      <c r="I61">
        <v>6009</v>
      </c>
      <c r="J61">
        <v>6941</v>
      </c>
      <c r="L61">
        <v>2535</v>
      </c>
      <c r="M61">
        <v>5.0250000000000004</v>
      </c>
      <c r="N61">
        <v>6.1589999999999998</v>
      </c>
      <c r="O61">
        <v>1.1339999999999999</v>
      </c>
      <c r="Q61">
        <v>0.14899999999999999</v>
      </c>
      <c r="R61">
        <v>1</v>
      </c>
      <c r="S61">
        <v>0</v>
      </c>
      <c r="T61">
        <v>0</v>
      </c>
      <c r="V61">
        <v>0</v>
      </c>
      <c r="Y61" s="1">
        <v>44810</v>
      </c>
      <c r="Z61" s="6">
        <v>0.99767361111111119</v>
      </c>
      <c r="AB61">
        <v>1</v>
      </c>
      <c r="AD61" s="3">
        <f t="shared" si="4"/>
        <v>6.420843054071959</v>
      </c>
      <c r="AE61" s="3">
        <f t="shared" si="5"/>
        <v>8.8866512216214044</v>
      </c>
      <c r="AF61" s="3">
        <f t="shared" si="6"/>
        <v>2.4658081675494454</v>
      </c>
      <c r="AG61" s="3">
        <f t="shared" si="7"/>
        <v>0.30583003920153273</v>
      </c>
      <c r="AH61" s="3"/>
      <c r="BG61" s="3"/>
      <c r="BH61" s="3"/>
      <c r="BI61" s="3"/>
      <c r="BJ61" s="3"/>
    </row>
    <row r="62" spans="1:62" x14ac:dyDescent="0.2">
      <c r="A62">
        <v>38</v>
      </c>
      <c r="B62">
        <v>12</v>
      </c>
      <c r="C62" t="s">
        <v>147</v>
      </c>
      <c r="D62" t="s">
        <v>27</v>
      </c>
      <c r="G62">
        <v>0.5</v>
      </c>
      <c r="H62">
        <v>0.5</v>
      </c>
      <c r="I62">
        <v>3384</v>
      </c>
      <c r="J62">
        <v>6942</v>
      </c>
      <c r="L62">
        <v>2459</v>
      </c>
      <c r="M62">
        <v>3.0110000000000001</v>
      </c>
      <c r="N62">
        <v>6.16</v>
      </c>
      <c r="O62">
        <v>3.149</v>
      </c>
      <c r="Q62">
        <v>0.14099999999999999</v>
      </c>
      <c r="R62">
        <v>1</v>
      </c>
      <c r="S62">
        <v>0</v>
      </c>
      <c r="T62">
        <v>0</v>
      </c>
      <c r="V62">
        <v>0</v>
      </c>
      <c r="Y62" s="1">
        <v>44811</v>
      </c>
      <c r="Z62" s="6">
        <v>4.6064814814814814E-3</v>
      </c>
      <c r="AB62">
        <v>1</v>
      </c>
      <c r="AD62" s="3">
        <f t="shared" si="4"/>
        <v>3.779527948360077</v>
      </c>
      <c r="AE62" s="3">
        <f t="shared" si="5"/>
        <v>8.8877174433972872</v>
      </c>
      <c r="AF62" s="3">
        <f t="shared" si="6"/>
        <v>5.1081894950372106</v>
      </c>
      <c r="AG62" s="3">
        <f t="shared" si="7"/>
        <v>0.29799629870839933</v>
      </c>
      <c r="AH62" s="3"/>
      <c r="AK62">
        <f>ABS(100*(AD62-AD63)/(AVERAGE(AD62:AD63)))</f>
        <v>0.31998445044485391</v>
      </c>
      <c r="AQ62">
        <f>ABS(100*(AE62-AE63)/(AVERAGE(AE62:AE63)))</f>
        <v>0.42076351050947552</v>
      </c>
      <c r="AW62">
        <f>ABS(100*(AF62-AF63)/(AVERAGE(AF62:AF63)))</f>
        <v>0.49539480746928061</v>
      </c>
      <c r="BC62">
        <f>ABS(100*(AG62-AG63)/(AVERAGE(AG62:AG63)))</f>
        <v>0.48542883722168534</v>
      </c>
      <c r="BG62" s="3">
        <f>AVERAGE(AD62:AD63)</f>
        <v>3.7734906566898783</v>
      </c>
      <c r="BH62" s="3">
        <f>AVERAGE(AE62:AE63)</f>
        <v>8.8690585623193101</v>
      </c>
      <c r="BI62" s="3">
        <f>AVERAGE(AF62:AF63)</f>
        <v>5.095567905629431</v>
      </c>
      <c r="BJ62" s="3">
        <f>AVERAGE(AG62:AG63)</f>
        <v>0.29727476997876867</v>
      </c>
    </row>
    <row r="63" spans="1:62" x14ac:dyDescent="0.2">
      <c r="A63">
        <v>39</v>
      </c>
      <c r="B63">
        <v>12</v>
      </c>
      <c r="C63" t="s">
        <v>147</v>
      </c>
      <c r="D63" t="s">
        <v>27</v>
      </c>
      <c r="G63">
        <v>0.5</v>
      </c>
      <c r="H63">
        <v>0.5</v>
      </c>
      <c r="I63">
        <v>3372</v>
      </c>
      <c r="J63">
        <v>6907</v>
      </c>
      <c r="L63">
        <v>2445</v>
      </c>
      <c r="M63">
        <v>3.0019999999999998</v>
      </c>
      <c r="N63">
        <v>6.13</v>
      </c>
      <c r="O63">
        <v>3.1280000000000001</v>
      </c>
      <c r="Q63">
        <v>0.14000000000000001</v>
      </c>
      <c r="R63">
        <v>1</v>
      </c>
      <c r="S63">
        <v>0</v>
      </c>
      <c r="T63">
        <v>0</v>
      </c>
      <c r="V63">
        <v>0</v>
      </c>
      <c r="Y63" s="1">
        <v>44811</v>
      </c>
      <c r="Z63" s="6">
        <v>1.1967592592592592E-2</v>
      </c>
      <c r="AB63">
        <v>1</v>
      </c>
      <c r="AD63" s="3">
        <f t="shared" si="4"/>
        <v>3.76745336501968</v>
      </c>
      <c r="AE63" s="3">
        <f t="shared" si="5"/>
        <v>8.8503996812413313</v>
      </c>
      <c r="AF63" s="3">
        <f t="shared" si="6"/>
        <v>5.0829463162216513</v>
      </c>
      <c r="AG63" s="3">
        <f t="shared" si="7"/>
        <v>0.29655324124913796</v>
      </c>
      <c r="AH63" s="3"/>
      <c r="BG63" s="3"/>
      <c r="BH63" s="3"/>
      <c r="BI63" s="3"/>
      <c r="BJ63" s="3"/>
    </row>
    <row r="64" spans="1:62" x14ac:dyDescent="0.2">
      <c r="A64">
        <v>40</v>
      </c>
      <c r="B64">
        <v>13</v>
      </c>
      <c r="C64" t="s">
        <v>148</v>
      </c>
      <c r="D64" t="s">
        <v>27</v>
      </c>
      <c r="G64">
        <v>0.5</v>
      </c>
      <c r="H64">
        <v>0.5</v>
      </c>
      <c r="I64">
        <v>7690</v>
      </c>
      <c r="J64">
        <v>11465</v>
      </c>
      <c r="L64">
        <v>2041</v>
      </c>
      <c r="M64">
        <v>6.3140000000000001</v>
      </c>
      <c r="N64">
        <v>9.9909999999999997</v>
      </c>
      <c r="O64">
        <v>3.677</v>
      </c>
      <c r="Q64">
        <v>9.7000000000000003E-2</v>
      </c>
      <c r="R64">
        <v>1</v>
      </c>
      <c r="S64">
        <v>0</v>
      </c>
      <c r="T64">
        <v>0</v>
      </c>
      <c r="V64">
        <v>0</v>
      </c>
      <c r="Y64" s="1">
        <v>44811</v>
      </c>
      <c r="Z64" s="6">
        <v>2.5439814814814814E-2</v>
      </c>
      <c r="AB64">
        <v>1</v>
      </c>
      <c r="AD64" s="3">
        <f t="shared" si="4"/>
        <v>8.1122909370059286</v>
      </c>
      <c r="AE64" s="3">
        <f t="shared" si="5"/>
        <v>13.710238535722892</v>
      </c>
      <c r="AF64" s="3">
        <f t="shared" si="6"/>
        <v>5.5979475987169636</v>
      </c>
      <c r="AG64" s="3">
        <f t="shared" si="7"/>
        <v>0.25491072599616577</v>
      </c>
      <c r="AH64" s="3"/>
      <c r="BG64" s="3"/>
      <c r="BH64" s="3"/>
      <c r="BI64" s="3"/>
      <c r="BJ64" s="3"/>
    </row>
    <row r="65" spans="1:62" x14ac:dyDescent="0.2">
      <c r="A65">
        <v>41</v>
      </c>
      <c r="B65">
        <v>13</v>
      </c>
      <c r="C65" t="s">
        <v>148</v>
      </c>
      <c r="D65" t="s">
        <v>27</v>
      </c>
      <c r="G65">
        <v>0.5</v>
      </c>
      <c r="H65">
        <v>0.5</v>
      </c>
      <c r="I65">
        <v>9335</v>
      </c>
      <c r="J65">
        <v>11612</v>
      </c>
      <c r="L65">
        <v>1937</v>
      </c>
      <c r="M65">
        <v>7.577</v>
      </c>
      <c r="N65">
        <v>10.116</v>
      </c>
      <c r="O65">
        <v>2.5390000000000001</v>
      </c>
      <c r="Q65">
        <v>8.6999999999999994E-2</v>
      </c>
      <c r="R65">
        <v>1</v>
      </c>
      <c r="S65">
        <v>0</v>
      </c>
      <c r="T65">
        <v>0</v>
      </c>
      <c r="V65">
        <v>0</v>
      </c>
      <c r="Y65" s="1">
        <v>44811</v>
      </c>
      <c r="Z65" s="6">
        <v>3.2719907407407406E-2</v>
      </c>
      <c r="AB65">
        <v>1</v>
      </c>
      <c r="AD65" s="3">
        <f t="shared" si="4"/>
        <v>9.7675150699187068</v>
      </c>
      <c r="AE65" s="3">
        <f t="shared" si="5"/>
        <v>13.866973136777913</v>
      </c>
      <c r="AF65" s="3">
        <f t="shared" si="6"/>
        <v>4.0994580668592064</v>
      </c>
      <c r="AG65" s="3">
        <f t="shared" si="7"/>
        <v>0.24419087058450953</v>
      </c>
      <c r="AH65" s="3"/>
      <c r="AK65">
        <f>ABS(100*(AD65-AD66)/(AVERAGE(AD65:AD66)))</f>
        <v>1.8979238919328094</v>
      </c>
      <c r="AQ65">
        <f>ABS(100*(AE65-AE66)/(AVERAGE(AE65:AE66)))</f>
        <v>1.0356517868645962</v>
      </c>
      <c r="AW65">
        <f>ABS(100*(AF65-AF66)/(AVERAGE(AF65:AF66)))</f>
        <v>8.3882202400647543</v>
      </c>
      <c r="BC65">
        <f>ABS(100*(AG65-AG66)/(AVERAGE(AG65:AG66)))</f>
        <v>0.59270602543525752</v>
      </c>
      <c r="BG65" s="3">
        <f>AVERAGE(AD65:AD66)</f>
        <v>9.8610930908067864</v>
      </c>
      <c r="BH65" s="3">
        <f>AVERAGE(AE65:AE66)</f>
        <v>13.795536277793651</v>
      </c>
      <c r="BI65" s="3">
        <f>AVERAGE(AF65:AF66)</f>
        <v>3.9344431869868659</v>
      </c>
      <c r="BJ65" s="3">
        <f>AVERAGE(AG65:AG66)</f>
        <v>0.24346934185487881</v>
      </c>
    </row>
    <row r="66" spans="1:62" x14ac:dyDescent="0.2">
      <c r="A66">
        <v>42</v>
      </c>
      <c r="B66">
        <v>13</v>
      </c>
      <c r="C66" t="s">
        <v>148</v>
      </c>
      <c r="D66" t="s">
        <v>27</v>
      </c>
      <c r="G66">
        <v>0.5</v>
      </c>
      <c r="H66">
        <v>0.5</v>
      </c>
      <c r="I66">
        <v>9521</v>
      </c>
      <c r="J66">
        <v>11478</v>
      </c>
      <c r="L66">
        <v>1923</v>
      </c>
      <c r="M66">
        <v>7.7190000000000003</v>
      </c>
      <c r="N66">
        <v>10.003</v>
      </c>
      <c r="O66">
        <v>2.2839999999999998</v>
      </c>
      <c r="Q66">
        <v>8.5000000000000006E-2</v>
      </c>
      <c r="R66">
        <v>1</v>
      </c>
      <c r="S66">
        <v>0</v>
      </c>
      <c r="T66">
        <v>0</v>
      </c>
      <c r="V66">
        <v>0</v>
      </c>
      <c r="Y66" s="1">
        <v>44811</v>
      </c>
      <c r="Z66" s="6">
        <v>4.0671296296296296E-2</v>
      </c>
      <c r="AB66">
        <v>1</v>
      </c>
      <c r="AD66" s="3">
        <f t="shared" si="4"/>
        <v>9.9546711116948643</v>
      </c>
      <c r="AE66" s="3">
        <f t="shared" si="5"/>
        <v>13.72409941880939</v>
      </c>
      <c r="AF66" s="3">
        <f t="shared" si="6"/>
        <v>3.7694283071145254</v>
      </c>
      <c r="AG66" s="3">
        <f t="shared" si="7"/>
        <v>0.2427478131252481</v>
      </c>
      <c r="AH66" s="3"/>
      <c r="BG66" s="3"/>
      <c r="BH66" s="3"/>
      <c r="BI66" s="3"/>
      <c r="BJ66" s="3"/>
    </row>
    <row r="67" spans="1:62" x14ac:dyDescent="0.2">
      <c r="A67">
        <v>43</v>
      </c>
      <c r="B67">
        <v>14</v>
      </c>
      <c r="C67" t="s">
        <v>149</v>
      </c>
      <c r="D67" t="s">
        <v>27</v>
      </c>
      <c r="G67">
        <v>0.5</v>
      </c>
      <c r="H67">
        <v>0.5</v>
      </c>
      <c r="I67">
        <v>4927</v>
      </c>
      <c r="J67">
        <v>5910</v>
      </c>
      <c r="L67">
        <v>1738</v>
      </c>
      <c r="M67">
        <v>4.1950000000000003</v>
      </c>
      <c r="N67">
        <v>5.2850000000000001</v>
      </c>
      <c r="O67">
        <v>1.091</v>
      </c>
      <c r="Q67">
        <v>6.6000000000000003E-2</v>
      </c>
      <c r="R67">
        <v>1</v>
      </c>
      <c r="S67">
        <v>0</v>
      </c>
      <c r="T67">
        <v>0</v>
      </c>
      <c r="V67">
        <v>0</v>
      </c>
      <c r="Y67" s="1">
        <v>44811</v>
      </c>
      <c r="Z67" s="6">
        <v>5.3854166666666668E-2</v>
      </c>
      <c r="AB67">
        <v>1</v>
      </c>
      <c r="AD67" s="3">
        <f t="shared" si="4"/>
        <v>5.3321181228794803</v>
      </c>
      <c r="AE67" s="3">
        <f t="shared" si="5"/>
        <v>7.787376570684482</v>
      </c>
      <c r="AF67" s="3">
        <f t="shared" si="6"/>
        <v>2.4552584478050017</v>
      </c>
      <c r="AG67" s="3">
        <f t="shared" si="7"/>
        <v>0.22367883955643658</v>
      </c>
      <c r="AH67" s="3"/>
      <c r="BG67" s="3"/>
      <c r="BH67" s="3"/>
      <c r="BI67" s="3"/>
      <c r="BJ67" s="3"/>
    </row>
    <row r="68" spans="1:62" x14ac:dyDescent="0.2">
      <c r="A68">
        <v>44</v>
      </c>
      <c r="B68">
        <v>14</v>
      </c>
      <c r="C68" t="s">
        <v>149</v>
      </c>
      <c r="D68" t="s">
        <v>27</v>
      </c>
      <c r="G68">
        <v>0.5</v>
      </c>
      <c r="H68">
        <v>0.5</v>
      </c>
      <c r="I68">
        <v>3171</v>
      </c>
      <c r="J68">
        <v>5970</v>
      </c>
      <c r="L68">
        <v>1662</v>
      </c>
      <c r="M68">
        <v>2.847</v>
      </c>
      <c r="N68">
        <v>5.3360000000000003</v>
      </c>
      <c r="O68">
        <v>2.4889999999999999</v>
      </c>
      <c r="Q68">
        <v>5.8000000000000003E-2</v>
      </c>
      <c r="R68">
        <v>1</v>
      </c>
      <c r="S68">
        <v>0</v>
      </c>
      <c r="T68">
        <v>0</v>
      </c>
      <c r="V68">
        <v>0</v>
      </c>
      <c r="Y68" s="1">
        <v>44811</v>
      </c>
      <c r="Z68" s="6">
        <v>6.0937499999999999E-2</v>
      </c>
      <c r="AB68">
        <v>1</v>
      </c>
      <c r="AD68" s="3">
        <f t="shared" si="4"/>
        <v>3.5652040940680272</v>
      </c>
      <c r="AE68" s="3">
        <f t="shared" si="5"/>
        <v>7.8513498772375518</v>
      </c>
      <c r="AF68" s="3">
        <f t="shared" si="6"/>
        <v>4.2861457831695251</v>
      </c>
      <c r="AG68" s="3">
        <f t="shared" si="7"/>
        <v>0.21584509906330318</v>
      </c>
      <c r="AH68" s="3"/>
      <c r="AK68">
        <f>ABS(100*(AD68-AD69)/(AVERAGE(AD68:AD69)))</f>
        <v>1.3925667847862218</v>
      </c>
      <c r="AQ68">
        <f>ABS(100*(AE68-AE69)/(AVERAGE(AE68:AE69)))</f>
        <v>0.55833879087048344</v>
      </c>
      <c r="AW68">
        <f>ABS(100*(AF68-AF69)/(AVERAGE(AF68:AF69)))</f>
        <v>0.1303225310364198</v>
      </c>
      <c r="BC68">
        <f>ABS(100*(AG68-AG69)/(AVERAGE(AG68:AG69)))</f>
        <v>0</v>
      </c>
      <c r="BG68" s="3">
        <f>AVERAGE(AD68:AD69)</f>
        <v>3.5405518197480497</v>
      </c>
      <c r="BH68" s="3">
        <f>AVERAGE(AE68:AE69)</f>
        <v>7.8294923308319202</v>
      </c>
      <c r="BI68" s="3">
        <f>AVERAGE(AF68:AF69)</f>
        <v>4.2889405110838705</v>
      </c>
      <c r="BJ68" s="3">
        <f>AVERAGE(AG68:AG69)</f>
        <v>0.21584509906330318</v>
      </c>
    </row>
    <row r="69" spans="1:62" x14ac:dyDescent="0.2">
      <c r="A69">
        <v>45</v>
      </c>
      <c r="B69">
        <v>14</v>
      </c>
      <c r="C69" t="s">
        <v>149</v>
      </c>
      <c r="D69" t="s">
        <v>27</v>
      </c>
      <c r="G69">
        <v>0.5</v>
      </c>
      <c r="H69">
        <v>0.5</v>
      </c>
      <c r="I69">
        <v>3122</v>
      </c>
      <c r="J69">
        <v>5929</v>
      </c>
      <c r="L69">
        <v>1662</v>
      </c>
      <c r="M69">
        <v>2.81</v>
      </c>
      <c r="N69">
        <v>5.3019999999999996</v>
      </c>
      <c r="O69">
        <v>2.492</v>
      </c>
      <c r="Q69">
        <v>5.8000000000000003E-2</v>
      </c>
      <c r="R69">
        <v>1</v>
      </c>
      <c r="S69">
        <v>0</v>
      </c>
      <c r="T69">
        <v>0</v>
      </c>
      <c r="V69">
        <v>0</v>
      </c>
      <c r="Y69" s="1">
        <v>44811</v>
      </c>
      <c r="Z69" s="6">
        <v>6.8402777777777771E-2</v>
      </c>
      <c r="AB69">
        <v>1</v>
      </c>
      <c r="AD69" s="3">
        <f t="shared" si="4"/>
        <v>3.5158995454280717</v>
      </c>
      <c r="AE69" s="3">
        <f t="shared" si="5"/>
        <v>7.8076347844262877</v>
      </c>
      <c r="AF69" s="3">
        <f t="shared" si="6"/>
        <v>4.291735238998216</v>
      </c>
      <c r="AG69" s="3">
        <f t="shared" si="7"/>
        <v>0.21584509906330318</v>
      </c>
      <c r="AH69" s="3"/>
      <c r="BG69" s="3"/>
      <c r="BH69" s="3"/>
      <c r="BI69" s="3"/>
      <c r="BJ69" s="3"/>
    </row>
    <row r="70" spans="1:62" x14ac:dyDescent="0.2">
      <c r="A70">
        <v>46</v>
      </c>
      <c r="B70">
        <v>15</v>
      </c>
      <c r="C70" t="s">
        <v>150</v>
      </c>
      <c r="D70" t="s">
        <v>27</v>
      </c>
      <c r="G70">
        <v>0.5</v>
      </c>
      <c r="H70">
        <v>0.5</v>
      </c>
      <c r="I70">
        <v>4263</v>
      </c>
      <c r="J70">
        <v>12295</v>
      </c>
      <c r="L70">
        <v>2543</v>
      </c>
      <c r="M70">
        <v>3.6850000000000001</v>
      </c>
      <c r="N70">
        <v>10.694000000000001</v>
      </c>
      <c r="O70">
        <v>7.0090000000000003</v>
      </c>
      <c r="Q70">
        <v>0.15</v>
      </c>
      <c r="R70">
        <v>1</v>
      </c>
      <c r="S70">
        <v>0</v>
      </c>
      <c r="T70">
        <v>0</v>
      </c>
      <c r="V70">
        <v>0</v>
      </c>
      <c r="Y70" s="1">
        <v>44811</v>
      </c>
      <c r="Z70" s="6">
        <v>8.189814814814815E-2</v>
      </c>
      <c r="AB70">
        <v>1</v>
      </c>
      <c r="AD70" s="3">
        <f t="shared" si="4"/>
        <v>4.6639911780441698</v>
      </c>
      <c r="AE70" s="3">
        <f t="shared" si="5"/>
        <v>14.59520260970703</v>
      </c>
      <c r="AF70" s="3">
        <f t="shared" si="6"/>
        <v>9.9312114316628595</v>
      </c>
      <c r="AG70" s="3">
        <f t="shared" si="7"/>
        <v>0.30665464346396787</v>
      </c>
      <c r="AH70" s="3"/>
      <c r="BG70" s="3"/>
      <c r="BH70" s="3"/>
      <c r="BI70" s="3"/>
      <c r="BJ70" s="3"/>
    </row>
    <row r="71" spans="1:62" x14ac:dyDescent="0.2">
      <c r="A71">
        <v>47</v>
      </c>
      <c r="B71">
        <v>15</v>
      </c>
      <c r="C71" t="s">
        <v>150</v>
      </c>
      <c r="D71" t="s">
        <v>27</v>
      </c>
      <c r="G71">
        <v>0.5</v>
      </c>
      <c r="H71">
        <v>0.5</v>
      </c>
      <c r="I71">
        <v>4680</v>
      </c>
      <c r="J71">
        <v>12393</v>
      </c>
      <c r="L71">
        <v>2515</v>
      </c>
      <c r="M71">
        <v>4.0060000000000002</v>
      </c>
      <c r="N71">
        <v>10.778</v>
      </c>
      <c r="O71">
        <v>6.7720000000000002</v>
      </c>
      <c r="Q71">
        <v>0.14699999999999999</v>
      </c>
      <c r="R71">
        <v>1</v>
      </c>
      <c r="S71">
        <v>0</v>
      </c>
      <c r="T71">
        <v>0</v>
      </c>
      <c r="V71">
        <v>0</v>
      </c>
      <c r="Y71" s="1">
        <v>44811</v>
      </c>
      <c r="Z71" s="6">
        <v>8.9166666666666672E-2</v>
      </c>
      <c r="AB71">
        <v>1</v>
      </c>
      <c r="AD71" s="3">
        <f t="shared" si="4"/>
        <v>5.083582949122972</v>
      </c>
      <c r="AE71" s="3">
        <f t="shared" si="5"/>
        <v>14.699692343743711</v>
      </c>
      <c r="AF71" s="3">
        <f t="shared" si="6"/>
        <v>9.6161093946207394</v>
      </c>
      <c r="AG71" s="3">
        <f t="shared" si="7"/>
        <v>0.30376852854544506</v>
      </c>
      <c r="AH71" s="3"/>
      <c r="AK71">
        <f>ABS(100*(AD71-AD72)/(AVERAGE(AD71:AD72)))</f>
        <v>0.33592308757376976</v>
      </c>
      <c r="AQ71">
        <f>ABS(100*(AE71-AE72)/(AVERAGE(AE71:AE72)))</f>
        <v>0.5527790609112081</v>
      </c>
      <c r="AW71">
        <f>ABS(100*(AF71-AF72)/(AVERAGE(AF71:AF72)))</f>
        <v>1.0257980868829848</v>
      </c>
      <c r="BC71">
        <f>ABS(100*(AG71-AG72)/(AVERAGE(AG71:AG72)))</f>
        <v>0.74930658614031398</v>
      </c>
      <c r="BG71" s="3">
        <f>AVERAGE(AD71:AD72)</f>
        <v>5.0921357789890864</v>
      </c>
      <c r="BH71" s="3">
        <f>AVERAGE(AE71:AE72)</f>
        <v>14.6591759162601</v>
      </c>
      <c r="BI71" s="3">
        <f>AVERAGE(AF71:AF72)</f>
        <v>9.5670401372710128</v>
      </c>
      <c r="BJ71" s="3">
        <f>AVERAGE(AG71:AG72)</f>
        <v>0.30263469768459683</v>
      </c>
    </row>
    <row r="72" spans="1:62" x14ac:dyDescent="0.2">
      <c r="A72">
        <v>48</v>
      </c>
      <c r="B72">
        <v>15</v>
      </c>
      <c r="C72" t="s">
        <v>150</v>
      </c>
      <c r="D72" t="s">
        <v>27</v>
      </c>
      <c r="G72">
        <v>0.5</v>
      </c>
      <c r="H72">
        <v>0.5</v>
      </c>
      <c r="I72">
        <v>4697</v>
      </c>
      <c r="J72">
        <v>12317</v>
      </c>
      <c r="L72">
        <v>2493</v>
      </c>
      <c r="M72">
        <v>4.0190000000000001</v>
      </c>
      <c r="N72">
        <v>10.712999999999999</v>
      </c>
      <c r="O72">
        <v>6.694</v>
      </c>
      <c r="Q72">
        <v>0.14499999999999999</v>
      </c>
      <c r="R72">
        <v>1</v>
      </c>
      <c r="S72">
        <v>0</v>
      </c>
      <c r="T72">
        <v>0</v>
      </c>
      <c r="V72">
        <v>0</v>
      </c>
      <c r="Y72" s="1">
        <v>44811</v>
      </c>
      <c r="Z72" s="6">
        <v>9.6898148148148164E-2</v>
      </c>
      <c r="AB72">
        <v>1</v>
      </c>
      <c r="AD72" s="3">
        <f t="shared" si="4"/>
        <v>5.1006886088552008</v>
      </c>
      <c r="AE72" s="3">
        <f t="shared" si="5"/>
        <v>14.618659488776487</v>
      </c>
      <c r="AF72" s="3">
        <f t="shared" si="6"/>
        <v>9.5179708799212861</v>
      </c>
      <c r="AG72" s="3">
        <f t="shared" si="7"/>
        <v>0.30150086682374855</v>
      </c>
      <c r="AH72" s="3"/>
      <c r="BG72" s="3"/>
      <c r="BH72" s="3"/>
      <c r="BI72" s="3"/>
      <c r="BJ72" s="3"/>
    </row>
    <row r="73" spans="1:62" x14ac:dyDescent="0.2">
      <c r="A73">
        <v>49</v>
      </c>
      <c r="B73">
        <v>16</v>
      </c>
      <c r="C73" t="s">
        <v>151</v>
      </c>
      <c r="D73" t="s">
        <v>27</v>
      </c>
      <c r="G73">
        <v>0.5</v>
      </c>
      <c r="H73">
        <v>0.5</v>
      </c>
      <c r="I73">
        <v>4306</v>
      </c>
      <c r="J73">
        <v>7812</v>
      </c>
      <c r="L73">
        <v>2138</v>
      </c>
      <c r="M73">
        <v>3.718</v>
      </c>
      <c r="N73">
        <v>6.8970000000000002</v>
      </c>
      <c r="O73">
        <v>3.1779999999999999</v>
      </c>
      <c r="Q73">
        <v>0.108</v>
      </c>
      <c r="R73">
        <v>1</v>
      </c>
      <c r="S73">
        <v>0</v>
      </c>
      <c r="T73">
        <v>0</v>
      </c>
      <c r="V73">
        <v>0</v>
      </c>
      <c r="Y73" s="1">
        <v>44811</v>
      </c>
      <c r="Z73" s="6">
        <v>0.11004629629629629</v>
      </c>
      <c r="AB73">
        <v>1</v>
      </c>
      <c r="AD73" s="3">
        <f t="shared" si="4"/>
        <v>4.7072584350139266</v>
      </c>
      <c r="AE73" s="3">
        <f t="shared" si="5"/>
        <v>9.8153303884168057</v>
      </c>
      <c r="AF73" s="3">
        <f t="shared" si="6"/>
        <v>5.1080719534028791</v>
      </c>
      <c r="AG73" s="3">
        <f t="shared" si="7"/>
        <v>0.26490905267819126</v>
      </c>
      <c r="AH73" s="3"/>
      <c r="BG73" s="3"/>
      <c r="BH73" s="3"/>
      <c r="BI73" s="3"/>
      <c r="BJ73" s="3"/>
    </row>
    <row r="74" spans="1:62" x14ac:dyDescent="0.2">
      <c r="A74">
        <v>50</v>
      </c>
      <c r="B74">
        <v>16</v>
      </c>
      <c r="C74" t="s">
        <v>151</v>
      </c>
      <c r="D74" t="s">
        <v>27</v>
      </c>
      <c r="G74">
        <v>0.5</v>
      </c>
      <c r="H74">
        <v>0.5</v>
      </c>
      <c r="I74">
        <v>4098</v>
      </c>
      <c r="J74">
        <v>7831</v>
      </c>
      <c r="L74">
        <v>2072</v>
      </c>
      <c r="M74">
        <v>3.5590000000000002</v>
      </c>
      <c r="N74">
        <v>6.9119999999999999</v>
      </c>
      <c r="O74">
        <v>3.3530000000000002</v>
      </c>
      <c r="Q74">
        <v>0.10100000000000001</v>
      </c>
      <c r="R74">
        <v>1</v>
      </c>
      <c r="S74">
        <v>0</v>
      </c>
      <c r="T74">
        <v>0</v>
      </c>
      <c r="V74">
        <v>0</v>
      </c>
      <c r="Y74" s="1">
        <v>44811</v>
      </c>
      <c r="Z74" s="6">
        <v>0.11714120370370369</v>
      </c>
      <c r="AB74">
        <v>1</v>
      </c>
      <c r="AD74" s="3">
        <f t="shared" si="4"/>
        <v>4.4979656571137081</v>
      </c>
      <c r="AE74" s="3">
        <f t="shared" si="5"/>
        <v>9.8355886021586105</v>
      </c>
      <c r="AF74" s="3">
        <f t="shared" si="6"/>
        <v>5.3376229450449024</v>
      </c>
      <c r="AG74" s="3">
        <f t="shared" si="7"/>
        <v>0.25810606751310167</v>
      </c>
      <c r="AH74" s="3"/>
      <c r="AK74">
        <f>ABS(100*(AD74-AD75)/(AVERAGE(AD74:AD75)))</f>
        <v>0.13413269773555661</v>
      </c>
      <c r="AQ74">
        <f>ABS(100*(AE74-AE75)/(AVERAGE(AE74:AE75)))</f>
        <v>0.63072877046843312</v>
      </c>
      <c r="AW74">
        <f>ABS(100*(AF74-AF75)/(AVERAGE(AF74:AF75)))</f>
        <v>1.2798303285904351</v>
      </c>
      <c r="BC74">
        <f>ABS(100*(AG74-AG75)/(AVERAGE(AG74:AG75)))</f>
        <v>0.36006511969146604</v>
      </c>
      <c r="BG74" s="3">
        <f>AVERAGE(AD74:AD75)</f>
        <v>4.5009843029488081</v>
      </c>
      <c r="BH74" s="3">
        <f>AVERAGE(AE74:AE75)</f>
        <v>9.8046681706579601</v>
      </c>
      <c r="BI74" s="3">
        <f>AVERAGE(AF74:AF75)</f>
        <v>5.303683867709152</v>
      </c>
      <c r="BJ74" s="3">
        <f>AVERAGE(AG74:AG75)</f>
        <v>0.25764222761548194</v>
      </c>
    </row>
    <row r="75" spans="1:62" x14ac:dyDescent="0.2">
      <c r="A75">
        <v>51</v>
      </c>
      <c r="B75">
        <v>16</v>
      </c>
      <c r="C75" t="s">
        <v>151</v>
      </c>
      <c r="D75" t="s">
        <v>27</v>
      </c>
      <c r="G75">
        <v>0.5</v>
      </c>
      <c r="H75">
        <v>0.5</v>
      </c>
      <c r="I75">
        <v>4104</v>
      </c>
      <c r="J75">
        <v>7773</v>
      </c>
      <c r="L75">
        <v>2063</v>
      </c>
      <c r="M75">
        <v>3.5630000000000002</v>
      </c>
      <c r="N75">
        <v>6.8639999999999999</v>
      </c>
      <c r="O75">
        <v>3.3010000000000002</v>
      </c>
      <c r="Q75">
        <v>0.1</v>
      </c>
      <c r="R75">
        <v>1</v>
      </c>
      <c r="S75">
        <v>0</v>
      </c>
      <c r="T75">
        <v>0</v>
      </c>
      <c r="V75">
        <v>0</v>
      </c>
      <c r="Y75" s="1">
        <v>44811</v>
      </c>
      <c r="Z75" s="6">
        <v>0.12472222222222222</v>
      </c>
      <c r="AB75">
        <v>1</v>
      </c>
      <c r="AD75" s="3">
        <f t="shared" si="4"/>
        <v>4.5040029487839073</v>
      </c>
      <c r="AE75" s="3">
        <f t="shared" si="5"/>
        <v>9.7737477391573098</v>
      </c>
      <c r="AF75" s="3">
        <f t="shared" si="6"/>
        <v>5.2697447903734025</v>
      </c>
      <c r="AG75" s="3">
        <f t="shared" si="7"/>
        <v>0.25717838771786222</v>
      </c>
      <c r="AH75" s="3"/>
      <c r="BG75" s="3"/>
      <c r="BH75" s="3"/>
      <c r="BI75" s="3"/>
      <c r="BJ75" s="3"/>
    </row>
    <row r="76" spans="1:62" x14ac:dyDescent="0.2">
      <c r="A76">
        <v>52</v>
      </c>
      <c r="B76">
        <v>17</v>
      </c>
      <c r="C76" t="s">
        <v>152</v>
      </c>
      <c r="D76" t="s">
        <v>27</v>
      </c>
      <c r="G76">
        <v>0.5</v>
      </c>
      <c r="H76">
        <v>0.5</v>
      </c>
      <c r="I76">
        <v>4142</v>
      </c>
      <c r="J76">
        <v>7402</v>
      </c>
      <c r="L76">
        <v>2209</v>
      </c>
      <c r="M76">
        <v>3.5920000000000001</v>
      </c>
      <c r="N76">
        <v>6.55</v>
      </c>
      <c r="O76">
        <v>2.9569999999999999</v>
      </c>
      <c r="Q76">
        <v>0.115</v>
      </c>
      <c r="R76">
        <v>1</v>
      </c>
      <c r="S76">
        <v>0</v>
      </c>
      <c r="T76">
        <v>0</v>
      </c>
      <c r="V76">
        <v>0</v>
      </c>
      <c r="Y76" s="1">
        <v>44811</v>
      </c>
      <c r="Z76" s="6">
        <v>0.13778935185185184</v>
      </c>
      <c r="AB76">
        <v>1</v>
      </c>
      <c r="AD76" s="3">
        <f t="shared" si="4"/>
        <v>4.5422391293618318</v>
      </c>
      <c r="AE76" s="3">
        <f t="shared" si="5"/>
        <v>9.3781794603041604</v>
      </c>
      <c r="AF76" s="3">
        <f t="shared" si="6"/>
        <v>4.8359403309423286</v>
      </c>
      <c r="AG76" s="3">
        <f t="shared" si="7"/>
        <v>0.27222741550730273</v>
      </c>
      <c r="AH76" s="3"/>
      <c r="BG76" s="3"/>
      <c r="BH76" s="3"/>
      <c r="BI76" s="3"/>
      <c r="BJ76" s="3"/>
    </row>
    <row r="77" spans="1:62" x14ac:dyDescent="0.2">
      <c r="A77">
        <v>53</v>
      </c>
      <c r="B77">
        <v>17</v>
      </c>
      <c r="C77" t="s">
        <v>152</v>
      </c>
      <c r="D77" t="s">
        <v>27</v>
      </c>
      <c r="G77">
        <v>0.5</v>
      </c>
      <c r="H77">
        <v>0.5</v>
      </c>
      <c r="I77">
        <v>4094</v>
      </c>
      <c r="J77">
        <v>7421</v>
      </c>
      <c r="L77">
        <v>2247</v>
      </c>
      <c r="M77">
        <v>3.556</v>
      </c>
      <c r="N77">
        <v>6.5650000000000004</v>
      </c>
      <c r="O77">
        <v>3.0089999999999999</v>
      </c>
      <c r="Q77">
        <v>0.11899999999999999</v>
      </c>
      <c r="R77">
        <v>1</v>
      </c>
      <c r="S77">
        <v>0</v>
      </c>
      <c r="T77">
        <v>0</v>
      </c>
      <c r="V77">
        <v>0</v>
      </c>
      <c r="Y77" s="1">
        <v>44811</v>
      </c>
      <c r="Z77" s="6">
        <v>0.1449074074074074</v>
      </c>
      <c r="AB77">
        <v>1</v>
      </c>
      <c r="AD77" s="3">
        <f t="shared" si="4"/>
        <v>4.4939407960002429</v>
      </c>
      <c r="AE77" s="3">
        <f t="shared" si="5"/>
        <v>9.3984376740459652</v>
      </c>
      <c r="AF77" s="3">
        <f t="shared" si="6"/>
        <v>4.9044968780457223</v>
      </c>
      <c r="AG77" s="3">
        <f t="shared" si="7"/>
        <v>0.2761442857538694</v>
      </c>
      <c r="AH77" s="3"/>
      <c r="AK77">
        <f>ABS(100*(AD77-AD78)/(AVERAGE(AD77:AD78)))</f>
        <v>0.93599942782105738</v>
      </c>
      <c r="AQ77">
        <f>ABS(100*(AE77-AE78)/(AVERAGE(AE77:AE78)))</f>
        <v>0.2157812943285107</v>
      </c>
      <c r="AW77">
        <f>ABS(100*(AF77-AF78)/(AVERAGE(AF77:AF78)))</f>
        <v>1.2829101523627464</v>
      </c>
      <c r="BC77">
        <f>ABS(100*(AG77-AG78)/(AVERAGE(AG77:AG78)))</f>
        <v>0.37396488459326122</v>
      </c>
      <c r="BG77" s="3">
        <f>AVERAGE(AD77:AD78)</f>
        <v>4.5150713168459387</v>
      </c>
      <c r="BH77" s="3">
        <f>AVERAGE(AE77:AE78)</f>
        <v>9.3883085671750628</v>
      </c>
      <c r="BI77" s="3">
        <f>AVERAGE(AF77:AF78)</f>
        <v>4.8732372503291241</v>
      </c>
      <c r="BJ77" s="3">
        <f>AVERAGE(AG77:AG78)</f>
        <v>0.27562890808984747</v>
      </c>
    </row>
    <row r="78" spans="1:62" x14ac:dyDescent="0.2">
      <c r="A78">
        <v>54</v>
      </c>
      <c r="B78">
        <v>17</v>
      </c>
      <c r="C78" t="s">
        <v>152</v>
      </c>
      <c r="D78" t="s">
        <v>27</v>
      </c>
      <c r="G78">
        <v>0.5</v>
      </c>
      <c r="H78">
        <v>0.5</v>
      </c>
      <c r="I78">
        <v>4136</v>
      </c>
      <c r="J78">
        <v>7402</v>
      </c>
      <c r="L78">
        <v>2237</v>
      </c>
      <c r="M78">
        <v>3.5880000000000001</v>
      </c>
      <c r="N78">
        <v>6.55</v>
      </c>
      <c r="O78">
        <v>2.9620000000000002</v>
      </c>
      <c r="Q78">
        <v>0.11799999999999999</v>
      </c>
      <c r="R78">
        <v>1</v>
      </c>
      <c r="S78">
        <v>0</v>
      </c>
      <c r="T78">
        <v>0</v>
      </c>
      <c r="V78">
        <v>0</v>
      </c>
      <c r="Y78" s="1">
        <v>44811</v>
      </c>
      <c r="Z78" s="6">
        <v>0.15246527777777777</v>
      </c>
      <c r="AB78">
        <v>1</v>
      </c>
      <c r="AD78" s="3">
        <f t="shared" si="4"/>
        <v>4.5362018376916335</v>
      </c>
      <c r="AE78" s="3">
        <f t="shared" si="5"/>
        <v>9.3781794603041604</v>
      </c>
      <c r="AF78" s="3">
        <f t="shared" si="6"/>
        <v>4.8419776226125268</v>
      </c>
      <c r="AG78" s="3">
        <f t="shared" si="7"/>
        <v>0.27511353042582554</v>
      </c>
      <c r="AH78" s="3"/>
      <c r="BG78" s="3"/>
      <c r="BH78" s="3"/>
      <c r="BI78" s="3"/>
      <c r="BJ78" s="3"/>
    </row>
    <row r="79" spans="1:62" x14ac:dyDescent="0.2">
      <c r="A79">
        <v>55</v>
      </c>
      <c r="B79">
        <v>18</v>
      </c>
      <c r="C79" t="s">
        <v>153</v>
      </c>
      <c r="D79" t="s">
        <v>27</v>
      </c>
      <c r="G79">
        <v>0.5</v>
      </c>
      <c r="H79">
        <v>0.5</v>
      </c>
      <c r="I79">
        <v>4392</v>
      </c>
      <c r="J79">
        <v>7856</v>
      </c>
      <c r="L79">
        <v>2330</v>
      </c>
      <c r="M79">
        <v>3.7850000000000001</v>
      </c>
      <c r="N79">
        <v>6.9340000000000002</v>
      </c>
      <c r="O79">
        <v>3.15</v>
      </c>
      <c r="Q79">
        <v>0.128</v>
      </c>
      <c r="R79">
        <v>1</v>
      </c>
      <c r="S79">
        <v>0</v>
      </c>
      <c r="T79">
        <v>0</v>
      </c>
      <c r="V79">
        <v>0</v>
      </c>
      <c r="Y79" s="1">
        <v>44811</v>
      </c>
      <c r="Z79" s="6">
        <v>0.16569444444444445</v>
      </c>
      <c r="AB79">
        <v>1</v>
      </c>
      <c r="AD79" s="3">
        <f t="shared" si="4"/>
        <v>4.7937929489534392</v>
      </c>
      <c r="AE79" s="3">
        <f t="shared" si="5"/>
        <v>9.8622441465557227</v>
      </c>
      <c r="AF79" s="3">
        <f t="shared" si="6"/>
        <v>5.0684511976022835</v>
      </c>
      <c r="AG79" s="3">
        <f t="shared" si="7"/>
        <v>0.28469955497663346</v>
      </c>
      <c r="AH79" s="3"/>
      <c r="BG79" s="3"/>
      <c r="BH79" s="3"/>
      <c r="BI79" s="3"/>
      <c r="BJ79" s="3"/>
    </row>
    <row r="80" spans="1:62" x14ac:dyDescent="0.2">
      <c r="A80">
        <v>56</v>
      </c>
      <c r="B80">
        <v>18</v>
      </c>
      <c r="C80" t="s">
        <v>153</v>
      </c>
      <c r="D80" t="s">
        <v>27</v>
      </c>
      <c r="G80">
        <v>0.5</v>
      </c>
      <c r="H80">
        <v>0.5</v>
      </c>
      <c r="I80">
        <v>4521</v>
      </c>
      <c r="J80">
        <v>7867</v>
      </c>
      <c r="L80">
        <v>2362</v>
      </c>
      <c r="M80">
        <v>3.883</v>
      </c>
      <c r="N80">
        <v>6.9429999999999996</v>
      </c>
      <c r="O80">
        <v>3.06</v>
      </c>
      <c r="Q80">
        <v>0.13100000000000001</v>
      </c>
      <c r="R80">
        <v>1</v>
      </c>
      <c r="S80">
        <v>0</v>
      </c>
      <c r="T80">
        <v>0</v>
      </c>
      <c r="V80">
        <v>0</v>
      </c>
      <c r="Y80" s="1">
        <v>44811</v>
      </c>
      <c r="Z80" s="6">
        <v>0.17278935185185185</v>
      </c>
      <c r="AB80">
        <v>1</v>
      </c>
      <c r="AD80" s="3">
        <f t="shared" si="4"/>
        <v>4.9235947198627095</v>
      </c>
      <c r="AE80" s="3">
        <f t="shared" si="5"/>
        <v>9.8739725860904528</v>
      </c>
      <c r="AF80" s="3">
        <f t="shared" si="6"/>
        <v>4.9503778662277433</v>
      </c>
      <c r="AG80" s="3">
        <f t="shared" si="7"/>
        <v>0.28799797202637389</v>
      </c>
      <c r="AH80" s="3"/>
      <c r="AK80">
        <f>ABS(100*(AD80-AD81)/(AVERAGE(AD80:AD81)))</f>
        <v>0.12254445847595269</v>
      </c>
      <c r="AQ80">
        <f>ABS(100*(AE80-AE81)/(AVERAGE(AE80:AE81)))</f>
        <v>0.12949577210595764</v>
      </c>
      <c r="AW80">
        <f>ABS(100*(AF80-AF81)/(AVERAGE(AF80:AF81)))</f>
        <v>0.13640899730906031</v>
      </c>
      <c r="BC80">
        <f>ABS(100*(AG80-AG81)/(AVERAGE(AG80:AG81)))</f>
        <v>1.1518880016826443</v>
      </c>
      <c r="BG80" s="3">
        <f>AVERAGE(AD80:AD81)</f>
        <v>4.9266133656978086</v>
      </c>
      <c r="BH80" s="3">
        <f>AVERAGE(AE80:AE81)</f>
        <v>9.8803699167457602</v>
      </c>
      <c r="BI80" s="3">
        <f>AVERAGE(AF80:AF81)</f>
        <v>4.9537565510479515</v>
      </c>
      <c r="BJ80" s="3">
        <f>AVERAGE(AG80:AG81)</f>
        <v>0.28634876350150368</v>
      </c>
    </row>
    <row r="81" spans="1:62" x14ac:dyDescent="0.2">
      <c r="A81">
        <v>57</v>
      </c>
      <c r="B81">
        <v>18</v>
      </c>
      <c r="C81" t="s">
        <v>153</v>
      </c>
      <c r="D81" t="s">
        <v>27</v>
      </c>
      <c r="G81">
        <v>0.5</v>
      </c>
      <c r="H81">
        <v>0.5</v>
      </c>
      <c r="I81">
        <v>4527</v>
      </c>
      <c r="J81">
        <v>7879</v>
      </c>
      <c r="L81">
        <v>2330</v>
      </c>
      <c r="M81">
        <v>3.8879999999999999</v>
      </c>
      <c r="N81">
        <v>6.9539999999999997</v>
      </c>
      <c r="O81">
        <v>3.0659999999999998</v>
      </c>
      <c r="Q81">
        <v>0.128</v>
      </c>
      <c r="R81">
        <v>1</v>
      </c>
      <c r="S81">
        <v>0</v>
      </c>
      <c r="T81">
        <v>0</v>
      </c>
      <c r="V81">
        <v>0</v>
      </c>
      <c r="Y81" s="1">
        <v>44811</v>
      </c>
      <c r="Z81" s="6">
        <v>0.18032407407407405</v>
      </c>
      <c r="AB81">
        <v>1</v>
      </c>
      <c r="AD81" s="3">
        <f t="shared" si="4"/>
        <v>4.9296320115329078</v>
      </c>
      <c r="AE81" s="3">
        <f t="shared" si="5"/>
        <v>9.8867672474010675</v>
      </c>
      <c r="AF81" s="3">
        <f t="shared" si="6"/>
        <v>4.9571352358681597</v>
      </c>
      <c r="AG81" s="3">
        <f t="shared" si="7"/>
        <v>0.28469955497663346</v>
      </c>
      <c r="AH81" s="3"/>
    </row>
    <row r="82" spans="1:62" x14ac:dyDescent="0.2">
      <c r="A82">
        <v>58</v>
      </c>
      <c r="B82">
        <v>19</v>
      </c>
      <c r="C82" t="s">
        <v>64</v>
      </c>
      <c r="D82" t="s">
        <v>27</v>
      </c>
      <c r="G82">
        <v>0.5</v>
      </c>
      <c r="H82">
        <v>0.5</v>
      </c>
      <c r="I82">
        <v>10012</v>
      </c>
      <c r="J82">
        <v>16883</v>
      </c>
      <c r="L82">
        <v>4902</v>
      </c>
      <c r="M82">
        <v>8.0960000000000001</v>
      </c>
      <c r="N82">
        <v>14.581</v>
      </c>
      <c r="O82">
        <v>6.4850000000000003</v>
      </c>
      <c r="Q82">
        <v>0.39700000000000002</v>
      </c>
      <c r="R82">
        <v>1</v>
      </c>
      <c r="S82">
        <v>0</v>
      </c>
      <c r="T82">
        <v>0</v>
      </c>
      <c r="V82">
        <v>0</v>
      </c>
      <c r="Y82" s="1">
        <v>44811</v>
      </c>
      <c r="Z82" s="6">
        <v>0.19410879629629629</v>
      </c>
      <c r="AB82">
        <v>1</v>
      </c>
      <c r="AD82" s="3">
        <f t="shared" si="4"/>
        <v>10.448722813372783</v>
      </c>
      <c r="AE82" s="3">
        <f t="shared" si="5"/>
        <v>19.487028117465126</v>
      </c>
      <c r="AF82" s="3">
        <f t="shared" si="6"/>
        <v>9.0383053040923436</v>
      </c>
      <c r="AG82" s="3">
        <f t="shared" si="7"/>
        <v>0.54980982534951606</v>
      </c>
      <c r="AH82" s="3"/>
      <c r="BG82" s="3"/>
      <c r="BH82" s="3"/>
      <c r="BI82" s="3"/>
      <c r="BJ82" s="3"/>
    </row>
    <row r="83" spans="1:62" x14ac:dyDescent="0.2">
      <c r="A83">
        <v>59</v>
      </c>
      <c r="B83">
        <v>19</v>
      </c>
      <c r="C83" t="s">
        <v>64</v>
      </c>
      <c r="D83" t="s">
        <v>27</v>
      </c>
      <c r="G83">
        <v>0.5</v>
      </c>
      <c r="H83">
        <v>0.5</v>
      </c>
      <c r="I83">
        <v>12270</v>
      </c>
      <c r="J83">
        <v>17005</v>
      </c>
      <c r="L83">
        <v>4945</v>
      </c>
      <c r="M83">
        <v>9.8290000000000006</v>
      </c>
      <c r="N83">
        <v>14.685</v>
      </c>
      <c r="O83">
        <v>4.8570000000000002</v>
      </c>
      <c r="Q83">
        <v>0.40100000000000002</v>
      </c>
      <c r="R83">
        <v>1</v>
      </c>
      <c r="S83">
        <v>0</v>
      </c>
      <c r="T83">
        <v>0</v>
      </c>
      <c r="V83">
        <v>0</v>
      </c>
      <c r="Y83" s="1">
        <v>44811</v>
      </c>
      <c r="Z83" s="6">
        <v>0.2016435185185185</v>
      </c>
      <c r="AB83">
        <v>1</v>
      </c>
      <c r="AD83" s="3">
        <f t="shared" si="4"/>
        <v>12.720756911924182</v>
      </c>
      <c r="AE83" s="3">
        <f t="shared" si="5"/>
        <v>19.617107174123039</v>
      </c>
      <c r="AF83" s="3">
        <f t="shared" si="6"/>
        <v>6.8963502621988564</v>
      </c>
      <c r="AG83" s="3">
        <f t="shared" si="7"/>
        <v>0.55424207326010477</v>
      </c>
      <c r="AH83" s="3"/>
      <c r="AK83">
        <f>ABS(100*(AD83-AD84)/(AVERAGE(AD83:AD84)))</f>
        <v>0.29224333513188994</v>
      </c>
      <c r="AM83">
        <f>100*((AVERAGE(AD83:AD84)*25.225)-(AVERAGE(AD65:AD66)*25))/(1000*0.075)</f>
        <v>99.764438360611365</v>
      </c>
      <c r="AQ83">
        <f>ABS(100*(AE83-AE84)/(AVERAGE(AE83:AE84)))</f>
        <v>1.1974272174308316</v>
      </c>
      <c r="AS83">
        <f>100*((AVERAGE(AE83:AE84)*25.225)-(AVERAGE(AE65:AE66)*25))/(2000*0.075)</f>
        <v>98.0053802479501</v>
      </c>
      <c r="AW83">
        <f>ABS(100*(AF83-AF84)/(AVERAGE(AF83:AF84)))</f>
        <v>4.0043362684320911</v>
      </c>
      <c r="AY83">
        <f>100*((AVERAGE(AF83:AF84)*25.225)-(AVERAGE(AF65:AF66)*25))/(1000*0.075)</f>
        <v>96.246322135288835</v>
      </c>
      <c r="BC83">
        <f>ABS(100*(AG83-AG84)/(AVERAGE(AG83:AG84)))</f>
        <v>0.18580288130005271</v>
      </c>
      <c r="BE83">
        <f>100*((AVERAGE(AG83:AG84)*25.225)-(AVERAGE(AG65:AG66)*25))/(100*0.075)</f>
        <v>105.42697537585498</v>
      </c>
      <c r="BG83" s="3">
        <f>AVERAGE(AD83:AD84)</f>
        <v>12.73937189457396</v>
      </c>
      <c r="BH83" s="3">
        <f>AVERAGE(AE83:AE84)</f>
        <v>19.500355889663684</v>
      </c>
      <c r="BI83" s="3">
        <f>AVERAGE(AF83:AF84)</f>
        <v>6.760983995089723</v>
      </c>
      <c r="BJ83" s="3">
        <f>AVERAGE(AG83:AG84)</f>
        <v>0.55475745092412665</v>
      </c>
    </row>
    <row r="84" spans="1:62" x14ac:dyDescent="0.2">
      <c r="A84">
        <v>60</v>
      </c>
      <c r="B84">
        <v>19</v>
      </c>
      <c r="C84" t="s">
        <v>64</v>
      </c>
      <c r="D84" t="s">
        <v>27</v>
      </c>
      <c r="G84">
        <v>0.5</v>
      </c>
      <c r="H84">
        <v>0.5</v>
      </c>
      <c r="I84">
        <v>12307</v>
      </c>
      <c r="J84">
        <v>16786</v>
      </c>
      <c r="L84">
        <v>4955</v>
      </c>
      <c r="M84">
        <v>9.8559999999999999</v>
      </c>
      <c r="N84">
        <v>14.5</v>
      </c>
      <c r="O84">
        <v>4.6429999999999998</v>
      </c>
      <c r="Q84">
        <v>0.40200000000000002</v>
      </c>
      <c r="R84">
        <v>1</v>
      </c>
      <c r="S84">
        <v>0</v>
      </c>
      <c r="T84">
        <v>0</v>
      </c>
      <c r="V84">
        <v>0</v>
      </c>
      <c r="Y84" s="1">
        <v>44811</v>
      </c>
      <c r="Z84" s="6">
        <v>0.20958333333333334</v>
      </c>
      <c r="AB84">
        <v>1</v>
      </c>
      <c r="AD84" s="3">
        <f t="shared" si="4"/>
        <v>12.75798687722374</v>
      </c>
      <c r="AE84" s="3">
        <f t="shared" si="5"/>
        <v>19.383604605204329</v>
      </c>
      <c r="AF84" s="3">
        <f t="shared" si="6"/>
        <v>6.6256177279805897</v>
      </c>
      <c r="AG84" s="3">
        <f t="shared" si="7"/>
        <v>0.55527282858814853</v>
      </c>
      <c r="AH84" s="3"/>
    </row>
    <row r="85" spans="1:62" x14ac:dyDescent="0.2">
      <c r="A85">
        <v>61</v>
      </c>
      <c r="B85">
        <v>20</v>
      </c>
      <c r="C85" t="s">
        <v>65</v>
      </c>
      <c r="D85" t="s">
        <v>27</v>
      </c>
      <c r="G85">
        <v>0.5</v>
      </c>
      <c r="H85">
        <v>0.5</v>
      </c>
      <c r="I85">
        <v>7004</v>
      </c>
      <c r="J85">
        <v>8324</v>
      </c>
      <c r="L85">
        <v>2514</v>
      </c>
      <c r="M85">
        <v>5.7880000000000003</v>
      </c>
      <c r="N85">
        <v>7.3310000000000004</v>
      </c>
      <c r="O85">
        <v>1.5429999999999999</v>
      </c>
      <c r="Q85">
        <v>0.14699999999999999</v>
      </c>
      <c r="R85">
        <v>1</v>
      </c>
      <c r="S85">
        <v>0</v>
      </c>
      <c r="T85">
        <v>0</v>
      </c>
      <c r="V85">
        <v>0</v>
      </c>
      <c r="Y85" s="1">
        <v>44811</v>
      </c>
      <c r="Z85" s="6">
        <v>0.22325231481481481</v>
      </c>
      <c r="AB85">
        <v>1</v>
      </c>
      <c r="AD85" s="3">
        <f t="shared" si="4"/>
        <v>7.4220272560465572</v>
      </c>
      <c r="AE85" s="3">
        <f t="shared" si="5"/>
        <v>10.361235937669671</v>
      </c>
      <c r="AF85" s="3">
        <f t="shared" si="6"/>
        <v>2.9392086816231133</v>
      </c>
      <c r="AG85" s="3">
        <f t="shared" si="7"/>
        <v>0.30366545301264064</v>
      </c>
      <c r="AH85" s="3"/>
      <c r="BG85" s="3"/>
      <c r="BH85" s="3"/>
      <c r="BI85" s="3"/>
      <c r="BJ85" s="3"/>
    </row>
    <row r="86" spans="1:62" x14ac:dyDescent="0.2">
      <c r="A86">
        <v>62</v>
      </c>
      <c r="B86">
        <v>20</v>
      </c>
      <c r="C86" t="s">
        <v>65</v>
      </c>
      <c r="D86" t="s">
        <v>27</v>
      </c>
      <c r="G86">
        <v>0.5</v>
      </c>
      <c r="H86">
        <v>0.5</v>
      </c>
      <c r="I86">
        <v>4965</v>
      </c>
      <c r="J86">
        <v>9537</v>
      </c>
      <c r="L86">
        <v>2599</v>
      </c>
      <c r="M86">
        <v>4.2240000000000002</v>
      </c>
      <c r="N86">
        <v>8.3580000000000005</v>
      </c>
      <c r="O86">
        <v>4.1340000000000003</v>
      </c>
      <c r="Q86">
        <v>0.156</v>
      </c>
      <c r="R86">
        <v>1</v>
      </c>
      <c r="S86">
        <v>0</v>
      </c>
      <c r="T86">
        <v>0</v>
      </c>
      <c r="V86">
        <v>0</v>
      </c>
      <c r="Y86" s="1">
        <v>44811</v>
      </c>
      <c r="Z86" s="6">
        <v>0.23046296296296295</v>
      </c>
      <c r="AB86">
        <v>1</v>
      </c>
      <c r="AD86" s="3">
        <f t="shared" si="4"/>
        <v>5.3703543034574039</v>
      </c>
      <c r="AE86" s="3">
        <f t="shared" si="5"/>
        <v>11.654562951817571</v>
      </c>
      <c r="AF86" s="3">
        <f t="shared" si="6"/>
        <v>6.2842086483601669</v>
      </c>
      <c r="AG86" s="3">
        <f t="shared" si="7"/>
        <v>0.31242687330101354</v>
      </c>
      <c r="AH86" s="3"/>
      <c r="AK86">
        <f>ABS(100*(AD86-AD87)/(AVERAGE(AD86:AD87)))</f>
        <v>0.62022121547995612</v>
      </c>
      <c r="AL86">
        <f>ABS(100*((AVERAGE(AD86:AD87)-AVERAGE(AD80:AD81))/(AVERAGE(AD80:AD81,AD86:AD87))))</f>
        <v>8.3097901835730426</v>
      </c>
      <c r="AQ86">
        <f>ABS(100*(AE86-AE87)/(AVERAGE(AE86:AE87)))</f>
        <v>12.23216437776872</v>
      </c>
      <c r="AR86">
        <f>ABS(100*((AVERAGE(AE86:AE87)-AVERAGE(AE80:AE81))/(AVERAGE(AE80:AE81,AE86:AE87))))</f>
        <v>10.568586040424591</v>
      </c>
      <c r="AW86">
        <f>ABS(100*(AF86-AF87)/(AVERAGE(AF86:AF87)))</f>
        <v>23.276124356843138</v>
      </c>
      <c r="AX86">
        <f>ABS(100*((AVERAGE(AF86:AF87)-AVERAGE(AF80:AF81))/(AVERAGE(AF80:AF81,AF86:AF87))))</f>
        <v>12.762820150335546</v>
      </c>
      <c r="BC86">
        <f>ABS(100*(AG86-AG87)/(AVERAGE(AG86:AG87)))</f>
        <v>6.5768223622617912</v>
      </c>
      <c r="BD86">
        <f>ABS(100*((AVERAGE(AG86:AG87)-AVERAGE(AG80:AG81))/(AVERAGE(AG80:AG81,AG86:AG87))))</f>
        <v>5.4791204411184475</v>
      </c>
      <c r="BG86" s="3">
        <f>AVERAGE(AD86:AD87)</f>
        <v>5.3537517513643582</v>
      </c>
      <c r="BH86" s="3">
        <f>AVERAGE(AE86:AE87)</f>
        <v>10.982843233010335</v>
      </c>
      <c r="BI86" s="3">
        <f>AVERAGE(AF86:AF87)</f>
        <v>5.6290914816459763</v>
      </c>
      <c r="BJ86" s="3">
        <f>AVERAGE(AG86:AG87)</f>
        <v>0.3024800843853902</v>
      </c>
    </row>
    <row r="87" spans="1:62" x14ac:dyDescent="0.2">
      <c r="A87">
        <v>63</v>
      </c>
      <c r="B87">
        <v>20</v>
      </c>
      <c r="C87" t="s">
        <v>65</v>
      </c>
      <c r="D87" t="s">
        <v>27</v>
      </c>
      <c r="G87">
        <v>0.5</v>
      </c>
      <c r="H87">
        <v>0.5</v>
      </c>
      <c r="I87">
        <v>4932</v>
      </c>
      <c r="J87">
        <v>8277</v>
      </c>
      <c r="L87">
        <v>2406</v>
      </c>
      <c r="M87">
        <v>4.1989999999999998</v>
      </c>
      <c r="N87">
        <v>7.2910000000000004</v>
      </c>
      <c r="O87">
        <v>3.0920000000000001</v>
      </c>
      <c r="Q87">
        <v>0.13600000000000001</v>
      </c>
      <c r="R87">
        <v>1</v>
      </c>
      <c r="S87">
        <v>0</v>
      </c>
      <c r="T87">
        <v>0</v>
      </c>
      <c r="V87">
        <v>0</v>
      </c>
      <c r="Y87" s="1">
        <v>44811</v>
      </c>
      <c r="Z87" s="6">
        <v>0.23799768518518519</v>
      </c>
      <c r="AB87">
        <v>1</v>
      </c>
      <c r="AD87" s="3">
        <f t="shared" si="4"/>
        <v>5.3371491992713125</v>
      </c>
      <c r="AE87" s="3">
        <f t="shared" si="5"/>
        <v>10.311123514203098</v>
      </c>
      <c r="AF87" s="3">
        <f t="shared" si="6"/>
        <v>4.9739743149317857</v>
      </c>
      <c r="AG87" s="3">
        <f t="shared" si="7"/>
        <v>0.29253329546976686</v>
      </c>
      <c r="AH87" s="3"/>
      <c r="BG87" s="3"/>
      <c r="BH87" s="3"/>
      <c r="BI87" s="3"/>
      <c r="BJ87" s="3"/>
    </row>
    <row r="88" spans="1:62" x14ac:dyDescent="0.2">
      <c r="A88">
        <v>64</v>
      </c>
      <c r="B88">
        <v>3</v>
      </c>
      <c r="C88" t="s">
        <v>28</v>
      </c>
      <c r="D88" t="s">
        <v>27</v>
      </c>
      <c r="G88">
        <v>0.5</v>
      </c>
      <c r="H88">
        <v>0.5</v>
      </c>
      <c r="I88">
        <v>1623</v>
      </c>
      <c r="J88">
        <v>587</v>
      </c>
      <c r="L88">
        <v>422</v>
      </c>
      <c r="M88">
        <v>1.66</v>
      </c>
      <c r="N88">
        <v>0.77600000000000002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1">
        <v>44811</v>
      </c>
      <c r="Z88" s="6">
        <v>0.25049768518518517</v>
      </c>
      <c r="AB88">
        <v>1</v>
      </c>
      <c r="AD88" s="3">
        <f t="shared" si="4"/>
        <v>2.0075828431567917</v>
      </c>
      <c r="AE88" s="3">
        <f t="shared" si="5"/>
        <v>2.1118780576512766</v>
      </c>
      <c r="AF88" s="3">
        <f t="shared" si="6"/>
        <v>0.10429521449448487</v>
      </c>
      <c r="AG88" s="3">
        <f t="shared" si="7"/>
        <v>8.8031438385863664E-2</v>
      </c>
      <c r="AH88" s="3"/>
    </row>
    <row r="89" spans="1:62" x14ac:dyDescent="0.2">
      <c r="A89">
        <v>65</v>
      </c>
      <c r="B89">
        <v>3</v>
      </c>
      <c r="C89" t="s">
        <v>28</v>
      </c>
      <c r="D89" t="s">
        <v>27</v>
      </c>
      <c r="G89">
        <v>0.5</v>
      </c>
      <c r="H89">
        <v>0.5</v>
      </c>
      <c r="I89">
        <v>326</v>
      </c>
      <c r="J89">
        <v>530</v>
      </c>
      <c r="L89">
        <v>321</v>
      </c>
      <c r="M89">
        <v>0.66500000000000004</v>
      </c>
      <c r="N89">
        <v>0.72699999999999998</v>
      </c>
      <c r="O89">
        <v>6.2E-2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44811</v>
      </c>
      <c r="Z89" s="6">
        <v>0.25662037037037039</v>
      </c>
      <c r="AB89">
        <v>1</v>
      </c>
      <c r="AD89" s="3">
        <f t="shared" ref="AD89:AD136" si="8">((I89*$F$21)+$F$22)*1000/G89</f>
        <v>0.70252162711553079</v>
      </c>
      <c r="AE89" s="3">
        <f t="shared" ref="AE89:AE136" si="9">((J89*$H$21)+$H$22)*1000/H89</f>
        <v>2.0511034164258604</v>
      </c>
      <c r="AF89" s="3">
        <f t="shared" ref="AF89:AF136" si="10">AE89-AD89</f>
        <v>1.3485817893103296</v>
      </c>
      <c r="AG89" s="3">
        <f t="shared" ref="AG89:AG136" si="11">((L89*$J$21)+$J$22)*1000/H89</f>
        <v>7.7620809572620603E-2</v>
      </c>
      <c r="AH89" s="3"/>
      <c r="AK89">
        <f>ABS(100*(AD89-AD90)/(AVERAGE(AD89:AD90)))</f>
        <v>1.8448031527956703</v>
      </c>
      <c r="AQ89">
        <f>ABS(100*(AE89-AE90)/(AVERAGE(AE89:AE90)))</f>
        <v>1.5474192673304485</v>
      </c>
      <c r="AW89">
        <f>ABS(100*(AF89-AF90)/(AVERAGE(AF89:AF90)))</f>
        <v>1.3921481112469518</v>
      </c>
      <c r="BC89">
        <f>ABS(100*(AG89-AG90)/(AVERAGE(AG89:AG90)))</f>
        <v>1.741348501123666</v>
      </c>
      <c r="BG89" s="3">
        <f>AVERAGE(AD89:AD90)</f>
        <v>0.70906202642491256</v>
      </c>
      <c r="BH89" s="3">
        <f>AVERAGE(AE89:AE90)</f>
        <v>2.0670967430641278</v>
      </c>
      <c r="BI89" s="3">
        <f>AVERAGE(AF89:AF90)</f>
        <v>1.358034716639215</v>
      </c>
      <c r="BJ89" s="3">
        <f>AVERAGE(AG89:AG90)</f>
        <v>7.6950818609392083E-2</v>
      </c>
    </row>
    <row r="90" spans="1:62" x14ac:dyDescent="0.2">
      <c r="A90">
        <v>66</v>
      </c>
      <c r="B90">
        <v>3</v>
      </c>
      <c r="C90" t="s">
        <v>28</v>
      </c>
      <c r="D90" t="s">
        <v>27</v>
      </c>
      <c r="G90">
        <v>0.5</v>
      </c>
      <c r="H90">
        <v>0.5</v>
      </c>
      <c r="I90">
        <v>339</v>
      </c>
      <c r="J90">
        <v>560</v>
      </c>
      <c r="L90">
        <v>308</v>
      </c>
      <c r="M90">
        <v>0.67500000000000004</v>
      </c>
      <c r="N90">
        <v>0.753</v>
      </c>
      <c r="O90">
        <v>7.8E-2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44811</v>
      </c>
      <c r="Z90" s="6">
        <v>0.26317129629629626</v>
      </c>
      <c r="AB90">
        <v>1</v>
      </c>
      <c r="AD90" s="3">
        <f t="shared" si="8"/>
        <v>0.71560242573429445</v>
      </c>
      <c r="AE90" s="3">
        <f t="shared" si="9"/>
        <v>2.0830900697023949</v>
      </c>
      <c r="AF90" s="3">
        <f t="shared" si="10"/>
        <v>1.3674876439681003</v>
      </c>
      <c r="AG90" s="3">
        <f t="shared" si="11"/>
        <v>7.6280827646163563E-2</v>
      </c>
      <c r="AH90" s="3"/>
      <c r="BG90" s="3"/>
      <c r="BH90" s="3"/>
      <c r="BI90" s="3"/>
      <c r="BJ90" s="3"/>
    </row>
    <row r="91" spans="1:62" x14ac:dyDescent="0.2">
      <c r="A91">
        <v>67</v>
      </c>
      <c r="B91">
        <v>1</v>
      </c>
      <c r="C91" t="s">
        <v>93</v>
      </c>
      <c r="D91" t="s">
        <v>27</v>
      </c>
      <c r="G91">
        <v>0.3</v>
      </c>
      <c r="H91">
        <v>0.3</v>
      </c>
      <c r="I91">
        <v>2855</v>
      </c>
      <c r="J91">
        <v>10731</v>
      </c>
      <c r="L91">
        <v>6516</v>
      </c>
      <c r="M91">
        <v>4.3419999999999996</v>
      </c>
      <c r="N91">
        <v>15.616</v>
      </c>
      <c r="O91">
        <v>11.273999999999999</v>
      </c>
      <c r="Q91">
        <v>0.94199999999999995</v>
      </c>
      <c r="R91">
        <v>1</v>
      </c>
      <c r="S91">
        <v>0</v>
      </c>
      <c r="T91">
        <v>0</v>
      </c>
      <c r="V91">
        <v>0</v>
      </c>
      <c r="Y91" s="1">
        <v>44811</v>
      </c>
      <c r="Z91" s="6">
        <v>0.27587962962962964</v>
      </c>
      <c r="AB91">
        <v>1</v>
      </c>
      <c r="AD91" s="3">
        <f t="shared" si="8"/>
        <v>5.4120667768403923</v>
      </c>
      <c r="AE91" s="3">
        <f t="shared" si="9"/>
        <v>21.54605292037278</v>
      </c>
      <c r="AF91" s="3">
        <f t="shared" si="10"/>
        <v>16.13398614353239</v>
      </c>
      <c r="AG91" s="3">
        <f t="shared" si="11"/>
        <v>1.1936228921596606</v>
      </c>
      <c r="AH91" s="3"/>
    </row>
    <row r="92" spans="1:62" x14ac:dyDescent="0.2">
      <c r="A92">
        <v>68</v>
      </c>
      <c r="B92">
        <v>1</v>
      </c>
      <c r="C92" t="s">
        <v>93</v>
      </c>
      <c r="D92" t="s">
        <v>27</v>
      </c>
      <c r="G92">
        <v>0.3</v>
      </c>
      <c r="H92">
        <v>0.3</v>
      </c>
      <c r="I92">
        <v>4729</v>
      </c>
      <c r="J92">
        <v>10802</v>
      </c>
      <c r="L92">
        <v>6479</v>
      </c>
      <c r="M92">
        <v>6.7380000000000004</v>
      </c>
      <c r="N92">
        <v>15.715999999999999</v>
      </c>
      <c r="O92">
        <v>8.9779999999999998</v>
      </c>
      <c r="Q92">
        <v>0.93600000000000005</v>
      </c>
      <c r="R92">
        <v>1</v>
      </c>
      <c r="S92">
        <v>0</v>
      </c>
      <c r="T92">
        <v>0</v>
      </c>
      <c r="V92">
        <v>0</v>
      </c>
      <c r="Y92" s="1">
        <v>44811</v>
      </c>
      <c r="Z92" s="6">
        <v>0.28280092592592593</v>
      </c>
      <c r="AB92">
        <v>1</v>
      </c>
      <c r="AD92" s="3">
        <f t="shared" si="8"/>
        <v>8.5548124962715448</v>
      </c>
      <c r="AE92" s="3">
        <f t="shared" si="9"/>
        <v>21.672222497185782</v>
      </c>
      <c r="AF92" s="3">
        <f t="shared" si="10"/>
        <v>13.117410000914237</v>
      </c>
      <c r="AG92" s="3">
        <f t="shared" si="11"/>
        <v>1.1872665676367233</v>
      </c>
      <c r="AH92" s="3"/>
      <c r="AI92">
        <f>100*(AVERAGE(I92:I93))/(AVERAGE(I$47:I$48))</f>
        <v>90.382118345390467</v>
      </c>
      <c r="AK92">
        <f>ABS(100*(AD92-AD93)/(AVERAGE(AD92:AD93)))</f>
        <v>5.4722095143754697</v>
      </c>
      <c r="AO92">
        <f>100*(AVERAGE(J92:J93))/(AVERAGE(J$47:J$48))</f>
        <v>90.072557983475235</v>
      </c>
      <c r="AQ92">
        <f>ABS(100*(AE92-AE93)/(AVERAGE(AE92:AE93)))</f>
        <v>1.0550860592739881</v>
      </c>
      <c r="AU92">
        <f>100*(((AVERAGE(J92:J93))-(AVERAGE(I92:I93)))/((AVERAGE(J$47:J$48))-(AVERAGE($I$47:I93))))</f>
        <v>88.358068791335938</v>
      </c>
      <c r="AW92">
        <f>ABS(100*(AF92-AF93)/(AVERAGE(AF92:AF93)))</f>
        <v>5.5532827761259806</v>
      </c>
      <c r="BA92">
        <f>100*(AVERAGE(L92:L93))/(AVERAGE(L$47:L$48))</f>
        <v>101.41649710439819</v>
      </c>
      <c r="BC92">
        <f>ABS(100*(AG92-AG93)/(AVERAGE(AG92:AG93)))</f>
        <v>1.4468539030754653E-2</v>
      </c>
      <c r="BG92" s="3">
        <f>AVERAGE(AD92:AD93)</f>
        <v>8.7954656503475164</v>
      </c>
      <c r="BH92" s="3">
        <f>AVERAGE(AE92:AE93)</f>
        <v>21.558492174424767</v>
      </c>
      <c r="BI92" s="3">
        <f>AVERAGE(AF92:AF93)</f>
        <v>12.763026524077251</v>
      </c>
      <c r="BJ92" s="3">
        <f>AVERAGE(AG92:AG93)</f>
        <v>1.1873524639140602</v>
      </c>
    </row>
    <row r="93" spans="1:62" x14ac:dyDescent="0.2">
      <c r="A93">
        <v>69</v>
      </c>
      <c r="B93">
        <v>1</v>
      </c>
      <c r="C93" t="s">
        <v>93</v>
      </c>
      <c r="D93" t="s">
        <v>27</v>
      </c>
      <c r="G93">
        <v>0.3</v>
      </c>
      <c r="H93">
        <v>0.3</v>
      </c>
      <c r="I93">
        <v>5016</v>
      </c>
      <c r="J93">
        <v>10674</v>
      </c>
      <c r="L93">
        <v>6480</v>
      </c>
      <c r="M93">
        <v>7.1059999999999999</v>
      </c>
      <c r="N93">
        <v>15.536</v>
      </c>
      <c r="O93">
        <v>8.43</v>
      </c>
      <c r="Q93">
        <v>0.93600000000000005</v>
      </c>
      <c r="R93">
        <v>1</v>
      </c>
      <c r="S93">
        <v>0</v>
      </c>
      <c r="T93">
        <v>0</v>
      </c>
      <c r="V93">
        <v>0</v>
      </c>
      <c r="Y93" s="1">
        <v>44811</v>
      </c>
      <c r="Z93" s="6">
        <v>0.29023148148148148</v>
      </c>
      <c r="AB93">
        <v>1</v>
      </c>
      <c r="AD93" s="3">
        <f t="shared" si="8"/>
        <v>9.0361188044234879</v>
      </c>
      <c r="AE93" s="3">
        <f t="shared" si="9"/>
        <v>21.444761851663753</v>
      </c>
      <c r="AF93" s="3">
        <f t="shared" si="10"/>
        <v>12.408643047240265</v>
      </c>
      <c r="AG93" s="3">
        <f t="shared" si="11"/>
        <v>1.1874383601913974</v>
      </c>
      <c r="AH93" s="3"/>
    </row>
    <row r="94" spans="1:62" x14ac:dyDescent="0.2">
      <c r="A94">
        <v>70</v>
      </c>
      <c r="B94">
        <v>21</v>
      </c>
      <c r="C94" t="s">
        <v>154</v>
      </c>
      <c r="D94" t="s">
        <v>27</v>
      </c>
      <c r="G94">
        <v>0.5</v>
      </c>
      <c r="H94">
        <v>0.5</v>
      </c>
      <c r="I94">
        <v>5144</v>
      </c>
      <c r="J94">
        <v>7702</v>
      </c>
      <c r="L94">
        <v>8635</v>
      </c>
      <c r="M94">
        <v>4.3620000000000001</v>
      </c>
      <c r="N94">
        <v>6.8040000000000003</v>
      </c>
      <c r="O94">
        <v>2.4420000000000002</v>
      </c>
      <c r="Q94">
        <v>0.78700000000000003</v>
      </c>
      <c r="R94">
        <v>1</v>
      </c>
      <c r="S94">
        <v>0</v>
      </c>
      <c r="T94">
        <v>0</v>
      </c>
      <c r="V94">
        <v>0</v>
      </c>
      <c r="Y94" s="1">
        <v>44811</v>
      </c>
      <c r="Z94" s="6">
        <v>0.30333333333333334</v>
      </c>
      <c r="AB94">
        <v>1</v>
      </c>
      <c r="AD94" s="3">
        <f t="shared" si="8"/>
        <v>5.5504668382849953</v>
      </c>
      <c r="AE94" s="3">
        <f t="shared" si="9"/>
        <v>9.6980459930695115</v>
      </c>
      <c r="AF94" s="3">
        <f t="shared" si="10"/>
        <v>4.1475791547845162</v>
      </c>
      <c r="AG94" s="3">
        <f t="shared" si="11"/>
        <v>0.93459078930829154</v>
      </c>
      <c r="AH94" s="3"/>
    </row>
    <row r="95" spans="1:62" x14ac:dyDescent="0.2">
      <c r="A95">
        <v>71</v>
      </c>
      <c r="B95">
        <v>21</v>
      </c>
      <c r="C95" t="s">
        <v>154</v>
      </c>
      <c r="D95" t="s">
        <v>27</v>
      </c>
      <c r="G95">
        <v>0.5</v>
      </c>
      <c r="H95">
        <v>0.5</v>
      </c>
      <c r="I95">
        <v>4108</v>
      </c>
      <c r="J95">
        <v>7712</v>
      </c>
      <c r="L95">
        <v>8695</v>
      </c>
      <c r="M95">
        <v>3.5670000000000002</v>
      </c>
      <c r="N95">
        <v>6.8120000000000003</v>
      </c>
      <c r="O95">
        <v>3.2450000000000001</v>
      </c>
      <c r="Q95">
        <v>0.79300000000000004</v>
      </c>
      <c r="R95">
        <v>1</v>
      </c>
      <c r="S95">
        <v>0</v>
      </c>
      <c r="T95">
        <v>0</v>
      </c>
      <c r="V95">
        <v>0</v>
      </c>
      <c r="Y95" s="1">
        <v>44811</v>
      </c>
      <c r="Z95" s="6">
        <v>0.31039351851851854</v>
      </c>
      <c r="AB95">
        <v>1</v>
      </c>
      <c r="AD95" s="3">
        <f t="shared" si="8"/>
        <v>4.5080278098973725</v>
      </c>
      <c r="AE95" s="3">
        <f t="shared" si="9"/>
        <v>9.7087082108283553</v>
      </c>
      <c r="AF95" s="3">
        <f t="shared" si="10"/>
        <v>5.2006804009309828</v>
      </c>
      <c r="AG95" s="3">
        <f t="shared" si="11"/>
        <v>0.94077532127655483</v>
      </c>
      <c r="AH95" s="3"/>
      <c r="AK95">
        <f>ABS(100*(AD95-AD96)/(AVERAGE(AD95:AD96)))</f>
        <v>0.84459793037266073</v>
      </c>
      <c r="AQ95">
        <f>ABS(100*(AE95-AE96)/(AVERAGE(AE95:AE96)))</f>
        <v>2.1961823794882696E-2</v>
      </c>
      <c r="AW95">
        <f>ABS(100*(AF95-AF96)/(AVERAGE(AF95:AF96)))</f>
        <v>0.69662984333765454</v>
      </c>
      <c r="BC95">
        <f>ABS(100*(AG95-AG96)/(AVERAGE(AG95:AG96)))</f>
        <v>0.70367963943830603</v>
      </c>
      <c r="BG95" s="3">
        <f>AVERAGE(AD95:AD96)</f>
        <v>4.5271459001863352</v>
      </c>
      <c r="BH95" s="3">
        <f>AVERAGE(AE95:AE96)</f>
        <v>9.7097744326042399</v>
      </c>
      <c r="BI95" s="3">
        <f>AVERAGE(AF95:AF96)</f>
        <v>5.1826285324179047</v>
      </c>
      <c r="BJ95" s="3">
        <f>AVERAGE(AG95:AG96)</f>
        <v>0.93747690422681451</v>
      </c>
    </row>
    <row r="96" spans="1:62" x14ac:dyDescent="0.2">
      <c r="A96">
        <v>72</v>
      </c>
      <c r="B96">
        <v>21</v>
      </c>
      <c r="C96" t="s">
        <v>154</v>
      </c>
      <c r="D96" t="s">
        <v>27</v>
      </c>
      <c r="G96">
        <v>0.5</v>
      </c>
      <c r="H96">
        <v>0.5</v>
      </c>
      <c r="I96">
        <v>4146</v>
      </c>
      <c r="J96">
        <v>7714</v>
      </c>
      <c r="L96">
        <v>8631</v>
      </c>
      <c r="M96">
        <v>3.5960000000000001</v>
      </c>
      <c r="N96">
        <v>6.8140000000000001</v>
      </c>
      <c r="O96">
        <v>3.218</v>
      </c>
      <c r="Q96">
        <v>0.78700000000000003</v>
      </c>
      <c r="R96">
        <v>1</v>
      </c>
      <c r="S96">
        <v>0</v>
      </c>
      <c r="T96">
        <v>0</v>
      </c>
      <c r="V96">
        <v>0</v>
      </c>
      <c r="Y96" s="1">
        <v>44811</v>
      </c>
      <c r="Z96" s="6">
        <v>0.31792824074074072</v>
      </c>
      <c r="AB96">
        <v>1</v>
      </c>
      <c r="AD96" s="3">
        <f t="shared" si="8"/>
        <v>4.5462639904752971</v>
      </c>
      <c r="AE96" s="3">
        <f t="shared" si="9"/>
        <v>9.7108406543801244</v>
      </c>
      <c r="AF96" s="3">
        <f t="shared" si="10"/>
        <v>5.1645766639048274</v>
      </c>
      <c r="AG96" s="3">
        <f t="shared" si="11"/>
        <v>0.93417848717707419</v>
      </c>
      <c r="AH96" s="3"/>
      <c r="BG96" s="3"/>
      <c r="BH96" s="3"/>
      <c r="BI96" s="3"/>
      <c r="BJ96" s="3"/>
    </row>
    <row r="97" spans="1:62" x14ac:dyDescent="0.2">
      <c r="A97">
        <v>73</v>
      </c>
      <c r="B97">
        <v>22</v>
      </c>
      <c r="C97" t="s">
        <v>155</v>
      </c>
      <c r="D97" t="s">
        <v>27</v>
      </c>
      <c r="G97">
        <v>0.5</v>
      </c>
      <c r="H97">
        <v>0.5</v>
      </c>
      <c r="I97">
        <v>7114</v>
      </c>
      <c r="J97">
        <v>11220</v>
      </c>
      <c r="L97">
        <v>2418</v>
      </c>
      <c r="M97">
        <v>5.8730000000000002</v>
      </c>
      <c r="N97">
        <v>9.7840000000000007</v>
      </c>
      <c r="O97">
        <v>3.911</v>
      </c>
      <c r="Q97">
        <v>0.13700000000000001</v>
      </c>
      <c r="R97">
        <v>1</v>
      </c>
      <c r="S97">
        <v>0</v>
      </c>
      <c r="T97">
        <v>0</v>
      </c>
      <c r="V97">
        <v>0</v>
      </c>
      <c r="Y97" s="1">
        <v>44811</v>
      </c>
      <c r="Z97" s="6">
        <v>0.33111111111111108</v>
      </c>
      <c r="AB97">
        <v>1</v>
      </c>
      <c r="AD97" s="3">
        <f t="shared" si="8"/>
        <v>7.5327109366668648</v>
      </c>
      <c r="AE97" s="3">
        <f t="shared" si="9"/>
        <v>13.44901420063119</v>
      </c>
      <c r="AF97" s="3">
        <f t="shared" si="10"/>
        <v>5.9163032639643252</v>
      </c>
      <c r="AG97" s="3">
        <f t="shared" si="11"/>
        <v>0.29377020186341951</v>
      </c>
      <c r="AH97" s="3"/>
      <c r="BG97" s="3"/>
      <c r="BH97" s="3"/>
      <c r="BI97" s="3"/>
      <c r="BJ97" s="3"/>
    </row>
    <row r="98" spans="1:62" x14ac:dyDescent="0.2">
      <c r="A98">
        <v>74</v>
      </c>
      <c r="B98">
        <v>22</v>
      </c>
      <c r="C98" t="s">
        <v>155</v>
      </c>
      <c r="D98" t="s">
        <v>27</v>
      </c>
      <c r="G98">
        <v>0.5</v>
      </c>
      <c r="H98">
        <v>0.5</v>
      </c>
      <c r="I98">
        <v>8310</v>
      </c>
      <c r="J98">
        <v>11241</v>
      </c>
      <c r="L98">
        <v>2313</v>
      </c>
      <c r="M98">
        <v>6.79</v>
      </c>
      <c r="N98">
        <v>9.8019999999999996</v>
      </c>
      <c r="O98">
        <v>3.012</v>
      </c>
      <c r="Q98">
        <v>0.126</v>
      </c>
      <c r="R98">
        <v>1</v>
      </c>
      <c r="S98">
        <v>0</v>
      </c>
      <c r="T98">
        <v>0</v>
      </c>
      <c r="V98">
        <v>0</v>
      </c>
      <c r="Y98" s="1">
        <v>44811</v>
      </c>
      <c r="Z98" s="6">
        <v>0.33836805555555555</v>
      </c>
      <c r="AB98">
        <v>1</v>
      </c>
      <c r="AD98" s="3">
        <f t="shared" si="8"/>
        <v>8.736144409593118</v>
      </c>
      <c r="AE98" s="3">
        <f t="shared" si="9"/>
        <v>13.471404857924764</v>
      </c>
      <c r="AF98" s="3">
        <f t="shared" si="10"/>
        <v>4.7352604483316458</v>
      </c>
      <c r="AG98" s="3">
        <f t="shared" si="11"/>
        <v>0.28294727091895888</v>
      </c>
      <c r="AH98" s="3"/>
      <c r="AK98">
        <f>ABS(100*(AD98-AD99)/(AVERAGE(AD98:AD99)))</f>
        <v>0.78015808072892723</v>
      </c>
      <c r="AQ98">
        <f>ABS(100*(AE98-AE99)/(AVERAGE(AE98:AE99)))</f>
        <v>0.34091237558418935</v>
      </c>
      <c r="AW98">
        <f>ABS(100*(AF98-AF99)/(AVERAGE(AF98:AF99)))</f>
        <v>2.4426488493074654</v>
      </c>
      <c r="BC98">
        <f>ABS(100*(AG98-AG99)/(AVERAGE(AG98:AG99)))</f>
        <v>0.10934746362083395</v>
      </c>
      <c r="BG98" s="3">
        <f>AVERAGE(AD98:AD99)</f>
        <v>8.7703557290575755</v>
      </c>
      <c r="BH98" s="3">
        <f>AVERAGE(AE98:AE99)</f>
        <v>13.448481089743247</v>
      </c>
      <c r="BI98" s="3">
        <f>AVERAGE(AF98:AF99)</f>
        <v>4.6781253606856712</v>
      </c>
      <c r="BJ98" s="3">
        <f>AVERAGE(AG98:AG99)</f>
        <v>0.28279265761975231</v>
      </c>
    </row>
    <row r="99" spans="1:62" x14ac:dyDescent="0.2">
      <c r="A99">
        <v>75</v>
      </c>
      <c r="B99">
        <v>22</v>
      </c>
      <c r="C99" t="s">
        <v>155</v>
      </c>
      <c r="D99" t="s">
        <v>27</v>
      </c>
      <c r="G99">
        <v>0.5</v>
      </c>
      <c r="H99">
        <v>0.5</v>
      </c>
      <c r="I99">
        <v>8378</v>
      </c>
      <c r="J99">
        <v>11198</v>
      </c>
      <c r="L99">
        <v>2310</v>
      </c>
      <c r="M99">
        <v>6.8419999999999996</v>
      </c>
      <c r="N99">
        <v>9.766</v>
      </c>
      <c r="O99">
        <v>2.9239999999999999</v>
      </c>
      <c r="Q99">
        <v>0.126</v>
      </c>
      <c r="R99">
        <v>1</v>
      </c>
      <c r="S99">
        <v>0</v>
      </c>
      <c r="T99">
        <v>0</v>
      </c>
      <c r="V99">
        <v>0</v>
      </c>
      <c r="Y99" s="1">
        <v>44811</v>
      </c>
      <c r="Z99" s="6">
        <v>0.34612268518518513</v>
      </c>
      <c r="AB99">
        <v>1</v>
      </c>
      <c r="AD99" s="3">
        <f t="shared" si="8"/>
        <v>8.8045670485220331</v>
      </c>
      <c r="AE99" s="3">
        <f t="shared" si="9"/>
        <v>13.42555732156173</v>
      </c>
      <c r="AF99" s="3">
        <f t="shared" si="10"/>
        <v>4.6209902730396966</v>
      </c>
      <c r="AG99" s="3">
        <f t="shared" si="11"/>
        <v>0.28263804432054573</v>
      </c>
      <c r="AH99" s="3"/>
      <c r="BG99" s="3"/>
      <c r="BH99" s="3"/>
      <c r="BI99" s="3"/>
      <c r="BJ99" s="3"/>
    </row>
    <row r="100" spans="1:62" x14ac:dyDescent="0.2">
      <c r="A100">
        <v>76</v>
      </c>
      <c r="B100">
        <v>23</v>
      </c>
      <c r="C100" t="s">
        <v>156</v>
      </c>
      <c r="D100" t="s">
        <v>27</v>
      </c>
      <c r="G100">
        <v>0.5</v>
      </c>
      <c r="H100">
        <v>0.5</v>
      </c>
      <c r="I100">
        <v>4715</v>
      </c>
      <c r="J100">
        <v>5977</v>
      </c>
      <c r="L100">
        <v>2513</v>
      </c>
      <c r="M100">
        <v>4.032</v>
      </c>
      <c r="N100">
        <v>5.3419999999999996</v>
      </c>
      <c r="O100">
        <v>1.31</v>
      </c>
      <c r="Q100">
        <v>0.14699999999999999</v>
      </c>
      <c r="R100">
        <v>1</v>
      </c>
      <c r="S100">
        <v>0</v>
      </c>
      <c r="T100">
        <v>0</v>
      </c>
      <c r="V100">
        <v>0</v>
      </c>
      <c r="Y100" s="1">
        <v>44811</v>
      </c>
      <c r="Z100" s="6">
        <v>0.35947916666666663</v>
      </c>
      <c r="AB100">
        <v>1</v>
      </c>
      <c r="AD100" s="3">
        <f t="shared" si="8"/>
        <v>5.1188004838657966</v>
      </c>
      <c r="AE100" s="3">
        <f t="shared" si="9"/>
        <v>7.8588134296687446</v>
      </c>
      <c r="AF100" s="3">
        <f t="shared" si="10"/>
        <v>2.7400129458029481</v>
      </c>
      <c r="AG100" s="3">
        <f t="shared" si="11"/>
        <v>0.30356237747983622</v>
      </c>
      <c r="AH100" s="3"/>
      <c r="BG100" s="3"/>
      <c r="BH100" s="3"/>
      <c r="BI100" s="3"/>
      <c r="BJ100" s="3"/>
    </row>
    <row r="101" spans="1:62" x14ac:dyDescent="0.2">
      <c r="A101">
        <v>77</v>
      </c>
      <c r="B101">
        <v>23</v>
      </c>
      <c r="C101" t="s">
        <v>156</v>
      </c>
      <c r="D101" t="s">
        <v>27</v>
      </c>
      <c r="G101">
        <v>0.5</v>
      </c>
      <c r="H101">
        <v>0.5</v>
      </c>
      <c r="I101">
        <v>3322</v>
      </c>
      <c r="J101">
        <v>6074</v>
      </c>
      <c r="L101">
        <v>2562</v>
      </c>
      <c r="M101">
        <v>2.9630000000000001</v>
      </c>
      <c r="N101">
        <v>5.4240000000000004</v>
      </c>
      <c r="O101">
        <v>2.46</v>
      </c>
      <c r="Q101">
        <v>0.152</v>
      </c>
      <c r="R101">
        <v>1</v>
      </c>
      <c r="S101">
        <v>0</v>
      </c>
      <c r="T101">
        <v>0</v>
      </c>
      <c r="V101">
        <v>0</v>
      </c>
      <c r="Y101" s="1">
        <v>44811</v>
      </c>
      <c r="Z101" s="6">
        <v>0.36646990740740742</v>
      </c>
      <c r="AB101">
        <v>1</v>
      </c>
      <c r="AD101" s="3">
        <f t="shared" si="8"/>
        <v>3.7171426011013584</v>
      </c>
      <c r="AE101" s="3">
        <f t="shared" si="9"/>
        <v>7.9622369419295405</v>
      </c>
      <c r="AF101" s="3">
        <f t="shared" si="10"/>
        <v>4.2450943408281816</v>
      </c>
      <c r="AG101" s="3">
        <f t="shared" si="11"/>
        <v>0.30861307858725118</v>
      </c>
      <c r="AH101" s="3"/>
      <c r="AK101">
        <f>ABS(100*(AD101-AD102)/(AVERAGE(AD101:AD102)))</f>
        <v>2.1339565331504713</v>
      </c>
      <c r="AQ101">
        <f>ABS(100*(AE101-AE102)/(AVERAGE(AE101:AE102)))</f>
        <v>0.46758863896426628</v>
      </c>
      <c r="AW101">
        <f>ABS(100*(AF101-AF102)/(AVERAGE(AF101:AF102)))</f>
        <v>2.6912078039427816</v>
      </c>
      <c r="BC101">
        <f>ABS(100*(AG101-AG102)/(AVERAGE(AG101:AG102)))</f>
        <v>1.6500828503851217</v>
      </c>
      <c r="BG101" s="3">
        <f>AVERAGE(AD101:AD102)</f>
        <v>3.6779002052450673</v>
      </c>
      <c r="BH101" s="3">
        <f>AVERAGE(AE101:AE102)</f>
        <v>7.9808958230075184</v>
      </c>
      <c r="BI101" s="3">
        <f>AVERAGE(AF101:AF102)</f>
        <v>4.3029956177624511</v>
      </c>
      <c r="BJ101" s="3">
        <f>AVERAGE(AG101:AG102)</f>
        <v>0.30608772803354367</v>
      </c>
    </row>
    <row r="102" spans="1:62" x14ac:dyDescent="0.2">
      <c r="A102">
        <v>78</v>
      </c>
      <c r="B102">
        <v>23</v>
      </c>
      <c r="C102" t="s">
        <v>156</v>
      </c>
      <c r="D102" t="s">
        <v>27</v>
      </c>
      <c r="G102">
        <v>0.5</v>
      </c>
      <c r="H102">
        <v>0.5</v>
      </c>
      <c r="I102">
        <v>3244</v>
      </c>
      <c r="J102">
        <v>6109</v>
      </c>
      <c r="L102">
        <v>2513</v>
      </c>
      <c r="M102">
        <v>2.9039999999999999</v>
      </c>
      <c r="N102">
        <v>5.4539999999999997</v>
      </c>
      <c r="O102">
        <v>2.5499999999999998</v>
      </c>
      <c r="Q102">
        <v>0.14699999999999999</v>
      </c>
      <c r="R102">
        <v>1</v>
      </c>
      <c r="S102">
        <v>0</v>
      </c>
      <c r="T102">
        <v>0</v>
      </c>
      <c r="V102">
        <v>0</v>
      </c>
      <c r="Y102" s="1">
        <v>44811</v>
      </c>
      <c r="Z102" s="6">
        <v>0.37390046296296298</v>
      </c>
      <c r="AB102">
        <v>1</v>
      </c>
      <c r="AD102" s="3">
        <f t="shared" si="8"/>
        <v>3.6386578093887767</v>
      </c>
      <c r="AE102" s="3">
        <f t="shared" si="9"/>
        <v>7.9995547040854973</v>
      </c>
      <c r="AF102" s="3">
        <f t="shared" si="10"/>
        <v>4.3608968946967206</v>
      </c>
      <c r="AG102" s="3">
        <f t="shared" si="11"/>
        <v>0.30356237747983622</v>
      </c>
      <c r="AH102" s="3"/>
      <c r="BG102" s="3"/>
      <c r="BH102" s="3"/>
      <c r="BI102" s="3"/>
      <c r="BJ102" s="3"/>
    </row>
    <row r="103" spans="1:62" x14ac:dyDescent="0.2">
      <c r="A103">
        <v>79</v>
      </c>
      <c r="B103">
        <v>24</v>
      </c>
      <c r="C103" t="s">
        <v>157</v>
      </c>
      <c r="D103" t="s">
        <v>27</v>
      </c>
      <c r="G103">
        <v>0.5</v>
      </c>
      <c r="H103">
        <v>0.5</v>
      </c>
      <c r="I103">
        <v>3240</v>
      </c>
      <c r="J103">
        <v>5606</v>
      </c>
      <c r="L103">
        <v>1663</v>
      </c>
      <c r="M103">
        <v>2.9009999999999998</v>
      </c>
      <c r="N103">
        <v>5.0270000000000001</v>
      </c>
      <c r="O103">
        <v>2.1269999999999998</v>
      </c>
      <c r="Q103">
        <v>5.8000000000000003E-2</v>
      </c>
      <c r="R103">
        <v>1</v>
      </c>
      <c r="S103">
        <v>0</v>
      </c>
      <c r="T103">
        <v>0</v>
      </c>
      <c r="V103">
        <v>0</v>
      </c>
      <c r="Y103" s="1">
        <v>44811</v>
      </c>
      <c r="Z103" s="6">
        <v>0.3868402777777778</v>
      </c>
      <c r="AB103">
        <v>1</v>
      </c>
      <c r="AD103" s="3">
        <f t="shared" si="8"/>
        <v>3.6346329482753106</v>
      </c>
      <c r="AE103" s="3">
        <f t="shared" si="9"/>
        <v>7.4632451508155935</v>
      </c>
      <c r="AF103" s="3">
        <f t="shared" si="10"/>
        <v>3.8286122025402829</v>
      </c>
      <c r="AG103" s="3">
        <f t="shared" si="11"/>
        <v>0.21594817459610754</v>
      </c>
      <c r="AH103" s="3"/>
      <c r="BG103" s="3"/>
      <c r="BH103" s="3"/>
      <c r="BI103" s="3"/>
      <c r="BJ103" s="3"/>
    </row>
    <row r="104" spans="1:62" x14ac:dyDescent="0.2">
      <c r="A104">
        <v>80</v>
      </c>
      <c r="B104">
        <v>24</v>
      </c>
      <c r="C104" t="s">
        <v>157</v>
      </c>
      <c r="D104" t="s">
        <v>27</v>
      </c>
      <c r="G104">
        <v>0.5</v>
      </c>
      <c r="H104">
        <v>0.5</v>
      </c>
      <c r="I104">
        <v>3246</v>
      </c>
      <c r="J104">
        <v>5634</v>
      </c>
      <c r="L104">
        <v>1655</v>
      </c>
      <c r="M104">
        <v>2.9049999999999998</v>
      </c>
      <c r="N104">
        <v>5.0510000000000002</v>
      </c>
      <c r="O104">
        <v>2.1459999999999999</v>
      </c>
      <c r="Q104">
        <v>5.7000000000000002E-2</v>
      </c>
      <c r="R104">
        <v>1</v>
      </c>
      <c r="S104">
        <v>0</v>
      </c>
      <c r="T104">
        <v>0</v>
      </c>
      <c r="V104">
        <v>0</v>
      </c>
      <c r="Y104" s="1">
        <v>44811</v>
      </c>
      <c r="Z104" s="6">
        <v>0.39381944444444444</v>
      </c>
      <c r="AB104">
        <v>1</v>
      </c>
      <c r="AD104" s="3">
        <f t="shared" si="8"/>
        <v>3.6406702399455098</v>
      </c>
      <c r="AE104" s="3">
        <f t="shared" si="9"/>
        <v>7.4930993605403593</v>
      </c>
      <c r="AF104" s="3">
        <f t="shared" si="10"/>
        <v>3.8524291205948495</v>
      </c>
      <c r="AG104" s="3">
        <f t="shared" si="11"/>
        <v>0.21512357033367246</v>
      </c>
      <c r="AH104" s="3"/>
      <c r="AK104">
        <f>ABS(100*(AD104-AD105)/(AVERAGE(AD104:AD105)))</f>
        <v>1.0447648095395297</v>
      </c>
      <c r="AQ104">
        <f>ABS(100*(AE104-AE105)/(AVERAGE(AE104:AE105)))</f>
        <v>4.2679038325504126E-2</v>
      </c>
      <c r="AW104">
        <f>ABS(100*(AF104-AF105)/(AVERAGE(AF104:AF105)))</f>
        <v>0.91364626377180169</v>
      </c>
      <c r="BC104">
        <f>ABS(100*(AG104-AG105)/(AVERAGE(AG104:AG105)))</f>
        <v>1.9351269383270777</v>
      </c>
      <c r="BG104" s="3">
        <f>AVERAGE(AD104:AD105)</f>
        <v>3.6597883302344716</v>
      </c>
      <c r="BH104" s="3">
        <f>AVERAGE(AE104:AE105)</f>
        <v>7.4946986932041861</v>
      </c>
      <c r="BI104" s="3">
        <f>AVERAGE(AF104:AF105)</f>
        <v>3.8349103629697145</v>
      </c>
      <c r="BJ104" s="3">
        <f>AVERAGE(AG104:AG105)</f>
        <v>0.21306205967758474</v>
      </c>
    </row>
    <row r="105" spans="1:62" x14ac:dyDescent="0.2">
      <c r="A105">
        <v>81</v>
      </c>
      <c r="B105">
        <v>24</v>
      </c>
      <c r="C105" t="s">
        <v>157</v>
      </c>
      <c r="D105" t="s">
        <v>27</v>
      </c>
      <c r="G105">
        <v>0.5</v>
      </c>
      <c r="H105">
        <v>0.5</v>
      </c>
      <c r="I105">
        <v>3284</v>
      </c>
      <c r="J105">
        <v>5637</v>
      </c>
      <c r="L105">
        <v>1615</v>
      </c>
      <c r="M105">
        <v>2.9340000000000002</v>
      </c>
      <c r="N105">
        <v>5.0549999999999997</v>
      </c>
      <c r="O105">
        <v>2.121</v>
      </c>
      <c r="Q105">
        <v>5.2999999999999999E-2</v>
      </c>
      <c r="R105">
        <v>1</v>
      </c>
      <c r="S105">
        <v>0</v>
      </c>
      <c r="T105">
        <v>0</v>
      </c>
      <c r="V105">
        <v>0</v>
      </c>
      <c r="Y105" s="1">
        <v>44811</v>
      </c>
      <c r="Z105" s="6">
        <v>0.40142361111111113</v>
      </c>
      <c r="AB105">
        <v>1</v>
      </c>
      <c r="AD105" s="3">
        <f t="shared" si="8"/>
        <v>3.6789064205234339</v>
      </c>
      <c r="AE105" s="3">
        <f t="shared" si="9"/>
        <v>7.496298025868013</v>
      </c>
      <c r="AF105" s="3">
        <f t="shared" si="10"/>
        <v>3.8173916053445791</v>
      </c>
      <c r="AG105" s="3">
        <f t="shared" si="11"/>
        <v>0.21100054902149701</v>
      </c>
      <c r="AH105" s="3"/>
      <c r="BG105" s="3"/>
      <c r="BH105" s="3"/>
      <c r="BI105" s="3"/>
      <c r="BJ105" s="3"/>
    </row>
    <row r="106" spans="1:62" x14ac:dyDescent="0.2">
      <c r="A106">
        <v>82</v>
      </c>
      <c r="B106">
        <v>25</v>
      </c>
      <c r="C106" t="s">
        <v>158</v>
      </c>
      <c r="D106" t="s">
        <v>27</v>
      </c>
      <c r="G106">
        <v>0.5</v>
      </c>
      <c r="H106">
        <v>0.5</v>
      </c>
      <c r="I106">
        <v>3810</v>
      </c>
      <c r="J106">
        <v>9895</v>
      </c>
      <c r="L106">
        <v>2832</v>
      </c>
      <c r="M106">
        <v>3.3380000000000001</v>
      </c>
      <c r="N106">
        <v>8.6609999999999996</v>
      </c>
      <c r="O106">
        <v>5.3230000000000004</v>
      </c>
      <c r="Q106">
        <v>0.18</v>
      </c>
      <c r="R106">
        <v>1</v>
      </c>
      <c r="S106">
        <v>0</v>
      </c>
      <c r="T106">
        <v>0</v>
      </c>
      <c r="V106">
        <v>0</v>
      </c>
      <c r="Y106" s="1">
        <v>44811</v>
      </c>
      <c r="Z106" s="6">
        <v>0.41486111111111112</v>
      </c>
      <c r="AB106">
        <v>1</v>
      </c>
      <c r="AD106" s="3">
        <f t="shared" si="8"/>
        <v>4.2081756569441771</v>
      </c>
      <c r="AE106" s="3">
        <f t="shared" si="9"/>
        <v>12.036270347584223</v>
      </c>
      <c r="AF106" s="3">
        <f t="shared" si="10"/>
        <v>7.8280946906400457</v>
      </c>
      <c r="AG106" s="3">
        <f t="shared" si="11"/>
        <v>0.33644347244443562</v>
      </c>
      <c r="AH106" s="3"/>
      <c r="BG106" s="3"/>
      <c r="BH106" s="3"/>
      <c r="BI106" s="3"/>
      <c r="BJ106" s="3"/>
    </row>
    <row r="107" spans="1:62" x14ac:dyDescent="0.2">
      <c r="A107">
        <v>83</v>
      </c>
      <c r="B107">
        <v>25</v>
      </c>
      <c r="C107" t="s">
        <v>158</v>
      </c>
      <c r="D107" t="s">
        <v>27</v>
      </c>
      <c r="G107">
        <v>0.5</v>
      </c>
      <c r="H107">
        <v>0.5</v>
      </c>
      <c r="I107">
        <v>4032</v>
      </c>
      <c r="J107">
        <v>10009</v>
      </c>
      <c r="L107">
        <v>2891</v>
      </c>
      <c r="M107">
        <v>3.508</v>
      </c>
      <c r="N107">
        <v>8.7579999999999991</v>
      </c>
      <c r="O107">
        <v>5.25</v>
      </c>
      <c r="Q107">
        <v>0.186</v>
      </c>
      <c r="R107">
        <v>1</v>
      </c>
      <c r="S107">
        <v>0</v>
      </c>
      <c r="T107">
        <v>0</v>
      </c>
      <c r="V107">
        <v>0</v>
      </c>
      <c r="Y107" s="1">
        <v>44811</v>
      </c>
      <c r="Z107" s="6">
        <v>0.42218749999999999</v>
      </c>
      <c r="AB107">
        <v>1</v>
      </c>
      <c r="AD107" s="3">
        <f t="shared" si="8"/>
        <v>4.4315554487415243</v>
      </c>
      <c r="AE107" s="3">
        <f t="shared" si="9"/>
        <v>12.157819630035057</v>
      </c>
      <c r="AF107" s="3">
        <f t="shared" si="10"/>
        <v>7.7262641812935327</v>
      </c>
      <c r="AG107" s="3">
        <f t="shared" si="11"/>
        <v>0.34252492887989444</v>
      </c>
      <c r="AH107" s="3"/>
      <c r="AK107">
        <f>ABS(100*(AD107-AD108)/(AVERAGE(AD107:AD108)))</f>
        <v>0.18181065195630383</v>
      </c>
      <c r="AQ107">
        <f>ABS(100*(AE107-AE108)/(AVERAGE(AE107:AE108)))</f>
        <v>0.33381027781431322</v>
      </c>
      <c r="AW107">
        <f>ABS(100*(AF107-AF108)/(AVERAGE(AF107:AF108)))</f>
        <v>0.42109695769272149</v>
      </c>
      <c r="BC107">
        <f>ABS(100*(AG107-AG108)/(AVERAGE(AG107:AG108)))</f>
        <v>0.72484606089714798</v>
      </c>
      <c r="BG107" s="3">
        <f>AVERAGE(AD107:AD108)</f>
        <v>4.4275305876280591</v>
      </c>
      <c r="BH107" s="3">
        <f>AVERAGE(AE107:AE108)</f>
        <v>12.137561416293252</v>
      </c>
      <c r="BI107" s="3">
        <f>AVERAGE(AF107:AF108)</f>
        <v>7.7100308286651931</v>
      </c>
      <c r="BJ107" s="3">
        <f>AVERAGE(AG107:AG108)</f>
        <v>0.34128802248624179</v>
      </c>
    </row>
    <row r="108" spans="1:62" x14ac:dyDescent="0.2">
      <c r="A108">
        <v>84</v>
      </c>
      <c r="B108">
        <v>25</v>
      </c>
      <c r="C108" t="s">
        <v>158</v>
      </c>
      <c r="D108" t="s">
        <v>27</v>
      </c>
      <c r="G108">
        <v>0.5</v>
      </c>
      <c r="H108">
        <v>0.5</v>
      </c>
      <c r="I108">
        <v>4024</v>
      </c>
      <c r="J108">
        <v>9971</v>
      </c>
      <c r="L108">
        <v>2867</v>
      </c>
      <c r="M108">
        <v>3.5019999999999998</v>
      </c>
      <c r="N108">
        <v>8.7260000000000009</v>
      </c>
      <c r="O108">
        <v>5.2240000000000002</v>
      </c>
      <c r="Q108">
        <v>0.184</v>
      </c>
      <c r="R108">
        <v>1</v>
      </c>
      <c r="S108">
        <v>0</v>
      </c>
      <c r="T108">
        <v>0</v>
      </c>
      <c r="V108">
        <v>0</v>
      </c>
      <c r="Y108" s="1">
        <v>44811</v>
      </c>
      <c r="Z108" s="6">
        <v>0.42993055555555554</v>
      </c>
      <c r="AB108">
        <v>1</v>
      </c>
      <c r="AD108" s="3">
        <f t="shared" si="8"/>
        <v>4.423505726514593</v>
      </c>
      <c r="AE108" s="3">
        <f t="shared" si="9"/>
        <v>12.117303202551446</v>
      </c>
      <c r="AF108" s="3">
        <f t="shared" si="10"/>
        <v>7.6937974760368526</v>
      </c>
      <c r="AG108" s="3">
        <f t="shared" si="11"/>
        <v>0.34005111609258915</v>
      </c>
      <c r="AH108" s="3"/>
      <c r="BG108" s="3"/>
      <c r="BH108" s="3"/>
      <c r="BI108" s="3"/>
      <c r="BJ108" s="3"/>
    </row>
    <row r="109" spans="1:62" x14ac:dyDescent="0.2">
      <c r="A109">
        <v>85</v>
      </c>
      <c r="B109">
        <v>26</v>
      </c>
      <c r="C109" t="s">
        <v>159</v>
      </c>
      <c r="D109" t="s">
        <v>27</v>
      </c>
      <c r="G109">
        <v>0.5</v>
      </c>
      <c r="H109">
        <v>0.5</v>
      </c>
      <c r="I109">
        <v>2450</v>
      </c>
      <c r="J109">
        <v>3674</v>
      </c>
      <c r="L109">
        <v>1300</v>
      </c>
      <c r="M109">
        <v>2.2949999999999999</v>
      </c>
      <c r="N109">
        <v>3.391</v>
      </c>
      <c r="O109">
        <v>1.0960000000000001</v>
      </c>
      <c r="Q109">
        <v>0.02</v>
      </c>
      <c r="R109">
        <v>1</v>
      </c>
      <c r="S109">
        <v>0</v>
      </c>
      <c r="T109">
        <v>0</v>
      </c>
      <c r="V109">
        <v>0</v>
      </c>
      <c r="Y109" s="1">
        <v>44811</v>
      </c>
      <c r="Z109" s="6">
        <v>0.44253472222222223</v>
      </c>
      <c r="AB109">
        <v>1</v>
      </c>
      <c r="AD109" s="3">
        <f t="shared" si="8"/>
        <v>2.8397228783658304</v>
      </c>
      <c r="AE109" s="3">
        <f t="shared" si="9"/>
        <v>5.4033046798067357</v>
      </c>
      <c r="AF109" s="3">
        <f t="shared" si="10"/>
        <v>2.5635818014409053</v>
      </c>
      <c r="AG109" s="3">
        <f t="shared" si="11"/>
        <v>0.1785317561881152</v>
      </c>
      <c r="AH109" s="3"/>
      <c r="BG109" s="3"/>
      <c r="BH109" s="3"/>
      <c r="BI109" s="3"/>
      <c r="BJ109" s="3"/>
    </row>
    <row r="110" spans="1:62" x14ac:dyDescent="0.2">
      <c r="A110">
        <v>86</v>
      </c>
      <c r="B110">
        <v>26</v>
      </c>
      <c r="C110" t="s">
        <v>159</v>
      </c>
      <c r="D110" t="s">
        <v>27</v>
      </c>
      <c r="G110">
        <v>0.5</v>
      </c>
      <c r="H110">
        <v>0.5</v>
      </c>
      <c r="I110">
        <v>1779</v>
      </c>
      <c r="J110">
        <v>3682</v>
      </c>
      <c r="L110">
        <v>1282</v>
      </c>
      <c r="M110">
        <v>1.78</v>
      </c>
      <c r="N110">
        <v>3.3969999999999998</v>
      </c>
      <c r="O110">
        <v>1.6180000000000001</v>
      </c>
      <c r="Q110">
        <v>1.7999999999999999E-2</v>
      </c>
      <c r="R110">
        <v>1</v>
      </c>
      <c r="S110">
        <v>0</v>
      </c>
      <c r="T110">
        <v>0</v>
      </c>
      <c r="V110">
        <v>0</v>
      </c>
      <c r="Y110" s="1">
        <v>44811</v>
      </c>
      <c r="Z110" s="6">
        <v>0.44923611111111111</v>
      </c>
      <c r="AB110">
        <v>1</v>
      </c>
      <c r="AD110" s="3">
        <f t="shared" si="8"/>
        <v>2.1645524265819551</v>
      </c>
      <c r="AE110" s="3">
        <f t="shared" si="9"/>
        <v>5.4118344540138112</v>
      </c>
      <c r="AF110" s="3">
        <f t="shared" si="10"/>
        <v>3.2472820274318561</v>
      </c>
      <c r="AG110" s="3">
        <f t="shared" si="11"/>
        <v>0.17667639659763623</v>
      </c>
      <c r="AH110" s="3"/>
      <c r="AK110">
        <f>ABS(100*(AD110-AD111)/(AVERAGE(AD110:AD111)))</f>
        <v>1.0749259714982908</v>
      </c>
      <c r="AQ110">
        <f>ABS(100*(AE110-AE111)/(AVERAGE(AE110:AE111)))</f>
        <v>0.98025534311550067</v>
      </c>
      <c r="AW110">
        <f>ABS(100*(AF110-AF111)/(AVERAGE(AF110:AF111)))</f>
        <v>2.3270074466581052</v>
      </c>
      <c r="BC110">
        <f>ABS(100*(AG110-AG111)/(AVERAGE(AG110:AG111)))</f>
        <v>3.3839048124693987</v>
      </c>
      <c r="BG110" s="3">
        <f>AVERAGE(AD110:AD111)</f>
        <v>2.1529809508807412</v>
      </c>
      <c r="BH110" s="3">
        <f>AVERAGE(AE110:AE111)</f>
        <v>5.4384899984109243</v>
      </c>
      <c r="BI110" s="3">
        <f>AVERAGE(AF110:AF111)</f>
        <v>3.2855090475301827</v>
      </c>
      <c r="BJ110" s="3">
        <f>AVERAGE(AG110:AG111)</f>
        <v>0.17971712481536561</v>
      </c>
    </row>
    <row r="111" spans="1:62" x14ac:dyDescent="0.2">
      <c r="A111">
        <v>87</v>
      </c>
      <c r="B111">
        <v>26</v>
      </c>
      <c r="C111" t="s">
        <v>159</v>
      </c>
      <c r="D111" t="s">
        <v>27</v>
      </c>
      <c r="G111">
        <v>0.5</v>
      </c>
      <c r="H111">
        <v>0.5</v>
      </c>
      <c r="I111">
        <v>1756</v>
      </c>
      <c r="J111">
        <v>3732</v>
      </c>
      <c r="L111">
        <v>1341</v>
      </c>
      <c r="M111">
        <v>1.762</v>
      </c>
      <c r="N111">
        <v>3.44</v>
      </c>
      <c r="O111">
        <v>1.6779999999999999</v>
      </c>
      <c r="Q111">
        <v>2.4E-2</v>
      </c>
      <c r="R111">
        <v>1</v>
      </c>
      <c r="S111">
        <v>0</v>
      </c>
      <c r="T111">
        <v>0</v>
      </c>
      <c r="V111">
        <v>0</v>
      </c>
      <c r="Y111" s="1">
        <v>44811</v>
      </c>
      <c r="Z111" s="6">
        <v>0.45651620370370366</v>
      </c>
      <c r="AB111">
        <v>1</v>
      </c>
      <c r="AD111" s="3">
        <f t="shared" si="8"/>
        <v>2.1414094751795272</v>
      </c>
      <c r="AE111" s="3">
        <f t="shared" si="9"/>
        <v>5.4651455428080364</v>
      </c>
      <c r="AF111" s="3">
        <f t="shared" si="10"/>
        <v>3.3237360676285093</v>
      </c>
      <c r="AG111" s="3">
        <f t="shared" si="11"/>
        <v>0.18275785303309502</v>
      </c>
      <c r="AH111" s="3"/>
      <c r="BG111" s="3"/>
      <c r="BH111" s="3"/>
      <c r="BI111" s="3"/>
      <c r="BJ111" s="3"/>
    </row>
    <row r="112" spans="1:62" x14ac:dyDescent="0.2">
      <c r="A112">
        <v>88</v>
      </c>
      <c r="B112">
        <v>27</v>
      </c>
      <c r="C112" t="s">
        <v>160</v>
      </c>
      <c r="D112" t="s">
        <v>27</v>
      </c>
      <c r="G112">
        <v>0.5</v>
      </c>
      <c r="H112">
        <v>0.5</v>
      </c>
      <c r="I112">
        <v>2476</v>
      </c>
      <c r="J112">
        <v>6157</v>
      </c>
      <c r="L112">
        <v>2203</v>
      </c>
      <c r="M112">
        <v>2.3149999999999999</v>
      </c>
      <c r="N112">
        <v>5.4950000000000001</v>
      </c>
      <c r="O112">
        <v>3.18</v>
      </c>
      <c r="Q112">
        <v>0.114</v>
      </c>
      <c r="R112">
        <v>1</v>
      </c>
      <c r="S112">
        <v>0</v>
      </c>
      <c r="T112">
        <v>0</v>
      </c>
      <c r="V112">
        <v>0</v>
      </c>
      <c r="Y112" s="1">
        <v>44811</v>
      </c>
      <c r="Z112" s="6">
        <v>0.46916666666666668</v>
      </c>
      <c r="AB112">
        <v>1</v>
      </c>
      <c r="AD112" s="3">
        <f t="shared" si="8"/>
        <v>2.8658844756033575</v>
      </c>
      <c r="AE112" s="3">
        <f t="shared" si="9"/>
        <v>8.0507333493279525</v>
      </c>
      <c r="AF112" s="3">
        <f t="shared" si="10"/>
        <v>5.1848488737245955</v>
      </c>
      <c r="AG112" s="3">
        <f t="shared" si="11"/>
        <v>0.27160896231047638</v>
      </c>
      <c r="AH112" s="3"/>
      <c r="BG112" s="3"/>
      <c r="BH112" s="3"/>
      <c r="BI112" s="3"/>
      <c r="BJ112" s="3"/>
    </row>
    <row r="113" spans="1:62" x14ac:dyDescent="0.2">
      <c r="A113">
        <v>89</v>
      </c>
      <c r="B113">
        <v>27</v>
      </c>
      <c r="C113" t="s">
        <v>160</v>
      </c>
      <c r="D113" t="s">
        <v>27</v>
      </c>
      <c r="G113">
        <v>0.5</v>
      </c>
      <c r="H113">
        <v>0.5</v>
      </c>
      <c r="I113">
        <v>2697</v>
      </c>
      <c r="J113">
        <v>6173</v>
      </c>
      <c r="L113">
        <v>2193</v>
      </c>
      <c r="M113">
        <v>2.484</v>
      </c>
      <c r="N113">
        <v>5.5090000000000003</v>
      </c>
      <c r="O113">
        <v>3.0249999999999999</v>
      </c>
      <c r="Q113">
        <v>0.113</v>
      </c>
      <c r="R113">
        <v>1</v>
      </c>
      <c r="S113">
        <v>0</v>
      </c>
      <c r="T113">
        <v>0</v>
      </c>
      <c r="V113">
        <v>0</v>
      </c>
      <c r="Y113" s="1">
        <v>44811</v>
      </c>
      <c r="Z113" s="6">
        <v>0.47609953703703706</v>
      </c>
      <c r="AB113">
        <v>1</v>
      </c>
      <c r="AD113" s="3">
        <f t="shared" si="8"/>
        <v>3.0882580521223391</v>
      </c>
      <c r="AE113" s="3">
        <f t="shared" si="9"/>
        <v>8.0677928977421072</v>
      </c>
      <c r="AF113" s="3">
        <f t="shared" si="10"/>
        <v>4.9795348456197681</v>
      </c>
      <c r="AG113" s="3">
        <f t="shared" si="11"/>
        <v>0.27057820698243257</v>
      </c>
      <c r="AH113" s="3"/>
      <c r="AK113">
        <f>ABS(100*(AD113-AD114)/(AVERAGE(AD113:AD114)))</f>
        <v>0.97270516982430189</v>
      </c>
      <c r="AQ113">
        <f>ABS(100*(AE113-AE114)/(AVERAGE(AE113:AE114)))</f>
        <v>0.64967679601786232</v>
      </c>
      <c r="AW113">
        <f>ABS(100*(AF113-AF114)/(AVERAGE(AF113:AF114)))</f>
        <v>1.6692182565717106</v>
      </c>
      <c r="BC113">
        <f>ABS(100*(AG113-AG114)/(AVERAGE(AG113:AG114)))</f>
        <v>0.64971102760230337</v>
      </c>
      <c r="BG113" s="3">
        <f>AVERAGE(AD113:AD114)</f>
        <v>3.1033512812978357</v>
      </c>
      <c r="BH113" s="3">
        <f>AVERAGE(AE113:AE114)</f>
        <v>8.0416704642329364</v>
      </c>
      <c r="BI113" s="3">
        <f>AVERAGE(AF113:AF114)</f>
        <v>4.9383191829350999</v>
      </c>
      <c r="BJ113" s="3">
        <f>AVERAGE(AG113:AG114)</f>
        <v>0.26970206495359528</v>
      </c>
    </row>
    <row r="114" spans="1:62" x14ac:dyDescent="0.2">
      <c r="A114">
        <v>90</v>
      </c>
      <c r="B114">
        <v>27</v>
      </c>
      <c r="C114" t="s">
        <v>160</v>
      </c>
      <c r="D114" t="s">
        <v>27</v>
      </c>
      <c r="G114">
        <v>0.5</v>
      </c>
      <c r="H114">
        <v>0.5</v>
      </c>
      <c r="I114">
        <v>2727</v>
      </c>
      <c r="J114">
        <v>6124</v>
      </c>
      <c r="L114">
        <v>2176</v>
      </c>
      <c r="M114">
        <v>2.5070000000000001</v>
      </c>
      <c r="N114">
        <v>5.4669999999999996</v>
      </c>
      <c r="O114">
        <v>2.96</v>
      </c>
      <c r="Q114">
        <v>0.112</v>
      </c>
      <c r="R114">
        <v>1</v>
      </c>
      <c r="S114">
        <v>0</v>
      </c>
      <c r="T114">
        <v>0</v>
      </c>
      <c r="V114">
        <v>0</v>
      </c>
      <c r="Y114" s="1">
        <v>44811</v>
      </c>
      <c r="Z114" s="6">
        <v>0.48344907407407406</v>
      </c>
      <c r="AB114">
        <v>1</v>
      </c>
      <c r="AD114" s="3">
        <f t="shared" si="8"/>
        <v>3.1184445104733318</v>
      </c>
      <c r="AE114" s="3">
        <f t="shared" si="9"/>
        <v>8.0155480307237639</v>
      </c>
      <c r="AF114" s="3">
        <f t="shared" si="10"/>
        <v>4.8971035202504325</v>
      </c>
      <c r="AG114" s="3">
        <f t="shared" si="11"/>
        <v>0.26882592292475793</v>
      </c>
      <c r="AH114" s="3"/>
      <c r="BG114" s="3"/>
      <c r="BH114" s="3"/>
      <c r="BI114" s="3"/>
      <c r="BJ114" s="3"/>
    </row>
    <row r="115" spans="1:62" x14ac:dyDescent="0.2">
      <c r="A115">
        <v>91</v>
      </c>
      <c r="B115">
        <v>28</v>
      </c>
      <c r="C115" t="s">
        <v>161</v>
      </c>
      <c r="D115" t="s">
        <v>27</v>
      </c>
      <c r="G115">
        <v>0.5</v>
      </c>
      <c r="H115">
        <v>0.5</v>
      </c>
      <c r="I115">
        <v>4522</v>
      </c>
      <c r="J115">
        <v>7998</v>
      </c>
      <c r="L115">
        <v>1766</v>
      </c>
      <c r="M115">
        <v>3.8839999999999999</v>
      </c>
      <c r="N115">
        <v>7.0540000000000003</v>
      </c>
      <c r="O115">
        <v>3.1709999999999998</v>
      </c>
      <c r="Q115">
        <v>6.9000000000000006E-2</v>
      </c>
      <c r="R115">
        <v>1</v>
      </c>
      <c r="S115">
        <v>0</v>
      </c>
      <c r="T115">
        <v>0</v>
      </c>
      <c r="V115">
        <v>0</v>
      </c>
      <c r="Y115" s="1">
        <v>44811</v>
      </c>
      <c r="Z115" s="6">
        <v>0.49627314814814816</v>
      </c>
      <c r="AB115">
        <v>1</v>
      </c>
      <c r="AD115" s="3">
        <f t="shared" si="8"/>
        <v>4.9246009351410756</v>
      </c>
      <c r="AE115" s="3">
        <f t="shared" si="9"/>
        <v>10.013647638731323</v>
      </c>
      <c r="AF115" s="3">
        <f t="shared" si="10"/>
        <v>5.0890467035902471</v>
      </c>
      <c r="AG115" s="3">
        <f t="shared" si="11"/>
        <v>0.22656495447495939</v>
      </c>
      <c r="AH115" s="3"/>
      <c r="BG115" s="3"/>
      <c r="BH115" s="3"/>
      <c r="BI115" s="3"/>
      <c r="BJ115" s="3"/>
    </row>
    <row r="116" spans="1:62" x14ac:dyDescent="0.2">
      <c r="A116">
        <v>92</v>
      </c>
      <c r="B116">
        <v>28</v>
      </c>
      <c r="C116" t="s">
        <v>161</v>
      </c>
      <c r="D116" t="s">
        <v>27</v>
      </c>
      <c r="G116">
        <v>0.5</v>
      </c>
      <c r="H116">
        <v>0.5</v>
      </c>
      <c r="I116">
        <v>5284</v>
      </c>
      <c r="J116">
        <v>7968</v>
      </c>
      <c r="L116">
        <v>1724</v>
      </c>
      <c r="M116">
        <v>4.468</v>
      </c>
      <c r="N116">
        <v>7.0289999999999999</v>
      </c>
      <c r="O116">
        <v>2.5609999999999999</v>
      </c>
      <c r="Q116">
        <v>6.4000000000000001E-2</v>
      </c>
      <c r="R116">
        <v>1</v>
      </c>
      <c r="S116">
        <v>0</v>
      </c>
      <c r="T116">
        <v>0</v>
      </c>
      <c r="V116">
        <v>0</v>
      </c>
      <c r="Y116" s="1">
        <v>44811</v>
      </c>
      <c r="Z116" s="6">
        <v>0.5035532407407407</v>
      </c>
      <c r="AB116">
        <v>1</v>
      </c>
      <c r="AD116" s="3">
        <f t="shared" si="8"/>
        <v>5.6913369772562961</v>
      </c>
      <c r="AE116" s="3">
        <f t="shared" si="9"/>
        <v>9.9816609854547877</v>
      </c>
      <c r="AF116" s="3">
        <f t="shared" si="10"/>
        <v>4.2903240081984917</v>
      </c>
      <c r="AG116" s="3">
        <f t="shared" si="11"/>
        <v>0.22223578209717515</v>
      </c>
      <c r="AH116" s="3"/>
      <c r="AK116">
        <f>ABS(100*(AD116-AD117)/(AVERAGE(AD116:AD117)))</f>
        <v>0.56415676896979605</v>
      </c>
      <c r="AQ116">
        <f>ABS(100*(AE116-AE117)/(AVERAGE(AE116:AE117)))</f>
        <v>0.29864399188041979</v>
      </c>
      <c r="AW116">
        <f>ABS(100*(AF116-AF117)/(AVERAGE(AF116:AF117)))</f>
        <v>5.4665336274318188E-2</v>
      </c>
      <c r="BC116">
        <f>ABS(100*(AG116-AG117)/(AVERAGE(AG116:AG117)))</f>
        <v>1.2902941218069985</v>
      </c>
      <c r="BG116" s="3">
        <f>AVERAGE(AD116:AD117)</f>
        <v>5.7074364217101587</v>
      </c>
      <c r="BH116" s="3">
        <f>AVERAGE(AE116:AE117)</f>
        <v>9.9965880903171715</v>
      </c>
      <c r="BI116" s="3">
        <f>AVERAGE(AF116:AF117)</f>
        <v>4.2891516686070119</v>
      </c>
      <c r="BJ116" s="3">
        <f>AVERAGE(AG116:AG117)</f>
        <v>0.22367883955643655</v>
      </c>
    </row>
    <row r="117" spans="1:62" x14ac:dyDescent="0.2">
      <c r="A117">
        <v>93</v>
      </c>
      <c r="B117">
        <v>28</v>
      </c>
      <c r="C117" t="s">
        <v>161</v>
      </c>
      <c r="D117" t="s">
        <v>27</v>
      </c>
      <c r="G117">
        <v>0.5</v>
      </c>
      <c r="H117">
        <v>0.5</v>
      </c>
      <c r="I117">
        <v>5316</v>
      </c>
      <c r="J117">
        <v>7996</v>
      </c>
      <c r="L117">
        <v>1752</v>
      </c>
      <c r="M117">
        <v>4.4930000000000003</v>
      </c>
      <c r="N117">
        <v>7.0529999999999999</v>
      </c>
      <c r="O117">
        <v>2.5590000000000002</v>
      </c>
      <c r="Q117">
        <v>6.7000000000000004E-2</v>
      </c>
      <c r="R117">
        <v>1</v>
      </c>
      <c r="S117">
        <v>0</v>
      </c>
      <c r="T117">
        <v>0</v>
      </c>
      <c r="V117">
        <v>0</v>
      </c>
      <c r="Y117" s="1">
        <v>44811</v>
      </c>
      <c r="Z117" s="6">
        <v>0.51129629629629625</v>
      </c>
      <c r="AB117">
        <v>1</v>
      </c>
      <c r="AD117" s="3">
        <f t="shared" si="8"/>
        <v>5.7235358661640214</v>
      </c>
      <c r="AE117" s="3">
        <f t="shared" si="9"/>
        <v>10.011515195179554</v>
      </c>
      <c r="AF117" s="3">
        <f t="shared" si="10"/>
        <v>4.2879793290155321</v>
      </c>
      <c r="AG117" s="3">
        <f t="shared" si="11"/>
        <v>0.22512189701569796</v>
      </c>
      <c r="AH117" s="3"/>
      <c r="BG117" s="3"/>
      <c r="BH117" s="3"/>
      <c r="BI117" s="3"/>
      <c r="BJ117" s="3"/>
    </row>
    <row r="118" spans="1:62" x14ac:dyDescent="0.2">
      <c r="A118">
        <v>94</v>
      </c>
      <c r="B118">
        <v>29</v>
      </c>
      <c r="C118" t="s">
        <v>162</v>
      </c>
      <c r="D118" t="s">
        <v>27</v>
      </c>
      <c r="G118">
        <v>0.5</v>
      </c>
      <c r="H118">
        <v>0.5</v>
      </c>
      <c r="I118">
        <v>3856</v>
      </c>
      <c r="J118">
        <v>5533</v>
      </c>
      <c r="L118">
        <v>2260</v>
      </c>
      <c r="M118">
        <v>3.3730000000000002</v>
      </c>
      <c r="N118">
        <v>4.9660000000000002</v>
      </c>
      <c r="O118">
        <v>1.593</v>
      </c>
      <c r="Q118">
        <v>0.12</v>
      </c>
      <c r="R118">
        <v>1</v>
      </c>
      <c r="S118">
        <v>0</v>
      </c>
      <c r="T118">
        <v>0</v>
      </c>
      <c r="V118">
        <v>0</v>
      </c>
      <c r="Y118" s="1">
        <v>44811</v>
      </c>
      <c r="Z118" s="6">
        <v>0.52421296296296294</v>
      </c>
      <c r="AB118">
        <v>1</v>
      </c>
      <c r="AD118" s="3">
        <f t="shared" si="8"/>
        <v>4.254461559749033</v>
      </c>
      <c r="AE118" s="3">
        <f t="shared" si="9"/>
        <v>7.3854109611760244</v>
      </c>
      <c r="AF118" s="3">
        <f t="shared" si="10"/>
        <v>3.1309494014269914</v>
      </c>
      <c r="AG118" s="3">
        <f t="shared" si="11"/>
        <v>0.27748426768032641</v>
      </c>
      <c r="AH118" s="3"/>
      <c r="BG118" s="3"/>
      <c r="BH118" s="3"/>
      <c r="BI118" s="3"/>
      <c r="BJ118" s="3"/>
    </row>
    <row r="119" spans="1:62" x14ac:dyDescent="0.2">
      <c r="A119">
        <v>95</v>
      </c>
      <c r="B119">
        <v>29</v>
      </c>
      <c r="C119" t="s">
        <v>162</v>
      </c>
      <c r="D119" t="s">
        <v>27</v>
      </c>
      <c r="G119">
        <v>0.5</v>
      </c>
      <c r="H119">
        <v>0.5</v>
      </c>
      <c r="I119">
        <v>3347</v>
      </c>
      <c r="J119">
        <v>5517</v>
      </c>
      <c r="L119">
        <v>2220</v>
      </c>
      <c r="M119">
        <v>2.9830000000000001</v>
      </c>
      <c r="N119">
        <v>4.9530000000000003</v>
      </c>
      <c r="O119">
        <v>1.97</v>
      </c>
      <c r="Q119">
        <v>0.11600000000000001</v>
      </c>
      <c r="R119">
        <v>1</v>
      </c>
      <c r="S119">
        <v>0</v>
      </c>
      <c r="T119">
        <v>0</v>
      </c>
      <c r="V119">
        <v>0</v>
      </c>
      <c r="Y119" s="1">
        <v>44811</v>
      </c>
      <c r="Z119" s="6">
        <v>0.53112268518518524</v>
      </c>
      <c r="AB119">
        <v>1</v>
      </c>
      <c r="AD119" s="3">
        <f t="shared" si="8"/>
        <v>3.742297983060519</v>
      </c>
      <c r="AE119" s="3">
        <f t="shared" si="9"/>
        <v>7.3683514127618732</v>
      </c>
      <c r="AF119" s="3">
        <f t="shared" si="10"/>
        <v>3.6260534297013542</v>
      </c>
      <c r="AG119" s="3">
        <f t="shared" si="11"/>
        <v>0.27336124636815101</v>
      </c>
      <c r="AH119" s="3"/>
      <c r="AK119">
        <f>ABS(100*(AD119-AD120)/(AVERAGE(AD119:AD120)))</f>
        <v>1.4898357055221434</v>
      </c>
      <c r="AQ119">
        <f>ABS(100*(AE119-AE120)/(AVERAGE(AE119:AE120)))</f>
        <v>0.1590466039939569</v>
      </c>
      <c r="AW119">
        <f>ABS(100*(AF119-AF120)/(AVERAGE(AF119:AF120)))</f>
        <v>1.8327273290116821</v>
      </c>
      <c r="BC119">
        <f>ABS(100*(AG119-AG120)/(AVERAGE(AG119:AG120)))</f>
        <v>1.0875484523063679</v>
      </c>
      <c r="BG119" s="3">
        <f>AVERAGE(AD119:AD120)</f>
        <v>3.7146270629054419</v>
      </c>
      <c r="BH119" s="3">
        <f>AVERAGE(AE119:AE120)</f>
        <v>7.3742156325292374</v>
      </c>
      <c r="BI119" s="3">
        <f>AVERAGE(AF119:AF120)</f>
        <v>3.6595885696237955</v>
      </c>
      <c r="BJ119" s="3">
        <f>AVERAGE(AG119:AG120)</f>
        <v>0.2748558415938146</v>
      </c>
    </row>
    <row r="120" spans="1:62" x14ac:dyDescent="0.2">
      <c r="A120">
        <v>96</v>
      </c>
      <c r="B120">
        <v>29</v>
      </c>
      <c r="C120" t="s">
        <v>162</v>
      </c>
      <c r="D120" t="s">
        <v>27</v>
      </c>
      <c r="G120">
        <v>0.5</v>
      </c>
      <c r="H120">
        <v>0.5</v>
      </c>
      <c r="I120">
        <v>3292</v>
      </c>
      <c r="J120">
        <v>5528</v>
      </c>
      <c r="L120">
        <v>2249</v>
      </c>
      <c r="M120">
        <v>2.94</v>
      </c>
      <c r="N120">
        <v>4.9610000000000003</v>
      </c>
      <c r="O120">
        <v>2.0209999999999999</v>
      </c>
      <c r="Q120">
        <v>0.11899999999999999</v>
      </c>
      <c r="R120">
        <v>1</v>
      </c>
      <c r="S120">
        <v>0</v>
      </c>
      <c r="T120">
        <v>0</v>
      </c>
      <c r="V120">
        <v>0</v>
      </c>
      <c r="Y120" s="1">
        <v>44811</v>
      </c>
      <c r="Z120" s="6">
        <v>0.53849537037037043</v>
      </c>
      <c r="AB120">
        <v>1</v>
      </c>
      <c r="AD120" s="3">
        <f t="shared" si="8"/>
        <v>3.6869561427503652</v>
      </c>
      <c r="AE120" s="3">
        <f t="shared" si="9"/>
        <v>7.3800798522966025</v>
      </c>
      <c r="AF120" s="3">
        <f t="shared" si="10"/>
        <v>3.6931237095462373</v>
      </c>
      <c r="AG120" s="3">
        <f t="shared" si="11"/>
        <v>0.27635043681947818</v>
      </c>
      <c r="AH120" s="3"/>
      <c r="BG120" s="3"/>
      <c r="BH120" s="3"/>
      <c r="BI120" s="3"/>
      <c r="BJ120" s="3"/>
    </row>
    <row r="121" spans="1:62" x14ac:dyDescent="0.2">
      <c r="A121">
        <v>97</v>
      </c>
      <c r="B121">
        <v>30</v>
      </c>
      <c r="C121" t="s">
        <v>163</v>
      </c>
      <c r="D121" t="s">
        <v>27</v>
      </c>
      <c r="G121">
        <v>0.5</v>
      </c>
      <c r="H121">
        <v>0.5</v>
      </c>
      <c r="I121">
        <v>4162</v>
      </c>
      <c r="J121">
        <v>7711</v>
      </c>
      <c r="L121">
        <v>2593</v>
      </c>
      <c r="M121">
        <v>3.6080000000000001</v>
      </c>
      <c r="N121">
        <v>6.8109999999999999</v>
      </c>
      <c r="O121">
        <v>3.2040000000000002</v>
      </c>
      <c r="Q121">
        <v>0.155</v>
      </c>
      <c r="R121">
        <v>1</v>
      </c>
      <c r="S121">
        <v>0</v>
      </c>
      <c r="T121">
        <v>0</v>
      </c>
      <c r="V121">
        <v>0</v>
      </c>
      <c r="Y121" s="1">
        <v>44811</v>
      </c>
      <c r="Z121" s="6">
        <v>0.55164351851851856</v>
      </c>
      <c r="AB121">
        <v>1</v>
      </c>
      <c r="AD121" s="3">
        <f t="shared" si="8"/>
        <v>4.5623634349291606</v>
      </c>
      <c r="AE121" s="3">
        <f t="shared" si="9"/>
        <v>9.7076419890524708</v>
      </c>
      <c r="AF121" s="3">
        <f t="shared" si="10"/>
        <v>5.1452785541233101</v>
      </c>
      <c r="AG121" s="3">
        <f t="shared" si="11"/>
        <v>0.31180842010418719</v>
      </c>
      <c r="AH121" s="3"/>
      <c r="BG121" s="3"/>
      <c r="BH121" s="3"/>
      <c r="BI121" s="3"/>
      <c r="BJ121" s="3"/>
    </row>
    <row r="122" spans="1:62" x14ac:dyDescent="0.2">
      <c r="A122">
        <v>98</v>
      </c>
      <c r="B122">
        <v>30</v>
      </c>
      <c r="C122" t="s">
        <v>163</v>
      </c>
      <c r="D122" t="s">
        <v>27</v>
      </c>
      <c r="G122">
        <v>0.5</v>
      </c>
      <c r="H122">
        <v>0.5</v>
      </c>
      <c r="I122">
        <v>4551</v>
      </c>
      <c r="J122">
        <v>7701</v>
      </c>
      <c r="L122">
        <v>2598</v>
      </c>
      <c r="M122">
        <v>3.9060000000000001</v>
      </c>
      <c r="N122">
        <v>6.8019999999999996</v>
      </c>
      <c r="O122">
        <v>2.8959999999999999</v>
      </c>
      <c r="Q122">
        <v>0.156</v>
      </c>
      <c r="R122">
        <v>1</v>
      </c>
      <c r="S122">
        <v>0</v>
      </c>
      <c r="T122">
        <v>0</v>
      </c>
      <c r="V122">
        <v>0</v>
      </c>
      <c r="Y122" s="1">
        <v>44811</v>
      </c>
      <c r="Z122" s="6">
        <v>0.55885416666666665</v>
      </c>
      <c r="AB122">
        <v>1</v>
      </c>
      <c r="AD122" s="3">
        <f t="shared" si="8"/>
        <v>4.9537811782137018</v>
      </c>
      <c r="AE122" s="3">
        <f t="shared" si="9"/>
        <v>9.6969797712936252</v>
      </c>
      <c r="AF122" s="3">
        <f t="shared" si="10"/>
        <v>4.7431985930799234</v>
      </c>
      <c r="AG122" s="3">
        <f t="shared" si="11"/>
        <v>0.31232379776820912</v>
      </c>
      <c r="AH122" s="3"/>
      <c r="AK122">
        <f>ABS(100*(AD122-AD123)/(AVERAGE(AD122:AD123)))</f>
        <v>1.4918806722339311</v>
      </c>
      <c r="AQ122">
        <f>ABS(100*(AE122-AE123)/(AVERAGE(AE122:AE123)))</f>
        <v>0.53732714022624173</v>
      </c>
      <c r="AW122">
        <f>ABS(100*(AF122-AF123)/(AVERAGE(AF122:AF123)))</f>
        <v>0.46945553864131945</v>
      </c>
      <c r="BC122">
        <f>ABS(100*(AG122-AG123)/(AVERAGE(AG122:AG123)))</f>
        <v>1.2462907020006591</v>
      </c>
      <c r="BG122" s="3">
        <f>AVERAGE(AD122:AD123)</f>
        <v>4.9910111435132603</v>
      </c>
      <c r="BH122" s="3">
        <f>AVERAGE(AE122:AE123)</f>
        <v>9.723102204802796</v>
      </c>
      <c r="BI122" s="3">
        <f>AVERAGE(AF122:AF123)</f>
        <v>4.7320910612895357</v>
      </c>
      <c r="BJ122" s="3">
        <f>AVERAGE(AG122:AG123)</f>
        <v>0.31428223289149249</v>
      </c>
    </row>
    <row r="123" spans="1:62" x14ac:dyDescent="0.2">
      <c r="A123">
        <v>99</v>
      </c>
      <c r="B123">
        <v>30</v>
      </c>
      <c r="C123" t="s">
        <v>163</v>
      </c>
      <c r="D123" t="s">
        <v>27</v>
      </c>
      <c r="G123">
        <v>0.5</v>
      </c>
      <c r="H123">
        <v>0.5</v>
      </c>
      <c r="I123">
        <v>4625</v>
      </c>
      <c r="J123">
        <v>7750</v>
      </c>
      <c r="L123">
        <v>2636</v>
      </c>
      <c r="M123">
        <v>3.9630000000000001</v>
      </c>
      <c r="N123">
        <v>6.8440000000000003</v>
      </c>
      <c r="O123">
        <v>2.8809999999999998</v>
      </c>
      <c r="Q123">
        <v>0.16</v>
      </c>
      <c r="R123">
        <v>1</v>
      </c>
      <c r="S123">
        <v>0</v>
      </c>
      <c r="T123">
        <v>0</v>
      </c>
      <c r="V123">
        <v>0</v>
      </c>
      <c r="Y123" s="1">
        <v>44811</v>
      </c>
      <c r="Z123" s="6">
        <v>0.56655092592592593</v>
      </c>
      <c r="AB123">
        <v>1</v>
      </c>
      <c r="AD123" s="3">
        <f t="shared" si="8"/>
        <v>5.0282411088128178</v>
      </c>
      <c r="AE123" s="3">
        <f t="shared" si="9"/>
        <v>9.7492246383119667</v>
      </c>
      <c r="AF123" s="3">
        <f t="shared" si="10"/>
        <v>4.7209835294991489</v>
      </c>
      <c r="AG123" s="3">
        <f t="shared" si="11"/>
        <v>0.31624066801477585</v>
      </c>
      <c r="AH123" s="3"/>
      <c r="BG123" s="3"/>
      <c r="BH123" s="3"/>
      <c r="BI123" s="3"/>
      <c r="BJ123" s="3"/>
    </row>
    <row r="124" spans="1:62" x14ac:dyDescent="0.2">
      <c r="A124">
        <v>100</v>
      </c>
      <c r="B124">
        <v>31</v>
      </c>
      <c r="C124" t="s">
        <v>64</v>
      </c>
      <c r="D124" t="s">
        <v>27</v>
      </c>
      <c r="G124">
        <v>0.5</v>
      </c>
      <c r="H124">
        <v>0.5</v>
      </c>
      <c r="I124">
        <v>7109</v>
      </c>
      <c r="J124">
        <v>16768</v>
      </c>
      <c r="L124">
        <v>5900</v>
      </c>
      <c r="M124">
        <v>5.8689999999999998</v>
      </c>
      <c r="N124">
        <v>14.484999999999999</v>
      </c>
      <c r="O124">
        <v>8.6159999999999997</v>
      </c>
      <c r="Q124">
        <v>0.501</v>
      </c>
      <c r="R124">
        <v>1</v>
      </c>
      <c r="S124">
        <v>0</v>
      </c>
      <c r="T124">
        <v>0</v>
      </c>
      <c r="V124">
        <v>0</v>
      </c>
      <c r="Y124" s="1">
        <v>44811</v>
      </c>
      <c r="Z124" s="6">
        <v>0.58032407407407405</v>
      </c>
      <c r="AB124">
        <v>1</v>
      </c>
      <c r="AD124" s="3">
        <f t="shared" si="8"/>
        <v>7.5276798602750326</v>
      </c>
      <c r="AE124" s="3">
        <f t="shared" si="9"/>
        <v>19.364412613238407</v>
      </c>
      <c r="AF124" s="3">
        <f t="shared" si="10"/>
        <v>11.836732752963375</v>
      </c>
      <c r="AG124" s="3">
        <f t="shared" si="11"/>
        <v>0.65267920708829397</v>
      </c>
      <c r="AH124" s="3"/>
      <c r="BG124" s="3"/>
      <c r="BH124" s="3"/>
      <c r="BI124" s="3"/>
      <c r="BJ124" s="3"/>
    </row>
    <row r="125" spans="1:62" x14ac:dyDescent="0.2">
      <c r="A125">
        <v>101</v>
      </c>
      <c r="B125">
        <v>31</v>
      </c>
      <c r="C125" t="s">
        <v>64</v>
      </c>
      <c r="D125" t="s">
        <v>27</v>
      </c>
      <c r="G125">
        <v>0.5</v>
      </c>
      <c r="H125">
        <v>0.5</v>
      </c>
      <c r="I125">
        <v>8101</v>
      </c>
      <c r="J125">
        <v>16869</v>
      </c>
      <c r="L125">
        <v>6008</v>
      </c>
      <c r="M125">
        <v>6.63</v>
      </c>
      <c r="N125">
        <v>14.57</v>
      </c>
      <c r="O125">
        <v>7.94</v>
      </c>
      <c r="Q125">
        <v>0.51200000000000001</v>
      </c>
      <c r="R125">
        <v>1</v>
      </c>
      <c r="S125">
        <v>0</v>
      </c>
      <c r="T125">
        <v>0</v>
      </c>
      <c r="V125">
        <v>0</v>
      </c>
      <c r="Y125" s="1">
        <v>44811</v>
      </c>
      <c r="Z125" s="6">
        <v>0.58784722222222219</v>
      </c>
      <c r="AB125">
        <v>1</v>
      </c>
      <c r="AD125" s="3">
        <f t="shared" si="8"/>
        <v>8.5258454164145316</v>
      </c>
      <c r="AE125" s="3">
        <f t="shared" si="9"/>
        <v>19.472101012602742</v>
      </c>
      <c r="AF125" s="3">
        <f t="shared" si="10"/>
        <v>10.946255596188211</v>
      </c>
      <c r="AG125" s="3">
        <f t="shared" si="11"/>
        <v>0.66381136463116774</v>
      </c>
      <c r="AH125" s="3"/>
      <c r="AK125">
        <f>ABS(100*(AD125-AD126)/(AVERAGE(AD125:AD126)))</f>
        <v>0.55315708798573648</v>
      </c>
      <c r="AM125">
        <f>100*((AVERAGE(AD125:AD126)*25.225)-(AVERAGE(AD107:AD108)*25))/(1000*0.075)</f>
        <v>139.96354370357304</v>
      </c>
      <c r="AQ125">
        <f>ABS(100*(AE125-AE126)/(AVERAGE(AE125:AE126)))</f>
        <v>0.505030770578202</v>
      </c>
      <c r="AS125">
        <f>100*((AVERAGE(AE125:AE126)*25.225)-(AVERAGE(AE107:AE108)*25))/(2000*0.075)</f>
        <v>124.33834813195024</v>
      </c>
      <c r="AW125">
        <f>ABS(100*(AF125-AF126)/(AVERAGE(AF125:AF126)))</f>
        <v>1.3370457961148383</v>
      </c>
      <c r="AY125">
        <f>100*((AVERAGE(AF125:AF126)*25.225)-(AVERAGE(AF107:AF108)*25))/(1000*0.075)</f>
        <v>108.71315256032742</v>
      </c>
      <c r="BC125">
        <f>ABS(100*(AG125-AG126)/(AVERAGE(AG125:AG126)))</f>
        <v>7.7609047031215739E-2</v>
      </c>
      <c r="BE125">
        <f>100*((AVERAGE(AG125:AG126)*25.225)-(AVERAGE(AG107:AG108)*25))/(100*0.075)</f>
        <v>109.58588415270184</v>
      </c>
      <c r="BG125" s="3">
        <f>AVERAGE(AD125:AD126)</f>
        <v>8.5494914754561435</v>
      </c>
      <c r="BH125" s="3">
        <f>AVERAGE(AE125:AE126)</f>
        <v>19.423054810912056</v>
      </c>
      <c r="BI125" s="3">
        <f>AVERAGE(AF125:AF126)</f>
        <v>10.873563335455913</v>
      </c>
      <c r="BJ125" s="3">
        <f>AVERAGE(AG125:AG126)</f>
        <v>0.66406905346317879</v>
      </c>
    </row>
    <row r="126" spans="1:62" x14ac:dyDescent="0.2">
      <c r="A126">
        <v>102</v>
      </c>
      <c r="B126">
        <v>31</v>
      </c>
      <c r="C126" t="s">
        <v>64</v>
      </c>
      <c r="D126" t="s">
        <v>27</v>
      </c>
      <c r="G126">
        <v>0.5</v>
      </c>
      <c r="H126">
        <v>0.5</v>
      </c>
      <c r="I126">
        <v>8148</v>
      </c>
      <c r="J126">
        <v>16777</v>
      </c>
      <c r="L126">
        <v>6013</v>
      </c>
      <c r="M126">
        <v>6.6660000000000004</v>
      </c>
      <c r="N126">
        <v>14.492000000000001</v>
      </c>
      <c r="O126">
        <v>7.8250000000000002</v>
      </c>
      <c r="Q126">
        <v>0.51300000000000001</v>
      </c>
      <c r="R126">
        <v>1</v>
      </c>
      <c r="S126">
        <v>0</v>
      </c>
      <c r="T126">
        <v>0</v>
      </c>
      <c r="V126">
        <v>0</v>
      </c>
      <c r="Y126" s="1">
        <v>44811</v>
      </c>
      <c r="Z126" s="6">
        <v>0.59570601851851845</v>
      </c>
      <c r="AB126">
        <v>1</v>
      </c>
      <c r="AD126" s="3">
        <f t="shared" si="8"/>
        <v>8.5731375344977536</v>
      </c>
      <c r="AE126" s="3">
        <f t="shared" si="9"/>
        <v>19.374008609221367</v>
      </c>
      <c r="AF126" s="3">
        <f t="shared" si="10"/>
        <v>10.800871074723613</v>
      </c>
      <c r="AG126" s="3">
        <f t="shared" si="11"/>
        <v>0.66432674229518973</v>
      </c>
      <c r="AH126" s="3"/>
    </row>
    <row r="127" spans="1:62" x14ac:dyDescent="0.2">
      <c r="A127">
        <v>103</v>
      </c>
      <c r="B127">
        <v>32</v>
      </c>
      <c r="C127" t="s">
        <v>65</v>
      </c>
      <c r="D127" t="s">
        <v>27</v>
      </c>
      <c r="G127">
        <v>0.5</v>
      </c>
      <c r="H127">
        <v>0.5</v>
      </c>
      <c r="I127">
        <v>5734</v>
      </c>
      <c r="J127">
        <v>8331</v>
      </c>
      <c r="L127">
        <v>2900</v>
      </c>
      <c r="M127">
        <v>4.8140000000000001</v>
      </c>
      <c r="N127">
        <v>7.3369999999999997</v>
      </c>
      <c r="O127">
        <v>2.5230000000000001</v>
      </c>
      <c r="Q127">
        <v>0.187</v>
      </c>
      <c r="R127">
        <v>1</v>
      </c>
      <c r="S127">
        <v>0</v>
      </c>
      <c r="T127">
        <v>0</v>
      </c>
      <c r="V127">
        <v>0</v>
      </c>
      <c r="Y127" s="1">
        <v>44811</v>
      </c>
      <c r="Z127" s="6">
        <v>0.60913194444444441</v>
      </c>
      <c r="AB127">
        <v>1</v>
      </c>
      <c r="AD127" s="3">
        <f t="shared" si="8"/>
        <v>6.1441338525211906</v>
      </c>
      <c r="AE127" s="3">
        <f t="shared" si="9"/>
        <v>10.368699490100861</v>
      </c>
      <c r="AF127" s="3">
        <f t="shared" si="10"/>
        <v>4.2245656375796701</v>
      </c>
      <c r="AG127" s="3">
        <f t="shared" si="11"/>
        <v>0.34345260867513389</v>
      </c>
      <c r="AH127" s="3"/>
      <c r="BG127" s="3"/>
      <c r="BH127" s="3"/>
      <c r="BI127" s="3"/>
      <c r="BJ127" s="3"/>
    </row>
    <row r="128" spans="1:62" x14ac:dyDescent="0.2">
      <c r="A128">
        <v>104</v>
      </c>
      <c r="B128">
        <v>32</v>
      </c>
      <c r="C128" t="s">
        <v>65</v>
      </c>
      <c r="D128" t="s">
        <v>27</v>
      </c>
      <c r="G128">
        <v>0.5</v>
      </c>
      <c r="H128">
        <v>0.5</v>
      </c>
      <c r="I128">
        <v>4821</v>
      </c>
      <c r="J128">
        <v>8318</v>
      </c>
      <c r="L128">
        <v>2841</v>
      </c>
      <c r="M128">
        <v>4.1130000000000004</v>
      </c>
      <c r="N128">
        <v>7.3250000000000002</v>
      </c>
      <c r="O128">
        <v>3.2120000000000002</v>
      </c>
      <c r="Q128">
        <v>0.18099999999999999</v>
      </c>
      <c r="R128">
        <v>1</v>
      </c>
      <c r="S128">
        <v>0</v>
      </c>
      <c r="T128">
        <v>0</v>
      </c>
      <c r="V128">
        <v>0</v>
      </c>
      <c r="Y128" s="1">
        <v>44811</v>
      </c>
      <c r="Z128" s="6">
        <v>0.61630787037037038</v>
      </c>
      <c r="AB128">
        <v>1</v>
      </c>
      <c r="AD128" s="3">
        <f t="shared" si="8"/>
        <v>5.2254593033726389</v>
      </c>
      <c r="AE128" s="3">
        <f t="shared" si="9"/>
        <v>10.354838607014363</v>
      </c>
      <c r="AF128" s="3">
        <f t="shared" si="10"/>
        <v>5.1293793036417243</v>
      </c>
      <c r="AG128" s="3">
        <f t="shared" si="11"/>
        <v>0.33737115223967507</v>
      </c>
      <c r="AH128" s="3"/>
      <c r="AK128">
        <f>ABS(100*(AD128-AD129)/(AVERAGE(AD128:AD129)))</f>
        <v>9.6233752921479662E-2</v>
      </c>
      <c r="AL128">
        <f>ABS(100*((AVERAGE(AD128:AD129)-AVERAGE(AD119:AD120))/(AVERAGE(AD119:AD120,AD128:AD129))))</f>
        <v>33.845804494684771</v>
      </c>
      <c r="AQ128">
        <f>ABS(100*(AE128-AE129)/(AVERAGE(AE128:AE129)))</f>
        <v>0.27762891485466401</v>
      </c>
      <c r="AR128">
        <f>ABS(100*((AVERAGE(AE128:AE129)-AVERAGE(AE119:AE120))/(AVERAGE(AE119:AE120,AE128:AE129))))</f>
        <v>33.759131021690216</v>
      </c>
      <c r="AW128">
        <f>ABS(100*(AF128-AF129)/(AVERAGE(AF128:AF129)))</f>
        <v>0.46208365090273162</v>
      </c>
      <c r="AX128">
        <f>ABS(100*((AVERAGE(AF128:AF129)-AVERAGE(AF119:AF120))/(AVERAGE(AF119:AF120,AF128:AF129))))</f>
        <v>33.671061495682167</v>
      </c>
      <c r="BC128">
        <f>ABS(100*(AG128-AG129)/(AVERAGE(AG128:AG129)))</f>
        <v>0.73595975949396519</v>
      </c>
      <c r="BD128">
        <f>ABS(100*((AVERAGE(AG128:AG129)-AVERAGE(AG119:AG120))/(AVERAGE(AG119:AG120,AG128:AG129))))</f>
        <v>20.058722886643178</v>
      </c>
      <c r="BG128" s="3">
        <f>AVERAGE(AD128:AD129)</f>
        <v>5.227974841568555</v>
      </c>
      <c r="BH128" s="3">
        <f>AVERAGE(AE128:AE129)</f>
        <v>10.369232600988804</v>
      </c>
      <c r="BI128" s="3">
        <f>AVERAGE(AF128:AF129)</f>
        <v>5.1412577594202489</v>
      </c>
      <c r="BJ128" s="3">
        <f>AVERAGE(AG128:AG129)</f>
        <v>0.33613424584602247</v>
      </c>
    </row>
    <row r="129" spans="1:62" x14ac:dyDescent="0.2">
      <c r="A129">
        <v>105</v>
      </c>
      <c r="B129">
        <v>32</v>
      </c>
      <c r="C129" t="s">
        <v>65</v>
      </c>
      <c r="D129" t="s">
        <v>27</v>
      </c>
      <c r="G129">
        <v>0.5</v>
      </c>
      <c r="H129">
        <v>0.5</v>
      </c>
      <c r="I129">
        <v>4826</v>
      </c>
      <c r="J129">
        <v>8345</v>
      </c>
      <c r="L129">
        <v>2817</v>
      </c>
      <c r="M129">
        <v>4.117</v>
      </c>
      <c r="N129">
        <v>7.3479999999999999</v>
      </c>
      <c r="O129">
        <v>3.2309999999999999</v>
      </c>
      <c r="Q129">
        <v>0.17899999999999999</v>
      </c>
      <c r="R129">
        <v>1</v>
      </c>
      <c r="S129">
        <v>0</v>
      </c>
      <c r="T129">
        <v>0</v>
      </c>
      <c r="V129">
        <v>0</v>
      </c>
      <c r="Y129" s="1">
        <v>44811</v>
      </c>
      <c r="Z129" s="6">
        <v>0.62403935185185189</v>
      </c>
      <c r="AB129">
        <v>1</v>
      </c>
      <c r="AD129" s="3">
        <f t="shared" si="8"/>
        <v>5.2304903797644711</v>
      </c>
      <c r="AE129" s="3">
        <f t="shared" si="9"/>
        <v>10.383626594963244</v>
      </c>
      <c r="AF129" s="3">
        <f t="shared" si="10"/>
        <v>5.1531362151987734</v>
      </c>
      <c r="AG129" s="3">
        <f t="shared" si="11"/>
        <v>0.33489733945236982</v>
      </c>
      <c r="AH129" s="3"/>
    </row>
    <row r="130" spans="1:62" x14ac:dyDescent="0.2">
      <c r="A130">
        <v>106</v>
      </c>
      <c r="B130">
        <v>3</v>
      </c>
      <c r="C130" t="s">
        <v>28</v>
      </c>
      <c r="D130" t="s">
        <v>27</v>
      </c>
      <c r="G130">
        <v>0.5</v>
      </c>
      <c r="H130">
        <v>0.5</v>
      </c>
      <c r="I130">
        <v>1598</v>
      </c>
      <c r="J130">
        <v>502</v>
      </c>
      <c r="L130">
        <v>500</v>
      </c>
      <c r="M130">
        <v>1.641</v>
      </c>
      <c r="N130">
        <v>0.70399999999999996</v>
      </c>
      <c r="O130">
        <v>0</v>
      </c>
      <c r="Q130">
        <v>0</v>
      </c>
      <c r="R130">
        <v>1</v>
      </c>
      <c r="S130">
        <v>0</v>
      </c>
      <c r="T130">
        <v>0</v>
      </c>
      <c r="V130">
        <v>0</v>
      </c>
      <c r="Y130" s="1">
        <v>44811</v>
      </c>
      <c r="Z130" s="6">
        <v>0.6366087962962963</v>
      </c>
      <c r="AB130">
        <v>1</v>
      </c>
      <c r="AD130" s="3">
        <f t="shared" si="8"/>
        <v>1.9824274611976314</v>
      </c>
      <c r="AE130" s="3">
        <f t="shared" si="9"/>
        <v>2.0212492067010941</v>
      </c>
      <c r="AF130" s="3">
        <f t="shared" si="10"/>
        <v>3.8821745503462735E-2</v>
      </c>
      <c r="AG130" s="3">
        <f t="shared" si="11"/>
        <v>9.6071329944605821E-2</v>
      </c>
      <c r="AH130" s="3"/>
      <c r="BG130" s="3"/>
      <c r="BH130" s="3"/>
      <c r="BI130" s="3"/>
      <c r="BJ130" s="3"/>
    </row>
    <row r="131" spans="1:62" x14ac:dyDescent="0.2">
      <c r="A131">
        <v>107</v>
      </c>
      <c r="B131">
        <v>3</v>
      </c>
      <c r="C131" t="s">
        <v>28</v>
      </c>
      <c r="D131" t="s">
        <v>27</v>
      </c>
      <c r="G131">
        <v>0.5</v>
      </c>
      <c r="H131">
        <v>0.5</v>
      </c>
      <c r="I131">
        <v>323</v>
      </c>
      <c r="J131">
        <v>554</v>
      </c>
      <c r="L131">
        <v>472</v>
      </c>
      <c r="M131">
        <v>0.66300000000000003</v>
      </c>
      <c r="N131">
        <v>0.748</v>
      </c>
      <c r="O131">
        <v>8.5999999999999993E-2</v>
      </c>
      <c r="Q131">
        <v>0</v>
      </c>
      <c r="R131">
        <v>1</v>
      </c>
      <c r="S131">
        <v>0</v>
      </c>
      <c r="T131">
        <v>0</v>
      </c>
      <c r="V131">
        <v>0</v>
      </c>
      <c r="Y131" s="1">
        <v>44811</v>
      </c>
      <c r="Z131" s="6">
        <v>0.64271990740740736</v>
      </c>
      <c r="AB131">
        <v>1</v>
      </c>
      <c r="AD131" s="3">
        <f t="shared" si="8"/>
        <v>0.69950298128043154</v>
      </c>
      <c r="AE131" s="3">
        <f t="shared" si="9"/>
        <v>2.076692739047088</v>
      </c>
      <c r="AF131" s="3">
        <f t="shared" si="10"/>
        <v>1.3771897577666565</v>
      </c>
      <c r="AG131" s="3">
        <f t="shared" si="11"/>
        <v>9.3185215026082999E-2</v>
      </c>
      <c r="AH131" s="3"/>
      <c r="AK131">
        <f>ABS(100*(AD131-AD132)/(AVERAGE(AD131:AD132)))</f>
        <v>0.85937449285184453</v>
      </c>
      <c r="AQ131">
        <f>ABS(100*(AE131-AE132)/(AVERAGE(AE131:AE132)))</f>
        <v>1.6295670234072841</v>
      </c>
      <c r="AW131">
        <f>ABS(100*(AF131-AF132)/(AVERAGE(AF131:AF132)))</f>
        <v>2.0184866505980561</v>
      </c>
      <c r="BC131">
        <f>ABS(100*(AG131-AG132)/(AVERAGE(AG131:AG132)))</f>
        <v>2.1880692289631867</v>
      </c>
      <c r="BG131" s="3">
        <f>AVERAGE(AD131:AD132)</f>
        <v>0.70252162711553079</v>
      </c>
      <c r="BH131" s="3">
        <f>AVERAGE(AE131:AE132)</f>
        <v>2.09375228746124</v>
      </c>
      <c r="BI131" s="3">
        <f>AVERAGE(AF131:AF132)</f>
        <v>1.3912306603457092</v>
      </c>
      <c r="BJ131" s="3">
        <f>AVERAGE(AG131:AG132)</f>
        <v>9.4215970354126863E-2</v>
      </c>
    </row>
    <row r="132" spans="1:62" x14ac:dyDescent="0.2">
      <c r="A132">
        <v>108</v>
      </c>
      <c r="B132">
        <v>3</v>
      </c>
      <c r="C132" t="s">
        <v>28</v>
      </c>
      <c r="D132" t="s">
        <v>27</v>
      </c>
      <c r="G132">
        <v>0.5</v>
      </c>
      <c r="H132">
        <v>0.5</v>
      </c>
      <c r="I132">
        <v>329</v>
      </c>
      <c r="J132">
        <v>586</v>
      </c>
      <c r="L132">
        <v>492</v>
      </c>
      <c r="M132">
        <v>0.66700000000000004</v>
      </c>
      <c r="N132">
        <v>0.77500000000000002</v>
      </c>
      <c r="O132">
        <v>0.108</v>
      </c>
      <c r="Q132">
        <v>0</v>
      </c>
      <c r="R132">
        <v>1</v>
      </c>
      <c r="S132">
        <v>0</v>
      </c>
      <c r="T132">
        <v>0</v>
      </c>
      <c r="V132">
        <v>0</v>
      </c>
      <c r="Y132" s="1">
        <v>44811</v>
      </c>
      <c r="Z132" s="6">
        <v>0.64932870370370377</v>
      </c>
      <c r="AB132">
        <v>1</v>
      </c>
      <c r="AD132" s="3">
        <f t="shared" si="8"/>
        <v>0.70554027295063015</v>
      </c>
      <c r="AE132" s="3">
        <f t="shared" si="9"/>
        <v>2.110811835875392</v>
      </c>
      <c r="AF132" s="3">
        <f t="shared" si="10"/>
        <v>1.4052715629247619</v>
      </c>
      <c r="AG132" s="3">
        <f t="shared" si="11"/>
        <v>9.5246725682170727E-2</v>
      </c>
      <c r="AH132" s="3"/>
      <c r="BG132" s="3"/>
      <c r="BH132" s="3"/>
      <c r="BI132" s="3"/>
      <c r="BJ132" s="3"/>
    </row>
    <row r="133" spans="1:62" x14ac:dyDescent="0.2">
      <c r="A133">
        <v>109</v>
      </c>
      <c r="B133">
        <v>1</v>
      </c>
      <c r="C133" t="s">
        <v>93</v>
      </c>
      <c r="D133" t="s">
        <v>27</v>
      </c>
      <c r="G133">
        <v>0.3</v>
      </c>
      <c r="H133">
        <v>0.3</v>
      </c>
      <c r="I133">
        <v>2859</v>
      </c>
      <c r="J133">
        <v>10984</v>
      </c>
      <c r="L133">
        <v>6743</v>
      </c>
      <c r="M133">
        <v>4.3470000000000004</v>
      </c>
      <c r="N133">
        <v>15.974</v>
      </c>
      <c r="O133">
        <v>11.627000000000001</v>
      </c>
      <c r="Q133">
        <v>0.98199999999999998</v>
      </c>
      <c r="R133">
        <v>1</v>
      </c>
      <c r="S133">
        <v>0</v>
      </c>
      <c r="T133">
        <v>0</v>
      </c>
      <c r="V133">
        <v>0</v>
      </c>
      <c r="Y133" s="1">
        <v>44811</v>
      </c>
      <c r="Z133" s="6">
        <v>0.6617939814814815</v>
      </c>
      <c r="AB133">
        <v>1</v>
      </c>
      <c r="AD133" s="3">
        <f t="shared" si="8"/>
        <v>5.4187748786961683</v>
      </c>
      <c r="AE133" s="3">
        <f t="shared" si="9"/>
        <v>21.995643102537411</v>
      </c>
      <c r="AF133" s="3">
        <f t="shared" si="10"/>
        <v>16.576868223841242</v>
      </c>
      <c r="AG133" s="3">
        <f t="shared" si="11"/>
        <v>1.2326198020706534</v>
      </c>
      <c r="AH133" s="3"/>
    </row>
    <row r="134" spans="1:62" x14ac:dyDescent="0.2">
      <c r="A134">
        <v>110</v>
      </c>
      <c r="B134">
        <v>1</v>
      </c>
      <c r="C134" t="s">
        <v>93</v>
      </c>
      <c r="D134" t="s">
        <v>27</v>
      </c>
      <c r="G134">
        <v>0.3</v>
      </c>
      <c r="H134">
        <v>0.3</v>
      </c>
      <c r="I134">
        <v>4840</v>
      </c>
      <c r="J134">
        <v>11094</v>
      </c>
      <c r="L134">
        <v>6993</v>
      </c>
      <c r="M134">
        <v>6.88</v>
      </c>
      <c r="N134">
        <v>16.129000000000001</v>
      </c>
      <c r="O134">
        <v>9.2490000000000006</v>
      </c>
      <c r="Q134">
        <v>1.026</v>
      </c>
      <c r="R134">
        <v>1</v>
      </c>
      <c r="S134">
        <v>0</v>
      </c>
      <c r="T134">
        <v>0</v>
      </c>
      <c r="V134">
        <v>0</v>
      </c>
      <c r="Y134" s="1">
        <v>44811</v>
      </c>
      <c r="Z134" s="6">
        <v>0.66885416666666664</v>
      </c>
      <c r="AB134">
        <v>1</v>
      </c>
      <c r="AD134" s="3">
        <f t="shared" si="8"/>
        <v>8.7409623227693345</v>
      </c>
      <c r="AE134" s="3">
        <f t="shared" si="9"/>
        <v>22.191117094782904</v>
      </c>
      <c r="AF134" s="3">
        <f t="shared" si="10"/>
        <v>13.450154772013569</v>
      </c>
      <c r="AG134" s="3">
        <f t="shared" si="11"/>
        <v>1.275567940739148</v>
      </c>
      <c r="AH134" s="3"/>
      <c r="AI134">
        <f>100*(AVERAGE(I134:I135))/(AVERAGE(I$47:I$48))</f>
        <v>91.680578742348359</v>
      </c>
      <c r="AK134">
        <f>ABS(100*(AD134-AD135)/(AVERAGE(AD134:AD135)))</f>
        <v>3.8572390807289931</v>
      </c>
      <c r="AO134">
        <f>100*(AVERAGE(J134:J135))/(AVERAGE(J$47:J$48))</f>
        <v>92.85744243593507</v>
      </c>
      <c r="AQ134">
        <f>ABS(100*(AE134-AE135)/(AVERAGE(AE134:AE135)))</f>
        <v>0.38511801903891951</v>
      </c>
      <c r="AU134">
        <f>100*(((AVERAGE(J134:J135))-(AVERAGE(I134:I135)))/((AVERAGE(J$47:J$48))-(AVERAGE($I$47:I135))))</f>
        <v>85.744507397237015</v>
      </c>
      <c r="AW134">
        <f>ABS(100*(AF134-AF135)/(AVERAGE(AF134:AF135)))</f>
        <v>3.2419203689000207</v>
      </c>
      <c r="BA134">
        <f>100*(AVERAGE(L134:L135))/(AVERAGE(L$47:L$48))</f>
        <v>108.42072311785881</v>
      </c>
      <c r="BC134">
        <f>ABS(100*(AG134-AG135)/(AVERAGE(AG134:AG135)))</f>
        <v>1.7937103071020009</v>
      </c>
      <c r="BG134" s="3">
        <f>AVERAGE(AD134:AD135)</f>
        <v>8.9128574328235999</v>
      </c>
      <c r="BH134" s="3">
        <f>AVERAGE(AE134:AE135)</f>
        <v>22.148468223747521</v>
      </c>
      <c r="BI134" s="3">
        <f>AVERAGE(AF134:AF135)</f>
        <v>13.235610790923923</v>
      </c>
      <c r="BJ134" s="3">
        <f>AVERAGE(AG134:AG135)</f>
        <v>1.2642296321306654</v>
      </c>
    </row>
    <row r="135" spans="1:62" x14ac:dyDescent="0.2">
      <c r="A135">
        <v>111</v>
      </c>
      <c r="B135">
        <v>1</v>
      </c>
      <c r="C135" t="s">
        <v>93</v>
      </c>
      <c r="D135" t="s">
        <v>27</v>
      </c>
      <c r="G135">
        <v>0.3</v>
      </c>
      <c r="H135">
        <v>0.3</v>
      </c>
      <c r="I135">
        <v>5045</v>
      </c>
      <c r="J135">
        <v>11046</v>
      </c>
      <c r="L135">
        <v>6861</v>
      </c>
      <c r="M135">
        <v>7.1420000000000003</v>
      </c>
      <c r="N135">
        <v>16.061</v>
      </c>
      <c r="O135">
        <v>8.9179999999999993</v>
      </c>
      <c r="Q135">
        <v>1.0029999999999999</v>
      </c>
      <c r="R135">
        <v>1</v>
      </c>
      <c r="S135">
        <v>0</v>
      </c>
      <c r="T135">
        <v>0</v>
      </c>
      <c r="V135">
        <v>0</v>
      </c>
      <c r="Y135" s="1">
        <v>44811</v>
      </c>
      <c r="Z135" s="6">
        <v>0.67641203703703701</v>
      </c>
      <c r="AB135">
        <v>1</v>
      </c>
      <c r="AD135" s="3">
        <f t="shared" si="8"/>
        <v>9.0847525428778653</v>
      </c>
      <c r="AE135" s="3">
        <f t="shared" si="9"/>
        <v>22.105819352712142</v>
      </c>
      <c r="AF135" s="3">
        <f t="shared" si="10"/>
        <v>13.021066809834277</v>
      </c>
      <c r="AG135" s="3">
        <f t="shared" si="11"/>
        <v>1.2528913235221826</v>
      </c>
      <c r="AH135" s="3"/>
      <c r="BG135" s="3"/>
      <c r="BH135" s="3"/>
      <c r="BI135" s="3"/>
      <c r="BJ135" s="3"/>
    </row>
    <row r="136" spans="1:62" x14ac:dyDescent="0.2">
      <c r="A136">
        <v>112</v>
      </c>
      <c r="B136">
        <v>6</v>
      </c>
      <c r="R136">
        <v>1</v>
      </c>
      <c r="AB136">
        <v>1</v>
      </c>
      <c r="AD136" s="3" t="e">
        <f t="shared" si="8"/>
        <v>#DIV/0!</v>
      </c>
      <c r="AE136" s="3" t="e">
        <f t="shared" si="9"/>
        <v>#DIV/0!</v>
      </c>
      <c r="AF136" s="3" t="e">
        <f t="shared" si="10"/>
        <v>#DIV/0!</v>
      </c>
      <c r="AG136" s="3" t="e">
        <f t="shared" si="11"/>
        <v>#DIV/0!</v>
      </c>
      <c r="AH136" s="3"/>
    </row>
  </sheetData>
  <conditionalFormatting sqref="BC33:BD34 AK36:AL37 AW36:AX37 AQ36:AR37 AK39:AL40 AL38 AQ39:AR40 AR38 AW39:AX40 AX38 BD38 BC36:BD37 BD35 BD32">
    <cfRule type="cellIs" dxfId="1907" priority="322" operator="greaterThan">
      <formula>20</formula>
    </cfRule>
  </conditionalFormatting>
  <conditionalFormatting sqref="AS49:AT49 AY49:AZ49 BE49 AM49:AN49 BE32:BE38 AM43:AN44 BE43:BE44 AY43:AZ44 AS43:AT44 AM36:AN40 AY36:AZ40 AS36:AT40">
    <cfRule type="cellIs" dxfId="1906" priority="321" operator="between">
      <formula>80</formula>
      <formula>120</formula>
    </cfRule>
  </conditionalFormatting>
  <conditionalFormatting sqref="BC40">
    <cfRule type="cellIs" dxfId="1905" priority="320" operator="greaterThan">
      <formula>20</formula>
    </cfRule>
  </conditionalFormatting>
  <conditionalFormatting sqref="AL44 AX44 BD44 BC49:BD49 AW49:AX49 AK49:AL49">
    <cfRule type="cellIs" dxfId="1904" priority="319" operator="greaterThan">
      <formula>20</formula>
    </cfRule>
  </conditionalFormatting>
  <conditionalFormatting sqref="AK49">
    <cfRule type="cellIs" dxfId="1903" priority="317" operator="greaterThan">
      <formula>20</formula>
    </cfRule>
  </conditionalFormatting>
  <conditionalFormatting sqref="BC49">
    <cfRule type="cellIs" dxfId="1902" priority="314" operator="greaterThan">
      <formula>20</formula>
    </cfRule>
  </conditionalFormatting>
  <conditionalFormatting sqref="AM31:AN36 AY31:AZ36">
    <cfRule type="cellIs" dxfId="1901" priority="312" operator="between">
      <formula>80</formula>
      <formula>120</formula>
    </cfRule>
  </conditionalFormatting>
  <conditionalFormatting sqref="AR44 AQ49:AR49">
    <cfRule type="cellIs" dxfId="1900" priority="318" operator="greaterThan">
      <formula>20</formula>
    </cfRule>
  </conditionalFormatting>
  <conditionalFormatting sqref="AQ31:AR31 AQ36:AR36 AR35 AQ33:AR34 AR32">
    <cfRule type="cellIs" dxfId="1899" priority="311" operator="greaterThan">
      <formula>20</formula>
    </cfRule>
  </conditionalFormatting>
  <conditionalFormatting sqref="AS31:AT36">
    <cfRule type="cellIs" dxfId="1898" priority="310" operator="between">
      <formula>80</formula>
      <formula>120</formula>
    </cfRule>
  </conditionalFormatting>
  <conditionalFormatting sqref="AQ49">
    <cfRule type="cellIs" dxfId="1897" priority="316" operator="greaterThan">
      <formula>20</formula>
    </cfRule>
  </conditionalFormatting>
  <conditionalFormatting sqref="AW49">
    <cfRule type="cellIs" dxfId="1896" priority="315" operator="greaterThan">
      <formula>20</formula>
    </cfRule>
  </conditionalFormatting>
  <conditionalFormatting sqref="AK31:AL31 AW31:AX31 AK36:AL36 AL35 AK33:AL34 AL32 AW36:AX36 AX35 AW33:AX34 AX32">
    <cfRule type="cellIs" dxfId="1895" priority="313" operator="greaterThan">
      <formula>20</formula>
    </cfRule>
  </conditionalFormatting>
  <conditionalFormatting sqref="BC49">
    <cfRule type="cellIs" dxfId="1894" priority="308" operator="greaterThan">
      <formula>20</formula>
    </cfRule>
  </conditionalFormatting>
  <conditionalFormatting sqref="AW49">
    <cfRule type="cellIs" dxfId="1893" priority="309" operator="greaterThan">
      <formula>20</formula>
    </cfRule>
  </conditionalFormatting>
  <conditionalFormatting sqref="BE80">
    <cfRule type="cellIs" dxfId="1892" priority="204" operator="between">
      <formula>80</formula>
      <formula>120</formula>
    </cfRule>
  </conditionalFormatting>
  <conditionalFormatting sqref="AK45">
    <cfRule type="cellIs" dxfId="1891" priority="307" operator="greaterThan">
      <formula>20</formula>
    </cfRule>
  </conditionalFormatting>
  <conditionalFormatting sqref="AQ45">
    <cfRule type="cellIs" dxfId="1890" priority="306" operator="greaterThan">
      <formula>20</formula>
    </cfRule>
  </conditionalFormatting>
  <conditionalFormatting sqref="AW45">
    <cfRule type="cellIs" dxfId="1889" priority="305" operator="greaterThan">
      <formula>20</formula>
    </cfRule>
  </conditionalFormatting>
  <conditionalFormatting sqref="BC45">
    <cfRule type="cellIs" dxfId="1888" priority="304" operator="greaterThan">
      <formula>20</formula>
    </cfRule>
  </conditionalFormatting>
  <conditionalFormatting sqref="AK42">
    <cfRule type="cellIs" dxfId="1887" priority="303" operator="greaterThan">
      <formula>20</formula>
    </cfRule>
  </conditionalFormatting>
  <conditionalFormatting sqref="AQ42">
    <cfRule type="cellIs" dxfId="1886" priority="302" operator="greaterThan">
      <formula>20</formula>
    </cfRule>
  </conditionalFormatting>
  <conditionalFormatting sqref="AW42">
    <cfRule type="cellIs" dxfId="1885" priority="301" operator="greaterThan">
      <formula>20</formula>
    </cfRule>
  </conditionalFormatting>
  <conditionalFormatting sqref="BC42">
    <cfRule type="cellIs" dxfId="1884" priority="300" operator="greaterThan">
      <formula>20</formula>
    </cfRule>
  </conditionalFormatting>
  <conditionalFormatting sqref="AK43">
    <cfRule type="cellIs" dxfId="1883" priority="299" operator="greaterThan">
      <formula>20</formula>
    </cfRule>
  </conditionalFormatting>
  <conditionalFormatting sqref="AQ43">
    <cfRule type="cellIs" dxfId="1882" priority="298" operator="greaterThan">
      <formula>20</formula>
    </cfRule>
  </conditionalFormatting>
  <conditionalFormatting sqref="AW43">
    <cfRule type="cellIs" dxfId="1881" priority="297" operator="greaterThan">
      <formula>20</formula>
    </cfRule>
  </conditionalFormatting>
  <conditionalFormatting sqref="BC43">
    <cfRule type="cellIs" dxfId="1880" priority="296" operator="greaterThan">
      <formula>20</formula>
    </cfRule>
  </conditionalFormatting>
  <conditionalFormatting sqref="AW85">
    <cfRule type="cellIs" dxfId="1879" priority="198" operator="greaterThan">
      <formula>20</formula>
    </cfRule>
  </conditionalFormatting>
  <conditionalFormatting sqref="BC85">
    <cfRule type="cellIs" dxfId="1878" priority="197" operator="greaterThan">
      <formula>20</formula>
    </cfRule>
  </conditionalFormatting>
  <conditionalFormatting sqref="AK91 AK88">
    <cfRule type="cellIs" dxfId="1877" priority="196" operator="greaterThan">
      <formula>20</formula>
    </cfRule>
  </conditionalFormatting>
  <conditionalFormatting sqref="AQ91 AQ88">
    <cfRule type="cellIs" dxfId="1876" priority="195" operator="greaterThan">
      <formula>20</formula>
    </cfRule>
  </conditionalFormatting>
  <conditionalFormatting sqref="AK48">
    <cfRule type="cellIs" dxfId="1875" priority="295" operator="greaterThan">
      <formula>20</formula>
    </cfRule>
  </conditionalFormatting>
  <conditionalFormatting sqref="AQ48">
    <cfRule type="cellIs" dxfId="1874" priority="294" operator="greaterThan">
      <formula>20</formula>
    </cfRule>
  </conditionalFormatting>
  <conditionalFormatting sqref="AW48">
    <cfRule type="cellIs" dxfId="1873" priority="293" operator="greaterThan">
      <formula>20</formula>
    </cfRule>
  </conditionalFormatting>
  <conditionalFormatting sqref="BC48">
    <cfRule type="cellIs" dxfId="1872" priority="292" operator="greaterThan">
      <formula>20</formula>
    </cfRule>
  </conditionalFormatting>
  <conditionalFormatting sqref="AK82 AK79 AK76 AK73 AK70 AK67 AK64 AK61 AK58 AK55 AK52">
    <cfRule type="cellIs" dxfId="1871" priority="291" operator="greaterThan">
      <formula>20</formula>
    </cfRule>
  </conditionalFormatting>
  <conditionalFormatting sqref="AQ82 AQ79 AQ76 AQ73 AQ70 AQ67 AQ64 AQ61 AQ58 AQ55 AQ52">
    <cfRule type="cellIs" dxfId="1870" priority="290" operator="greaterThan">
      <formula>20</formula>
    </cfRule>
  </conditionalFormatting>
  <conditionalFormatting sqref="AW82 AW79 AW76 AW73 AW70 AW67 AW64 AW61 AW58 AW55 AW52">
    <cfRule type="cellIs" dxfId="1869" priority="289" operator="greaterThan">
      <formula>20</formula>
    </cfRule>
  </conditionalFormatting>
  <conditionalFormatting sqref="BC82 BC79 BC76 BC73 BC70 BC67 BC64 BC61 BC58 BC55 BC52">
    <cfRule type="cellIs" dxfId="1868" priority="288" operator="greaterThan">
      <formula>20</formula>
    </cfRule>
  </conditionalFormatting>
  <conditionalFormatting sqref="AK89">
    <cfRule type="cellIs" dxfId="1867" priority="287" operator="greaterThan">
      <formula>20</formula>
    </cfRule>
  </conditionalFormatting>
  <conditionalFormatting sqref="AQ89">
    <cfRule type="cellIs" dxfId="1866" priority="286" operator="greaterThan">
      <formula>20</formula>
    </cfRule>
  </conditionalFormatting>
  <conditionalFormatting sqref="AW89">
    <cfRule type="cellIs" dxfId="1865" priority="285" operator="greaterThan">
      <formula>20</formula>
    </cfRule>
  </conditionalFormatting>
  <conditionalFormatting sqref="BC92 BC89">
    <cfRule type="cellIs" dxfId="1864" priority="284" operator="greaterThan">
      <formula>20</formula>
    </cfRule>
  </conditionalFormatting>
  <conditionalFormatting sqref="AM83:AN83">
    <cfRule type="cellIs" dxfId="1863" priority="283" operator="between">
      <formula>80</formula>
      <formula>120</formula>
    </cfRule>
  </conditionalFormatting>
  <conditionalFormatting sqref="AL82">
    <cfRule type="cellIs" dxfId="1862" priority="282" operator="greaterThan">
      <formula>20</formula>
    </cfRule>
  </conditionalFormatting>
  <conditionalFormatting sqref="AM82:AN82">
    <cfRule type="cellIs" dxfId="1861" priority="281" operator="between">
      <formula>80</formula>
      <formula>120</formula>
    </cfRule>
  </conditionalFormatting>
  <conditionalFormatting sqref="AM82:AN82">
    <cfRule type="cellIs" dxfId="1860" priority="280" operator="between">
      <formula>80</formula>
      <formula>120</formula>
    </cfRule>
  </conditionalFormatting>
  <conditionalFormatting sqref="AR80">
    <cfRule type="cellIs" dxfId="1859" priority="219" operator="greaterThan">
      <formula>20</formula>
    </cfRule>
  </conditionalFormatting>
  <conditionalFormatting sqref="AM84:AN84">
    <cfRule type="cellIs" dxfId="1858" priority="279" operator="between">
      <formula>80</formula>
      <formula>120</formula>
    </cfRule>
  </conditionalFormatting>
  <conditionalFormatting sqref="AK83 AK80 AK77 AK74 AK71 AK68 AK65 AK62 AK59 AK56 AK53 AK50">
    <cfRule type="cellIs" dxfId="1857" priority="234" operator="greaterThan">
      <formula>20</formula>
    </cfRule>
  </conditionalFormatting>
  <conditionalFormatting sqref="AQ83 AQ80 AQ77 AQ74 AQ71 AQ68 AQ65 AQ62 AQ59 AQ56 AQ53 AQ50">
    <cfRule type="cellIs" dxfId="1856" priority="233" operator="greaterThan">
      <formula>20</formula>
    </cfRule>
  </conditionalFormatting>
  <conditionalFormatting sqref="AW83 AW80 AW77 AW74 AW71 AW68 AW65 AW62 AW59 AW56 AW53 AW50">
    <cfRule type="cellIs" dxfId="1855" priority="232" operator="greaterThan">
      <formula>20</formula>
    </cfRule>
  </conditionalFormatting>
  <conditionalFormatting sqref="BC83 BC80 BC77 BC74 BC71 BC68 BC65 BC62 BC59 BC56 BC53 BC50">
    <cfRule type="cellIs" dxfId="1854" priority="231" operator="greaterThan">
      <formula>20</formula>
    </cfRule>
  </conditionalFormatting>
  <conditionalFormatting sqref="AQ90 AQ87">
    <cfRule type="cellIs" dxfId="1853" priority="229" operator="greaterThan">
      <formula>20</formula>
    </cfRule>
  </conditionalFormatting>
  <conditionalFormatting sqref="AW90 AW87">
    <cfRule type="cellIs" dxfId="1852" priority="228" operator="greaterThan">
      <formula>20</formula>
    </cfRule>
  </conditionalFormatting>
  <conditionalFormatting sqref="AS83:AT83">
    <cfRule type="cellIs" dxfId="1851" priority="278" operator="between">
      <formula>80</formula>
      <formula>120</formula>
    </cfRule>
  </conditionalFormatting>
  <conditionalFormatting sqref="AS83:AT83">
    <cfRule type="cellIs" dxfId="1850" priority="277" operator="between">
      <formula>80</formula>
      <formula>120</formula>
    </cfRule>
  </conditionalFormatting>
  <conditionalFormatting sqref="AR82">
    <cfRule type="cellIs" dxfId="1849" priority="276" operator="greaterThan">
      <formula>20</formula>
    </cfRule>
  </conditionalFormatting>
  <conditionalFormatting sqref="AS82:AT82">
    <cfRule type="cellIs" dxfId="1848" priority="275" operator="between">
      <formula>80</formula>
      <formula>120</formula>
    </cfRule>
  </conditionalFormatting>
  <conditionalFormatting sqref="AS82:AT82">
    <cfRule type="cellIs" dxfId="1847" priority="274" operator="between">
      <formula>80</formula>
      <formula>120</formula>
    </cfRule>
  </conditionalFormatting>
  <conditionalFormatting sqref="AS82:AT82">
    <cfRule type="cellIs" dxfId="1846" priority="273" operator="between">
      <formula>80</formula>
      <formula>120</formula>
    </cfRule>
  </conditionalFormatting>
  <conditionalFormatting sqref="AS84:AT84">
    <cfRule type="cellIs" dxfId="1845" priority="272" operator="between">
      <formula>80</formula>
      <formula>120</formula>
    </cfRule>
  </conditionalFormatting>
  <conditionalFormatting sqref="AS84:AT84">
    <cfRule type="cellIs" dxfId="1844" priority="271" operator="between">
      <formula>80</formula>
      <formula>120</formula>
    </cfRule>
  </conditionalFormatting>
  <conditionalFormatting sqref="AY83:AZ83">
    <cfRule type="cellIs" dxfId="1843" priority="270" operator="between">
      <formula>80</formula>
      <formula>120</formula>
    </cfRule>
  </conditionalFormatting>
  <conditionalFormatting sqref="AX82">
    <cfRule type="cellIs" dxfId="1842" priority="269" operator="greaterThan">
      <formula>20</formula>
    </cfRule>
  </conditionalFormatting>
  <conditionalFormatting sqref="AY82:AZ82">
    <cfRule type="cellIs" dxfId="1841" priority="268" operator="between">
      <formula>80</formula>
      <formula>120</formula>
    </cfRule>
  </conditionalFormatting>
  <conditionalFormatting sqref="AY82:AZ82">
    <cfRule type="cellIs" dxfId="1840" priority="266" operator="between">
      <formula>80</formula>
      <formula>120</formula>
    </cfRule>
  </conditionalFormatting>
  <conditionalFormatting sqref="AY82:AZ82">
    <cfRule type="cellIs" dxfId="1839" priority="267" operator="between">
      <formula>80</formula>
      <formula>120</formula>
    </cfRule>
  </conditionalFormatting>
  <conditionalFormatting sqref="AY84:AZ84">
    <cfRule type="cellIs" dxfId="1838" priority="265" operator="between">
      <formula>80</formula>
      <formula>120</formula>
    </cfRule>
  </conditionalFormatting>
  <conditionalFormatting sqref="BE83">
    <cfRule type="cellIs" dxfId="1837" priority="264" operator="between">
      <formula>80</formula>
      <formula>120</formula>
    </cfRule>
  </conditionalFormatting>
  <conditionalFormatting sqref="BD82">
    <cfRule type="cellIs" dxfId="1836" priority="263" operator="greaterThan">
      <formula>20</formula>
    </cfRule>
  </conditionalFormatting>
  <conditionalFormatting sqref="BE82">
    <cfRule type="cellIs" dxfId="1835" priority="262" operator="between">
      <formula>80</formula>
      <formula>120</formula>
    </cfRule>
  </conditionalFormatting>
  <conditionalFormatting sqref="BE82">
    <cfRule type="cellIs" dxfId="1834" priority="261" operator="between">
      <formula>80</formula>
      <formula>120</formula>
    </cfRule>
  </conditionalFormatting>
  <conditionalFormatting sqref="BE82">
    <cfRule type="cellIs" dxfId="1833" priority="259" operator="between">
      <formula>80</formula>
      <formula>120</formula>
    </cfRule>
  </conditionalFormatting>
  <conditionalFormatting sqref="BE82">
    <cfRule type="cellIs" dxfId="1832" priority="260" operator="between">
      <formula>80</formula>
      <formula>120</formula>
    </cfRule>
  </conditionalFormatting>
  <conditionalFormatting sqref="BE84">
    <cfRule type="cellIs" dxfId="1831" priority="258" operator="between">
      <formula>80</formula>
      <formula>120</formula>
    </cfRule>
  </conditionalFormatting>
  <conditionalFormatting sqref="AW91 AW88">
    <cfRule type="cellIs" dxfId="1830" priority="194" operator="greaterThan">
      <formula>20</formula>
    </cfRule>
  </conditionalFormatting>
  <conditionalFormatting sqref="AQ89 AQ86">
    <cfRule type="cellIs" dxfId="1829" priority="191" operator="greaterThan">
      <formula>20</formula>
    </cfRule>
  </conditionalFormatting>
  <conditionalFormatting sqref="AS93:AT93">
    <cfRule type="cellIs" dxfId="1828" priority="187" operator="between">
      <formula>80</formula>
      <formula>120</formula>
    </cfRule>
  </conditionalFormatting>
  <conditionalFormatting sqref="BE93">
    <cfRule type="cellIs" dxfId="1827" priority="184" operator="between">
      <formula>80</formula>
      <formula>120</formula>
    </cfRule>
  </conditionalFormatting>
  <conditionalFormatting sqref="AS94:AT94 AY94:AZ94 BE94 AM94:AN94">
    <cfRule type="cellIs" dxfId="1826" priority="183" operator="between">
      <formula>80</formula>
      <formula>120</formula>
    </cfRule>
  </conditionalFormatting>
  <conditionalFormatting sqref="BC94:BD94 AW94:AX94 AK94:AL94">
    <cfRule type="cellIs" dxfId="1825" priority="182" operator="greaterThan">
      <formula>20</formula>
    </cfRule>
  </conditionalFormatting>
  <conditionalFormatting sqref="BC39">
    <cfRule type="cellIs" dxfId="1824" priority="257" operator="greaterThan">
      <formula>20</formula>
    </cfRule>
  </conditionalFormatting>
  <conditionalFormatting sqref="AK43:AL43 AW43:AX43 BC43:BD43">
    <cfRule type="cellIs" dxfId="1823" priority="256" operator="greaterThan">
      <formula>20</formula>
    </cfRule>
  </conditionalFormatting>
  <conditionalFormatting sqref="AQ43:AR43">
    <cfRule type="cellIs" dxfId="1822" priority="255" operator="greaterThan">
      <formula>20</formula>
    </cfRule>
  </conditionalFormatting>
  <conditionalFormatting sqref="AQ43">
    <cfRule type="cellIs" dxfId="1821" priority="253" operator="greaterThan">
      <formula>20</formula>
    </cfRule>
  </conditionalFormatting>
  <conditionalFormatting sqref="BC43 BC45">
    <cfRule type="cellIs" dxfId="1820" priority="251" operator="greaterThan">
      <formula>20</formula>
    </cfRule>
  </conditionalFormatting>
  <conditionalFormatting sqref="AK43">
    <cfRule type="cellIs" dxfId="1819" priority="254" operator="greaterThan">
      <formula>20</formula>
    </cfRule>
  </conditionalFormatting>
  <conditionalFormatting sqref="AW43 AW45">
    <cfRule type="cellIs" dxfId="1818" priority="252" operator="greaterThan">
      <formula>20</formula>
    </cfRule>
  </conditionalFormatting>
  <conditionalFormatting sqref="AK45:AL45 AW45:AX45 BC45:BD45">
    <cfRule type="cellIs" dxfId="1817" priority="250" operator="greaterThan">
      <formula>20</formula>
    </cfRule>
  </conditionalFormatting>
  <conditionalFormatting sqref="AM45:AN45 BE45 AY45:AZ45">
    <cfRule type="cellIs" dxfId="1816" priority="249" operator="between">
      <formula>80</formula>
      <formula>120</formula>
    </cfRule>
  </conditionalFormatting>
  <conditionalFormatting sqref="AQ45:AR45">
    <cfRule type="cellIs" dxfId="1815" priority="248" operator="greaterThan">
      <formula>20</formula>
    </cfRule>
  </conditionalFormatting>
  <conditionalFormatting sqref="AS45:AT45">
    <cfRule type="cellIs" dxfId="1814" priority="247" operator="between">
      <formula>80</formula>
      <formula>120</formula>
    </cfRule>
  </conditionalFormatting>
  <conditionalFormatting sqref="AK42">
    <cfRule type="cellIs" dxfId="1813" priority="246" operator="greaterThan">
      <formula>20</formula>
    </cfRule>
  </conditionalFormatting>
  <conditionalFormatting sqref="AQ42">
    <cfRule type="cellIs" dxfId="1812" priority="245" operator="greaterThan">
      <formula>20</formula>
    </cfRule>
  </conditionalFormatting>
  <conditionalFormatting sqref="AW42">
    <cfRule type="cellIs" dxfId="1811" priority="244" operator="greaterThan">
      <formula>20</formula>
    </cfRule>
  </conditionalFormatting>
  <conditionalFormatting sqref="BC42">
    <cfRule type="cellIs" dxfId="1810" priority="243" operator="greaterThan">
      <formula>20</formula>
    </cfRule>
  </conditionalFormatting>
  <conditionalFormatting sqref="AK46">
    <cfRule type="cellIs" dxfId="1809" priority="242" operator="greaterThan">
      <formula>20</formula>
    </cfRule>
  </conditionalFormatting>
  <conditionalFormatting sqref="AQ46">
    <cfRule type="cellIs" dxfId="1808" priority="241" operator="greaterThan">
      <formula>20</formula>
    </cfRule>
  </conditionalFormatting>
  <conditionalFormatting sqref="AW46">
    <cfRule type="cellIs" dxfId="1807" priority="240" operator="greaterThan">
      <formula>20</formula>
    </cfRule>
  </conditionalFormatting>
  <conditionalFormatting sqref="BC46">
    <cfRule type="cellIs" dxfId="1806" priority="239" operator="greaterThan">
      <formula>20</formula>
    </cfRule>
  </conditionalFormatting>
  <conditionalFormatting sqref="AK47">
    <cfRule type="cellIs" dxfId="1805" priority="238" operator="greaterThan">
      <formula>20</formula>
    </cfRule>
  </conditionalFormatting>
  <conditionalFormatting sqref="AQ47">
    <cfRule type="cellIs" dxfId="1804" priority="237" operator="greaterThan">
      <formula>20</formula>
    </cfRule>
  </conditionalFormatting>
  <conditionalFormatting sqref="AW47">
    <cfRule type="cellIs" dxfId="1803" priority="236" operator="greaterThan">
      <formula>20</formula>
    </cfRule>
  </conditionalFormatting>
  <conditionalFormatting sqref="BC47">
    <cfRule type="cellIs" dxfId="1802" priority="235" operator="greaterThan">
      <formula>20</formula>
    </cfRule>
  </conditionalFormatting>
  <conditionalFormatting sqref="AK90 AK87">
    <cfRule type="cellIs" dxfId="1801" priority="230" operator="greaterThan">
      <formula>20</formula>
    </cfRule>
  </conditionalFormatting>
  <conditionalFormatting sqref="BC90 BC87">
    <cfRule type="cellIs" dxfId="1800" priority="227" operator="greaterThan">
      <formula>20</formula>
    </cfRule>
  </conditionalFormatting>
  <conditionalFormatting sqref="AM81:AN81">
    <cfRule type="cellIs" dxfId="1799" priority="226" operator="between">
      <formula>80</formula>
      <formula>120</formula>
    </cfRule>
  </conditionalFormatting>
  <conditionalFormatting sqref="AL80">
    <cfRule type="cellIs" dxfId="1798" priority="225" operator="greaterThan">
      <formula>20</formula>
    </cfRule>
  </conditionalFormatting>
  <conditionalFormatting sqref="AM80:AN80">
    <cfRule type="cellIs" dxfId="1797" priority="224" operator="between">
      <formula>80</formula>
      <formula>120</formula>
    </cfRule>
  </conditionalFormatting>
  <conditionalFormatting sqref="AM80:AN80">
    <cfRule type="cellIs" dxfId="1796" priority="223" operator="between">
      <formula>80</formula>
      <formula>120</formula>
    </cfRule>
  </conditionalFormatting>
  <conditionalFormatting sqref="AM82:AN83">
    <cfRule type="cellIs" dxfId="1795" priority="222" operator="between">
      <formula>80</formula>
      <formula>120</formula>
    </cfRule>
  </conditionalFormatting>
  <conditionalFormatting sqref="AS81:AT81">
    <cfRule type="cellIs" dxfId="1794" priority="221" operator="between">
      <formula>80</formula>
      <formula>120</formula>
    </cfRule>
  </conditionalFormatting>
  <conditionalFormatting sqref="AS81:AT81">
    <cfRule type="cellIs" dxfId="1793" priority="220" operator="between">
      <formula>80</formula>
      <formula>120</formula>
    </cfRule>
  </conditionalFormatting>
  <conditionalFormatting sqref="AS80:AT80">
    <cfRule type="cellIs" dxfId="1792" priority="218" operator="between">
      <formula>80</formula>
      <formula>120</formula>
    </cfRule>
  </conditionalFormatting>
  <conditionalFormatting sqref="AS80:AT80">
    <cfRule type="cellIs" dxfId="1791" priority="217" operator="between">
      <formula>80</formula>
      <formula>120</formula>
    </cfRule>
  </conditionalFormatting>
  <conditionalFormatting sqref="AS80:AT80">
    <cfRule type="cellIs" dxfId="1790" priority="216" operator="between">
      <formula>80</formula>
      <formula>120</formula>
    </cfRule>
  </conditionalFormatting>
  <conditionalFormatting sqref="AS82:AT83">
    <cfRule type="cellIs" dxfId="1789" priority="215" operator="between">
      <formula>80</formula>
      <formula>120</formula>
    </cfRule>
  </conditionalFormatting>
  <conditionalFormatting sqref="AS82:AT83">
    <cfRule type="cellIs" dxfId="1788" priority="214" operator="between">
      <formula>80</formula>
      <formula>120</formula>
    </cfRule>
  </conditionalFormatting>
  <conditionalFormatting sqref="BD80">
    <cfRule type="cellIs" dxfId="1787" priority="206" operator="greaterThan">
      <formula>20</formula>
    </cfRule>
  </conditionalFormatting>
  <conditionalFormatting sqref="AY81:AZ81">
    <cfRule type="cellIs" dxfId="1786" priority="213" operator="between">
      <formula>80</formula>
      <formula>120</formula>
    </cfRule>
  </conditionalFormatting>
  <conditionalFormatting sqref="AX80">
    <cfRule type="cellIs" dxfId="1785" priority="212" operator="greaterThan">
      <formula>20</formula>
    </cfRule>
  </conditionalFormatting>
  <conditionalFormatting sqref="AY80:AZ80">
    <cfRule type="cellIs" dxfId="1784" priority="211" operator="between">
      <formula>80</formula>
      <formula>120</formula>
    </cfRule>
  </conditionalFormatting>
  <conditionalFormatting sqref="AY80:AZ80">
    <cfRule type="cellIs" dxfId="1783" priority="209" operator="between">
      <formula>80</formula>
      <formula>120</formula>
    </cfRule>
  </conditionalFormatting>
  <conditionalFormatting sqref="AY80:AZ80">
    <cfRule type="cellIs" dxfId="1782" priority="210" operator="between">
      <formula>80</formula>
      <formula>120</formula>
    </cfRule>
  </conditionalFormatting>
  <conditionalFormatting sqref="AY82:AZ83">
    <cfRule type="cellIs" dxfId="1781" priority="208" operator="between">
      <formula>80</formula>
      <formula>120</formula>
    </cfRule>
  </conditionalFormatting>
  <conditionalFormatting sqref="AK85">
    <cfRule type="cellIs" dxfId="1780" priority="200" operator="greaterThan">
      <formula>20</formula>
    </cfRule>
  </conditionalFormatting>
  <conditionalFormatting sqref="BE81">
    <cfRule type="cellIs" dxfId="1779" priority="207" operator="between">
      <formula>80</formula>
      <formula>120</formula>
    </cfRule>
  </conditionalFormatting>
  <conditionalFormatting sqref="BE80">
    <cfRule type="cellIs" dxfId="1778" priority="205" operator="between">
      <formula>80</formula>
      <formula>120</formula>
    </cfRule>
  </conditionalFormatting>
  <conditionalFormatting sqref="BE80">
    <cfRule type="cellIs" dxfId="1777" priority="202" operator="between">
      <formula>80</formula>
      <formula>120</formula>
    </cfRule>
  </conditionalFormatting>
  <conditionalFormatting sqref="BE80">
    <cfRule type="cellIs" dxfId="1776" priority="203" operator="between">
      <formula>80</formula>
      <formula>120</formula>
    </cfRule>
  </conditionalFormatting>
  <conditionalFormatting sqref="AK89 AK86">
    <cfRule type="cellIs" dxfId="1775" priority="192" operator="greaterThan">
      <formula>20</formula>
    </cfRule>
  </conditionalFormatting>
  <conditionalFormatting sqref="BE82:BE83">
    <cfRule type="cellIs" dxfId="1774" priority="201" operator="between">
      <formula>80</formula>
      <formula>120</formula>
    </cfRule>
  </conditionalFormatting>
  <conditionalFormatting sqref="AW89 AW86">
    <cfRule type="cellIs" dxfId="1773" priority="190" operator="greaterThan">
      <formula>20</formula>
    </cfRule>
  </conditionalFormatting>
  <conditionalFormatting sqref="AQ85">
    <cfRule type="cellIs" dxfId="1772" priority="199" operator="greaterThan">
      <formula>20</formula>
    </cfRule>
  </conditionalFormatting>
  <conditionalFormatting sqref="BC91 BC88">
    <cfRule type="cellIs" dxfId="1771" priority="193" operator="greaterThan">
      <formula>20</formula>
    </cfRule>
  </conditionalFormatting>
  <conditionalFormatting sqref="BC92 BC89 BC86">
    <cfRule type="cellIs" dxfId="1770" priority="189" operator="greaterThan">
      <formula>20</formula>
    </cfRule>
  </conditionalFormatting>
  <conditionalFormatting sqref="AM93:AN93">
    <cfRule type="cellIs" dxfId="1769" priority="188" operator="between">
      <formula>80</formula>
      <formula>120</formula>
    </cfRule>
  </conditionalFormatting>
  <conditionalFormatting sqref="AS93:AT93">
    <cfRule type="cellIs" dxfId="1768" priority="186" operator="between">
      <formula>80</formula>
      <formula>120</formula>
    </cfRule>
  </conditionalFormatting>
  <conditionalFormatting sqref="AY93:AZ93">
    <cfRule type="cellIs" dxfId="1767" priority="185" operator="between">
      <formula>80</formula>
      <formula>120</formula>
    </cfRule>
  </conditionalFormatting>
  <conditionalFormatting sqref="AK94">
    <cfRule type="cellIs" dxfId="1766" priority="180" operator="greaterThan">
      <formula>20</formula>
    </cfRule>
  </conditionalFormatting>
  <conditionalFormatting sqref="BC94">
    <cfRule type="cellIs" dxfId="1765" priority="177" operator="greaterThan">
      <formula>20</formula>
    </cfRule>
  </conditionalFormatting>
  <conditionalFormatting sqref="AQ94:AR94">
    <cfRule type="cellIs" dxfId="1764" priority="181" operator="greaterThan">
      <formula>20</formula>
    </cfRule>
  </conditionalFormatting>
  <conditionalFormatting sqref="AQ94">
    <cfRule type="cellIs" dxfId="1763" priority="179" operator="greaterThan">
      <formula>20</formula>
    </cfRule>
  </conditionalFormatting>
  <conditionalFormatting sqref="AW94">
    <cfRule type="cellIs" dxfId="1762" priority="178" operator="greaterThan">
      <formula>20</formula>
    </cfRule>
  </conditionalFormatting>
  <conditionalFormatting sqref="BC94">
    <cfRule type="cellIs" dxfId="1761" priority="175" operator="greaterThan">
      <formula>20</formula>
    </cfRule>
  </conditionalFormatting>
  <conditionalFormatting sqref="AW94">
    <cfRule type="cellIs" dxfId="1760" priority="176" operator="greaterThan">
      <formula>20</formula>
    </cfRule>
  </conditionalFormatting>
  <conditionalFormatting sqref="AK127 AK124 AK121 AK118 AK115 AK112 AK109 AK106 AK103 AK100 AK97">
    <cfRule type="cellIs" dxfId="1759" priority="174" operator="greaterThan">
      <formula>20</formula>
    </cfRule>
  </conditionalFormatting>
  <conditionalFormatting sqref="AQ127 AQ124 AQ121 AQ118 AQ115 AQ112 AQ109 AQ106 AQ103 AQ100 AQ97">
    <cfRule type="cellIs" dxfId="1758" priority="173" operator="greaterThan">
      <formula>20</formula>
    </cfRule>
  </conditionalFormatting>
  <conditionalFormatting sqref="AW127 AW124 AW121 AW118 AW115 AW112 AW109 AW106 AW103 AW100 AW97">
    <cfRule type="cellIs" dxfId="1757" priority="172" operator="greaterThan">
      <formula>20</formula>
    </cfRule>
  </conditionalFormatting>
  <conditionalFormatting sqref="BC127 BC124 BC121 BC118 BC115 BC112 BC109 BC106 BC103 BC100 BC97">
    <cfRule type="cellIs" dxfId="1756" priority="171" operator="greaterThan">
      <formula>20</formula>
    </cfRule>
  </conditionalFormatting>
  <conditionalFormatting sqref="AX127">
    <cfRule type="cellIs" dxfId="1755" priority="156" operator="greaterThan">
      <formula>20</formula>
    </cfRule>
  </conditionalFormatting>
  <conditionalFormatting sqref="AM128:AN128">
    <cfRule type="cellIs" dxfId="1754" priority="170" operator="between">
      <formula>80</formula>
      <formula>120</formula>
    </cfRule>
  </conditionalFormatting>
  <conditionalFormatting sqref="AL127">
    <cfRule type="cellIs" dxfId="1753" priority="169" operator="greaterThan">
      <formula>20</formula>
    </cfRule>
  </conditionalFormatting>
  <conditionalFormatting sqref="AM127:AN127">
    <cfRule type="cellIs" dxfId="1752" priority="168" operator="between">
      <formula>80</formula>
      <formula>120</formula>
    </cfRule>
  </conditionalFormatting>
  <conditionalFormatting sqref="AM127:AN127">
    <cfRule type="cellIs" dxfId="1751" priority="167" operator="between">
      <formula>80</formula>
      <formula>120</formula>
    </cfRule>
  </conditionalFormatting>
  <conditionalFormatting sqref="AM129:AN129">
    <cfRule type="cellIs" dxfId="1750" priority="166" operator="between">
      <formula>80</formula>
      <formula>120</formula>
    </cfRule>
  </conditionalFormatting>
  <conditionalFormatting sqref="AS128:AT128">
    <cfRule type="cellIs" dxfId="1749" priority="165" operator="between">
      <formula>80</formula>
      <formula>120</formula>
    </cfRule>
  </conditionalFormatting>
  <conditionalFormatting sqref="AS128:AT128">
    <cfRule type="cellIs" dxfId="1748" priority="164" operator="between">
      <formula>80</formula>
      <formula>120</formula>
    </cfRule>
  </conditionalFormatting>
  <conditionalFormatting sqref="AR127">
    <cfRule type="cellIs" dxfId="1747" priority="163" operator="greaterThan">
      <formula>20</formula>
    </cfRule>
  </conditionalFormatting>
  <conditionalFormatting sqref="AS127:AT127">
    <cfRule type="cellIs" dxfId="1746" priority="162" operator="between">
      <formula>80</formula>
      <formula>120</formula>
    </cfRule>
  </conditionalFormatting>
  <conditionalFormatting sqref="AS127:AT127">
    <cfRule type="cellIs" dxfId="1745" priority="161" operator="between">
      <formula>80</formula>
      <formula>120</formula>
    </cfRule>
  </conditionalFormatting>
  <conditionalFormatting sqref="AS127:AT127">
    <cfRule type="cellIs" dxfId="1744" priority="160" operator="between">
      <formula>80</formula>
      <formula>120</formula>
    </cfRule>
  </conditionalFormatting>
  <conditionalFormatting sqref="AS129:AT129">
    <cfRule type="cellIs" dxfId="1743" priority="159" operator="between">
      <formula>80</formula>
      <formula>120</formula>
    </cfRule>
  </conditionalFormatting>
  <conditionalFormatting sqref="AS129:AT129">
    <cfRule type="cellIs" dxfId="1742" priority="158" operator="between">
      <formula>80</formula>
      <formula>120</formula>
    </cfRule>
  </conditionalFormatting>
  <conditionalFormatting sqref="AY128:AZ128">
    <cfRule type="cellIs" dxfId="1741" priority="157" operator="between">
      <formula>80</formula>
      <formula>120</formula>
    </cfRule>
  </conditionalFormatting>
  <conditionalFormatting sqref="AY127:AZ127">
    <cfRule type="cellIs" dxfId="1740" priority="155" operator="between">
      <formula>80</formula>
      <formula>120</formula>
    </cfRule>
  </conditionalFormatting>
  <conditionalFormatting sqref="AY127:AZ127">
    <cfRule type="cellIs" dxfId="1739" priority="153" operator="between">
      <formula>80</formula>
      <formula>120</formula>
    </cfRule>
  </conditionalFormatting>
  <conditionalFormatting sqref="AY127:AZ127">
    <cfRule type="cellIs" dxfId="1738" priority="154" operator="between">
      <formula>80</formula>
      <formula>120</formula>
    </cfRule>
  </conditionalFormatting>
  <conditionalFormatting sqref="AY129:AZ129">
    <cfRule type="cellIs" dxfId="1737" priority="152" operator="between">
      <formula>80</formula>
      <formula>120</formula>
    </cfRule>
  </conditionalFormatting>
  <conditionalFormatting sqref="BE128">
    <cfRule type="cellIs" dxfId="1736" priority="151" operator="between">
      <formula>80</formula>
      <formula>120</formula>
    </cfRule>
  </conditionalFormatting>
  <conditionalFormatting sqref="BD127">
    <cfRule type="cellIs" dxfId="1735" priority="150" operator="greaterThan">
      <formula>20</formula>
    </cfRule>
  </conditionalFormatting>
  <conditionalFormatting sqref="BE127">
    <cfRule type="cellIs" dxfId="1734" priority="149" operator="between">
      <formula>80</formula>
      <formula>120</formula>
    </cfRule>
  </conditionalFormatting>
  <conditionalFormatting sqref="BE127">
    <cfRule type="cellIs" dxfId="1733" priority="148" operator="between">
      <formula>80</formula>
      <formula>120</formula>
    </cfRule>
  </conditionalFormatting>
  <conditionalFormatting sqref="BE127">
    <cfRule type="cellIs" dxfId="1732" priority="146" operator="between">
      <formula>80</formula>
      <formula>120</formula>
    </cfRule>
  </conditionalFormatting>
  <conditionalFormatting sqref="BE127">
    <cfRule type="cellIs" dxfId="1731" priority="147" operator="between">
      <formula>80</formula>
      <formula>120</formula>
    </cfRule>
  </conditionalFormatting>
  <conditionalFormatting sqref="BE129">
    <cfRule type="cellIs" dxfId="1730" priority="145" operator="between">
      <formula>80</formula>
      <formula>120</formula>
    </cfRule>
  </conditionalFormatting>
  <conditionalFormatting sqref="AK128 AK125 AK122 AK119 AK116 AK113 AK110 AK107 AK104 AK101 AK98 AK95">
    <cfRule type="cellIs" dxfId="1729" priority="144" operator="greaterThan">
      <formula>20</formula>
    </cfRule>
  </conditionalFormatting>
  <conditionalFormatting sqref="AQ128 AQ125 AQ122 AQ119 AQ116 AQ113 AQ110 AQ107 AQ104 AQ101 AQ98 AQ95">
    <cfRule type="cellIs" dxfId="1728" priority="143" operator="greaterThan">
      <formula>20</formula>
    </cfRule>
  </conditionalFormatting>
  <conditionalFormatting sqref="AW128 AW125 AW122 AW119 AW116 AW113 AW110 AW107 AW104 AW101 AW98 AW95">
    <cfRule type="cellIs" dxfId="1727" priority="142" operator="greaterThan">
      <formula>20</formula>
    </cfRule>
  </conditionalFormatting>
  <conditionalFormatting sqref="BC128 BC125 BC122 BC119 BC116 BC113 BC110 BC107 BC104 BC101 BC98 BC95">
    <cfRule type="cellIs" dxfId="1726" priority="141" operator="greaterThan">
      <formula>20</formula>
    </cfRule>
  </conditionalFormatting>
  <conditionalFormatting sqref="AK135 AK132">
    <cfRule type="cellIs" dxfId="1725" priority="140" operator="greaterThan">
      <formula>20</formula>
    </cfRule>
  </conditionalFormatting>
  <conditionalFormatting sqref="AQ135 AQ132">
    <cfRule type="cellIs" dxfId="1724" priority="139" operator="greaterThan">
      <formula>20</formula>
    </cfRule>
  </conditionalFormatting>
  <conditionalFormatting sqref="AW135 AW132">
    <cfRule type="cellIs" dxfId="1723" priority="138" operator="greaterThan">
      <formula>20</formula>
    </cfRule>
  </conditionalFormatting>
  <conditionalFormatting sqref="BC135 BC132">
    <cfRule type="cellIs" dxfId="1722" priority="137" operator="greaterThan">
      <formula>20</formula>
    </cfRule>
  </conditionalFormatting>
  <conditionalFormatting sqref="AL128">
    <cfRule type="cellIs" dxfId="1721" priority="129" operator="lessThan">
      <formula>20</formula>
    </cfRule>
  </conditionalFormatting>
  <conditionalFormatting sqref="AM126:AN126">
    <cfRule type="cellIs" dxfId="1720" priority="136" operator="between">
      <formula>80</formula>
      <formula>120</formula>
    </cfRule>
  </conditionalFormatting>
  <conditionalFormatting sqref="AL125">
    <cfRule type="cellIs" dxfId="1719" priority="135" operator="greaterThan">
      <formula>20</formula>
    </cfRule>
  </conditionalFormatting>
  <conditionalFormatting sqref="AM125:AN125">
    <cfRule type="cellIs" dxfId="1718" priority="134" operator="between">
      <formula>80</formula>
      <formula>120</formula>
    </cfRule>
  </conditionalFormatting>
  <conditionalFormatting sqref="AM125:AN125">
    <cfRule type="cellIs" dxfId="1717" priority="133" operator="between">
      <formula>80</formula>
      <formula>120</formula>
    </cfRule>
  </conditionalFormatting>
  <conditionalFormatting sqref="AL128">
    <cfRule type="cellIs" dxfId="1716" priority="132" operator="greaterThan">
      <formula>20</formula>
    </cfRule>
  </conditionalFormatting>
  <conditionalFormatting sqref="AM127:AN128">
    <cfRule type="cellIs" dxfId="1715" priority="131" operator="between">
      <formula>80</formula>
      <formula>120</formula>
    </cfRule>
  </conditionalFormatting>
  <conditionalFormatting sqref="AL128">
    <cfRule type="cellIs" dxfId="1714" priority="130" operator="greaterThan">
      <formula>20</formula>
    </cfRule>
  </conditionalFormatting>
  <conditionalFormatting sqref="AS126:AT126">
    <cfRule type="cellIs" dxfId="1713" priority="128" operator="between">
      <formula>80</formula>
      <formula>120</formula>
    </cfRule>
  </conditionalFormatting>
  <conditionalFormatting sqref="AS126:AT126">
    <cfRule type="cellIs" dxfId="1712" priority="127" operator="between">
      <formula>80</formula>
      <formula>120</formula>
    </cfRule>
  </conditionalFormatting>
  <conditionalFormatting sqref="AR125">
    <cfRule type="cellIs" dxfId="1711" priority="126" operator="greaterThan">
      <formula>20</formula>
    </cfRule>
  </conditionalFormatting>
  <conditionalFormatting sqref="AS125:AT125">
    <cfRule type="cellIs" dxfId="1710" priority="125" operator="between">
      <formula>80</formula>
      <formula>120</formula>
    </cfRule>
  </conditionalFormatting>
  <conditionalFormatting sqref="AS125:AT125">
    <cfRule type="cellIs" dxfId="1709" priority="124" operator="between">
      <formula>80</formula>
      <formula>120</formula>
    </cfRule>
  </conditionalFormatting>
  <conditionalFormatting sqref="AS125:AT125">
    <cfRule type="cellIs" dxfId="1708" priority="123" operator="between">
      <formula>80</formula>
      <formula>120</formula>
    </cfRule>
  </conditionalFormatting>
  <conditionalFormatting sqref="AR128">
    <cfRule type="cellIs" dxfId="1707" priority="122" operator="greaterThan">
      <formula>20</formula>
    </cfRule>
  </conditionalFormatting>
  <conditionalFormatting sqref="AS127:AT128">
    <cfRule type="cellIs" dxfId="1706" priority="121" operator="between">
      <formula>80</formula>
      <formula>120</formula>
    </cfRule>
  </conditionalFormatting>
  <conditionalFormatting sqref="AS127:AT128">
    <cfRule type="cellIs" dxfId="1705" priority="120" operator="between">
      <formula>80</formula>
      <formula>120</formula>
    </cfRule>
  </conditionalFormatting>
  <conditionalFormatting sqref="AR128">
    <cfRule type="cellIs" dxfId="1704" priority="119" operator="greaterThan">
      <formula>20</formula>
    </cfRule>
  </conditionalFormatting>
  <conditionalFormatting sqref="AR128">
    <cfRule type="cellIs" dxfId="1703" priority="118" operator="lessThan">
      <formula>20</formula>
    </cfRule>
  </conditionalFormatting>
  <conditionalFormatting sqref="AY126:AZ126">
    <cfRule type="cellIs" dxfId="1702" priority="117" operator="between">
      <formula>80</formula>
      <formula>120</formula>
    </cfRule>
  </conditionalFormatting>
  <conditionalFormatting sqref="AX125">
    <cfRule type="cellIs" dxfId="1701" priority="116" operator="greaterThan">
      <formula>20</formula>
    </cfRule>
  </conditionalFormatting>
  <conditionalFormatting sqref="AY125:AZ125">
    <cfRule type="cellIs" dxfId="1700" priority="115" operator="between">
      <formula>80</formula>
      <formula>120</formula>
    </cfRule>
  </conditionalFormatting>
  <conditionalFormatting sqref="AY125:AZ125">
    <cfRule type="cellIs" dxfId="1699" priority="113" operator="between">
      <formula>80</formula>
      <formula>120</formula>
    </cfRule>
  </conditionalFormatting>
  <conditionalFormatting sqref="AY125:AZ125">
    <cfRule type="cellIs" dxfId="1698" priority="114" operator="between">
      <formula>80</formula>
      <formula>120</formula>
    </cfRule>
  </conditionalFormatting>
  <conditionalFormatting sqref="AX128">
    <cfRule type="cellIs" dxfId="1697" priority="112" operator="greaterThan">
      <formula>20</formula>
    </cfRule>
  </conditionalFormatting>
  <conditionalFormatting sqref="AY127:AZ128">
    <cfRule type="cellIs" dxfId="1696" priority="111" operator="between">
      <formula>80</formula>
      <formula>120</formula>
    </cfRule>
  </conditionalFormatting>
  <conditionalFormatting sqref="AX128">
    <cfRule type="cellIs" dxfId="1695" priority="110" operator="greaterThan">
      <formula>20</formula>
    </cfRule>
  </conditionalFormatting>
  <conditionalFormatting sqref="AX128">
    <cfRule type="cellIs" dxfId="1694" priority="109" operator="lessThan">
      <formula>20</formula>
    </cfRule>
  </conditionalFormatting>
  <conditionalFormatting sqref="BE126">
    <cfRule type="cellIs" dxfId="1693" priority="108" operator="between">
      <formula>80</formula>
      <formula>120</formula>
    </cfRule>
  </conditionalFormatting>
  <conditionalFormatting sqref="BD125">
    <cfRule type="cellIs" dxfId="1692" priority="107" operator="greaterThan">
      <formula>20</formula>
    </cfRule>
  </conditionalFormatting>
  <conditionalFormatting sqref="BE125">
    <cfRule type="cellIs" dxfId="1691" priority="106" operator="between">
      <formula>80</formula>
      <formula>120</formula>
    </cfRule>
  </conditionalFormatting>
  <conditionalFormatting sqref="BE125">
    <cfRule type="cellIs" dxfId="1690" priority="105" operator="between">
      <formula>80</formula>
      <formula>120</formula>
    </cfRule>
  </conditionalFormatting>
  <conditionalFormatting sqref="BE125">
    <cfRule type="cellIs" dxfId="1689" priority="103" operator="between">
      <formula>80</formula>
      <formula>120</formula>
    </cfRule>
  </conditionalFormatting>
  <conditionalFormatting sqref="BE125">
    <cfRule type="cellIs" dxfId="1688" priority="104" operator="between">
      <formula>80</formula>
      <formula>120</formula>
    </cfRule>
  </conditionalFormatting>
  <conditionalFormatting sqref="BD128">
    <cfRule type="cellIs" dxfId="1687" priority="102" operator="greaterThan">
      <formula>20</formula>
    </cfRule>
  </conditionalFormatting>
  <conditionalFormatting sqref="BE127:BE128">
    <cfRule type="cellIs" dxfId="1686" priority="101" operator="between">
      <formula>80</formula>
      <formula>120</formula>
    </cfRule>
  </conditionalFormatting>
  <conditionalFormatting sqref="BD128">
    <cfRule type="cellIs" dxfId="1685" priority="100" operator="greaterThan">
      <formula>20</formula>
    </cfRule>
  </conditionalFormatting>
  <conditionalFormatting sqref="BD128">
    <cfRule type="cellIs" dxfId="1684" priority="99" operator="lessThan">
      <formula>20</formula>
    </cfRule>
  </conditionalFormatting>
  <conditionalFormatting sqref="AK130">
    <cfRule type="cellIs" dxfId="1683" priority="98" operator="greaterThan">
      <formula>20</formula>
    </cfRule>
  </conditionalFormatting>
  <conditionalFormatting sqref="AQ130">
    <cfRule type="cellIs" dxfId="1682" priority="97" operator="greaterThan">
      <formula>20</formula>
    </cfRule>
  </conditionalFormatting>
  <conditionalFormatting sqref="AW130">
    <cfRule type="cellIs" dxfId="1681" priority="96" operator="greaterThan">
      <formula>20</formula>
    </cfRule>
  </conditionalFormatting>
  <conditionalFormatting sqref="BC130">
    <cfRule type="cellIs" dxfId="1680" priority="95" operator="greaterThan">
      <formula>20</formula>
    </cfRule>
  </conditionalFormatting>
  <conditionalFormatting sqref="AK133">
    <cfRule type="cellIs" dxfId="1679" priority="94" operator="greaterThan">
      <formula>20</formula>
    </cfRule>
  </conditionalFormatting>
  <conditionalFormatting sqref="AQ133">
    <cfRule type="cellIs" dxfId="1678" priority="93" operator="greaterThan">
      <formula>20</formula>
    </cfRule>
  </conditionalFormatting>
  <conditionalFormatting sqref="AW133">
    <cfRule type="cellIs" dxfId="1677" priority="92" operator="greaterThan">
      <formula>20</formula>
    </cfRule>
  </conditionalFormatting>
  <conditionalFormatting sqref="BC133">
    <cfRule type="cellIs" dxfId="1676" priority="91" operator="greaterThan">
      <formula>20</formula>
    </cfRule>
  </conditionalFormatting>
  <conditionalFormatting sqref="AK131">
    <cfRule type="cellIs" dxfId="1675" priority="90" operator="greaterThan">
      <formula>20</formula>
    </cfRule>
  </conditionalFormatting>
  <conditionalFormatting sqref="AQ131">
    <cfRule type="cellIs" dxfId="1674" priority="89" operator="greaterThan">
      <formula>20</formula>
    </cfRule>
  </conditionalFormatting>
  <conditionalFormatting sqref="AW131">
    <cfRule type="cellIs" dxfId="1673" priority="88" operator="greaterThan">
      <formula>20</formula>
    </cfRule>
  </conditionalFormatting>
  <conditionalFormatting sqref="BC131">
    <cfRule type="cellIs" dxfId="1672" priority="87" operator="greaterThan">
      <formula>20</formula>
    </cfRule>
  </conditionalFormatting>
  <conditionalFormatting sqref="AM86:AN86">
    <cfRule type="cellIs" dxfId="1671" priority="86" operator="between">
      <formula>80</formula>
      <formula>120</formula>
    </cfRule>
  </conditionalFormatting>
  <conditionalFormatting sqref="AL85">
    <cfRule type="cellIs" dxfId="1670" priority="85" operator="greaterThan">
      <formula>20</formula>
    </cfRule>
  </conditionalFormatting>
  <conditionalFormatting sqref="AM85:AN85">
    <cfRule type="cellIs" dxfId="1669" priority="84" operator="between">
      <formula>80</formula>
      <formula>120</formula>
    </cfRule>
  </conditionalFormatting>
  <conditionalFormatting sqref="AM85:AN85">
    <cfRule type="cellIs" dxfId="1668" priority="83" operator="between">
      <formula>80</formula>
      <formula>120</formula>
    </cfRule>
  </conditionalFormatting>
  <conditionalFormatting sqref="AL86">
    <cfRule type="cellIs" dxfId="1667" priority="76" operator="lessThan">
      <formula>20</formula>
    </cfRule>
  </conditionalFormatting>
  <conditionalFormatting sqref="AM84:AN84">
    <cfRule type="cellIs" dxfId="1666" priority="82" operator="between">
      <formula>80</formula>
      <formula>120</formula>
    </cfRule>
  </conditionalFormatting>
  <conditionalFormatting sqref="AM83:AN83">
    <cfRule type="cellIs" dxfId="1665" priority="81" operator="between">
      <formula>80</formula>
      <formula>120</formula>
    </cfRule>
  </conditionalFormatting>
  <conditionalFormatting sqref="AM83:AN83">
    <cfRule type="cellIs" dxfId="1664" priority="80" operator="between">
      <formula>80</formula>
      <formula>120</formula>
    </cfRule>
  </conditionalFormatting>
  <conditionalFormatting sqref="AL86">
    <cfRule type="cellIs" dxfId="1663" priority="79" operator="greaterThan">
      <formula>20</formula>
    </cfRule>
  </conditionalFormatting>
  <conditionalFormatting sqref="AM85:AN86">
    <cfRule type="cellIs" dxfId="1662" priority="78" operator="between">
      <formula>80</formula>
      <formula>120</formula>
    </cfRule>
  </conditionalFormatting>
  <conditionalFormatting sqref="AL86">
    <cfRule type="cellIs" dxfId="1661" priority="77" operator="greaterThan">
      <formula>20</formula>
    </cfRule>
  </conditionalFormatting>
  <conditionalFormatting sqref="AS86:AT86">
    <cfRule type="cellIs" dxfId="1660" priority="75" operator="between">
      <formula>80</formula>
      <formula>120</formula>
    </cfRule>
  </conditionalFormatting>
  <conditionalFormatting sqref="AS86:AT86">
    <cfRule type="cellIs" dxfId="1659" priority="74" operator="between">
      <formula>80</formula>
      <formula>120</formula>
    </cfRule>
  </conditionalFormatting>
  <conditionalFormatting sqref="AR85">
    <cfRule type="cellIs" dxfId="1658" priority="73" operator="greaterThan">
      <formula>20</formula>
    </cfRule>
  </conditionalFormatting>
  <conditionalFormatting sqref="AS85:AT85">
    <cfRule type="cellIs" dxfId="1657" priority="72" operator="between">
      <formula>80</formula>
      <formula>120</formula>
    </cfRule>
  </conditionalFormatting>
  <conditionalFormatting sqref="AS85:AT85">
    <cfRule type="cellIs" dxfId="1656" priority="71" operator="between">
      <formula>80</formula>
      <formula>120</formula>
    </cfRule>
  </conditionalFormatting>
  <conditionalFormatting sqref="AS85:AT85">
    <cfRule type="cellIs" dxfId="1655" priority="70" operator="between">
      <formula>80</formula>
      <formula>120</formula>
    </cfRule>
  </conditionalFormatting>
  <conditionalFormatting sqref="AS84:AT84">
    <cfRule type="cellIs" dxfId="1654" priority="69" operator="between">
      <formula>80</formula>
      <formula>120</formula>
    </cfRule>
  </conditionalFormatting>
  <conditionalFormatting sqref="AS84:AT84">
    <cfRule type="cellIs" dxfId="1653" priority="68" operator="between">
      <formula>80</formula>
      <formula>120</formula>
    </cfRule>
  </conditionalFormatting>
  <conditionalFormatting sqref="AS83:AT83">
    <cfRule type="cellIs" dxfId="1652" priority="67" operator="between">
      <formula>80</formula>
      <formula>120</formula>
    </cfRule>
  </conditionalFormatting>
  <conditionalFormatting sqref="AS83:AT83">
    <cfRule type="cellIs" dxfId="1651" priority="66" operator="between">
      <formula>80</formula>
      <formula>120</formula>
    </cfRule>
  </conditionalFormatting>
  <conditionalFormatting sqref="AS83:AT83">
    <cfRule type="cellIs" dxfId="1650" priority="65" operator="between">
      <formula>80</formula>
      <formula>120</formula>
    </cfRule>
  </conditionalFormatting>
  <conditionalFormatting sqref="AR86">
    <cfRule type="cellIs" dxfId="1649" priority="64" operator="greaterThan">
      <formula>20</formula>
    </cfRule>
  </conditionalFormatting>
  <conditionalFormatting sqref="AS85:AT86">
    <cfRule type="cellIs" dxfId="1648" priority="63" operator="between">
      <formula>80</formula>
      <formula>120</formula>
    </cfRule>
  </conditionalFormatting>
  <conditionalFormatting sqref="AS85:AT86">
    <cfRule type="cellIs" dxfId="1647" priority="62" operator="between">
      <formula>80</formula>
      <formula>120</formula>
    </cfRule>
  </conditionalFormatting>
  <conditionalFormatting sqref="AR86">
    <cfRule type="cellIs" dxfId="1646" priority="61" operator="greaterThan">
      <formula>20</formula>
    </cfRule>
  </conditionalFormatting>
  <conditionalFormatting sqref="AR86">
    <cfRule type="cellIs" dxfId="1645" priority="60" operator="lessThan">
      <formula>20</formula>
    </cfRule>
  </conditionalFormatting>
  <conditionalFormatting sqref="AY86:AZ86">
    <cfRule type="cellIs" dxfId="1644" priority="59" operator="between">
      <formula>80</formula>
      <formula>120</formula>
    </cfRule>
  </conditionalFormatting>
  <conditionalFormatting sqref="AX85">
    <cfRule type="cellIs" dxfId="1643" priority="58" operator="greaterThan">
      <formula>20</formula>
    </cfRule>
  </conditionalFormatting>
  <conditionalFormatting sqref="AY85:AZ85">
    <cfRule type="cellIs" dxfId="1642" priority="57" operator="between">
      <formula>80</formula>
      <formula>120</formula>
    </cfRule>
  </conditionalFormatting>
  <conditionalFormatting sqref="AY85:AZ85">
    <cfRule type="cellIs" dxfId="1641" priority="55" operator="between">
      <formula>80</formula>
      <formula>120</formula>
    </cfRule>
  </conditionalFormatting>
  <conditionalFormatting sqref="AY85:AZ85">
    <cfRule type="cellIs" dxfId="1640" priority="56" operator="between">
      <formula>80</formula>
      <formula>120</formula>
    </cfRule>
  </conditionalFormatting>
  <conditionalFormatting sqref="AY84:AZ84">
    <cfRule type="cellIs" dxfId="1639" priority="54" operator="between">
      <formula>80</formula>
      <formula>120</formula>
    </cfRule>
  </conditionalFormatting>
  <conditionalFormatting sqref="AY83:AZ83">
    <cfRule type="cellIs" dxfId="1638" priority="53" operator="between">
      <formula>80</formula>
      <formula>120</formula>
    </cfRule>
  </conditionalFormatting>
  <conditionalFormatting sqref="AY83:AZ83">
    <cfRule type="cellIs" dxfId="1637" priority="51" operator="between">
      <formula>80</formula>
      <formula>120</formula>
    </cfRule>
  </conditionalFormatting>
  <conditionalFormatting sqref="AY83:AZ83">
    <cfRule type="cellIs" dxfId="1636" priority="52" operator="between">
      <formula>80</formula>
      <formula>120</formula>
    </cfRule>
  </conditionalFormatting>
  <conditionalFormatting sqref="AX86">
    <cfRule type="cellIs" dxfId="1635" priority="50" operator="greaterThan">
      <formula>20</formula>
    </cfRule>
  </conditionalFormatting>
  <conditionalFormatting sqref="AY85:AZ86">
    <cfRule type="cellIs" dxfId="1634" priority="49" operator="between">
      <formula>80</formula>
      <formula>120</formula>
    </cfRule>
  </conditionalFormatting>
  <conditionalFormatting sqref="AX86">
    <cfRule type="cellIs" dxfId="1633" priority="48" operator="greaterThan">
      <formula>20</formula>
    </cfRule>
  </conditionalFormatting>
  <conditionalFormatting sqref="AX86">
    <cfRule type="cellIs" dxfId="1632" priority="47" operator="lessThan">
      <formula>20</formula>
    </cfRule>
  </conditionalFormatting>
  <conditionalFormatting sqref="BE83">
    <cfRule type="cellIs" dxfId="1631" priority="38" operator="between">
      <formula>80</formula>
      <formula>120</formula>
    </cfRule>
  </conditionalFormatting>
  <conditionalFormatting sqref="BE86">
    <cfRule type="cellIs" dxfId="1630" priority="46" operator="between">
      <formula>80</formula>
      <formula>120</formula>
    </cfRule>
  </conditionalFormatting>
  <conditionalFormatting sqref="BD85">
    <cfRule type="cellIs" dxfId="1629" priority="45" operator="greaterThan">
      <formula>20</formula>
    </cfRule>
  </conditionalFormatting>
  <conditionalFormatting sqref="BE85">
    <cfRule type="cellIs" dxfId="1628" priority="44" operator="between">
      <formula>80</formula>
      <formula>120</formula>
    </cfRule>
  </conditionalFormatting>
  <conditionalFormatting sqref="BE85">
    <cfRule type="cellIs" dxfId="1627" priority="43" operator="between">
      <formula>80</formula>
      <formula>120</formula>
    </cfRule>
  </conditionalFormatting>
  <conditionalFormatting sqref="BE85">
    <cfRule type="cellIs" dxfId="1626" priority="41" operator="between">
      <formula>80</formula>
      <formula>120</formula>
    </cfRule>
  </conditionalFormatting>
  <conditionalFormatting sqref="BE85">
    <cfRule type="cellIs" dxfId="1625" priority="42" operator="between">
      <formula>80</formula>
      <formula>120</formula>
    </cfRule>
  </conditionalFormatting>
  <conditionalFormatting sqref="BE84">
    <cfRule type="cellIs" dxfId="1624" priority="40" operator="between">
      <formula>80</formula>
      <formula>120</formula>
    </cfRule>
  </conditionalFormatting>
  <conditionalFormatting sqref="BE83">
    <cfRule type="cellIs" dxfId="1623" priority="39" operator="between">
      <formula>80</formula>
      <formula>120</formula>
    </cfRule>
  </conditionalFormatting>
  <conditionalFormatting sqref="BE83">
    <cfRule type="cellIs" dxfId="1622" priority="36" operator="between">
      <formula>80</formula>
      <formula>120</formula>
    </cfRule>
  </conditionalFormatting>
  <conditionalFormatting sqref="BE83">
    <cfRule type="cellIs" dxfId="1621" priority="37" operator="between">
      <formula>80</formula>
      <formula>120</formula>
    </cfRule>
  </conditionalFormatting>
  <conditionalFormatting sqref="BD86">
    <cfRule type="cellIs" dxfId="1620" priority="35" operator="greaterThan">
      <formula>20</formula>
    </cfRule>
  </conditionalFormatting>
  <conditionalFormatting sqref="BE85:BE86">
    <cfRule type="cellIs" dxfId="1619" priority="34" operator="between">
      <formula>80</formula>
      <formula>120</formula>
    </cfRule>
  </conditionalFormatting>
  <conditionalFormatting sqref="BD86">
    <cfRule type="cellIs" dxfId="1618" priority="33" operator="greaterThan">
      <formula>20</formula>
    </cfRule>
  </conditionalFormatting>
  <conditionalFormatting sqref="BD86">
    <cfRule type="cellIs" dxfId="1617" priority="32" operator="lessThan">
      <formula>20</formula>
    </cfRule>
  </conditionalFormatting>
  <conditionalFormatting sqref="AK26 AK29 AK32 AK35 AK38 AK41 AK44">
    <cfRule type="cellIs" dxfId="1616" priority="31" operator="greaterThan">
      <formula>20</formula>
    </cfRule>
  </conditionalFormatting>
  <conditionalFormatting sqref="AQ26 AQ29 AQ32 AQ35 AQ38 AQ41 AQ44">
    <cfRule type="cellIs" dxfId="1615" priority="30" operator="greaterThan">
      <formula>20</formula>
    </cfRule>
  </conditionalFormatting>
  <conditionalFormatting sqref="AW26 AW29 AW32 AW35 AW38 AW41 AW44">
    <cfRule type="cellIs" dxfId="1614" priority="29" operator="greaterThan">
      <formula>20</formula>
    </cfRule>
  </conditionalFormatting>
  <conditionalFormatting sqref="BC26 BC29 BC32 BC35 BC38 BC41 BC44">
    <cfRule type="cellIs" dxfId="1613" priority="28" operator="greaterThan">
      <formula>20</formula>
    </cfRule>
  </conditionalFormatting>
  <conditionalFormatting sqref="AJ32 AJ35 AJ38 AJ41 AJ44">
    <cfRule type="cellIs" dxfId="1612" priority="27" operator="lessThan">
      <formula>20.1</formula>
    </cfRule>
  </conditionalFormatting>
  <conditionalFormatting sqref="AP32 AP35 AP38 AP41 AP44">
    <cfRule type="cellIs" dxfId="1611" priority="26" operator="lessThan">
      <formula>20.1</formula>
    </cfRule>
  </conditionalFormatting>
  <conditionalFormatting sqref="AV32 AV35 AV38 AV41 AV44">
    <cfRule type="cellIs" dxfId="1610" priority="25" operator="lessThan">
      <formula>20.1</formula>
    </cfRule>
  </conditionalFormatting>
  <conditionalFormatting sqref="BB32 BB35 BB38 BB41 BB44">
    <cfRule type="cellIs" dxfId="1609" priority="24" operator="lessThan">
      <formula>20.1</formula>
    </cfRule>
  </conditionalFormatting>
  <conditionalFormatting sqref="AI26">
    <cfRule type="cellIs" dxfId="1608" priority="23" operator="between">
      <formula>80</formula>
      <formula>120</formula>
    </cfRule>
  </conditionalFormatting>
  <conditionalFormatting sqref="AO26">
    <cfRule type="cellIs" dxfId="1607" priority="22" operator="between">
      <formula>80</formula>
      <formula>120</formula>
    </cfRule>
  </conditionalFormatting>
  <conditionalFormatting sqref="AU26">
    <cfRule type="cellIs" dxfId="1606" priority="21" operator="between">
      <formula>80</formula>
      <formula>120</formula>
    </cfRule>
  </conditionalFormatting>
  <conditionalFormatting sqref="BA26">
    <cfRule type="cellIs" dxfId="1605" priority="20" operator="between">
      <formula>80</formula>
      <formula>120</formula>
    </cfRule>
  </conditionalFormatting>
  <conditionalFormatting sqref="BC134">
    <cfRule type="cellIs" dxfId="1604" priority="19" operator="greaterThan">
      <formula>20</formula>
    </cfRule>
  </conditionalFormatting>
  <conditionalFormatting sqref="BA92">
    <cfRule type="cellIs" dxfId="1603" priority="9" operator="between">
      <formula>80</formula>
      <formula>120</formula>
    </cfRule>
  </conditionalFormatting>
  <conditionalFormatting sqref="AK92">
    <cfRule type="cellIs" dxfId="1602" priority="14" operator="greaterThan">
      <formula>20</formula>
    </cfRule>
  </conditionalFormatting>
  <conditionalFormatting sqref="AQ92">
    <cfRule type="cellIs" dxfId="1601" priority="13" operator="greaterThan">
      <formula>20</formula>
    </cfRule>
  </conditionalFormatting>
  <conditionalFormatting sqref="AO92">
    <cfRule type="cellIs" dxfId="1600" priority="11" operator="between">
      <formula>80</formula>
      <formula>120</formula>
    </cfRule>
  </conditionalFormatting>
  <conditionalFormatting sqref="AU92">
    <cfRule type="cellIs" dxfId="1599" priority="10" operator="between">
      <formula>80</formula>
      <formula>120</formula>
    </cfRule>
  </conditionalFormatting>
  <conditionalFormatting sqref="AO134">
    <cfRule type="cellIs" dxfId="1598" priority="4" operator="between">
      <formula>80</formula>
      <formula>120</formula>
    </cfRule>
  </conditionalFormatting>
  <conditionalFormatting sqref="AO47">
    <cfRule type="cellIs" dxfId="1597" priority="18" operator="between">
      <formula>80</formula>
      <formula>120</formula>
    </cfRule>
  </conditionalFormatting>
  <conditionalFormatting sqref="AU47">
    <cfRule type="cellIs" dxfId="1596" priority="17" operator="between">
      <formula>80</formula>
      <formula>120</formula>
    </cfRule>
  </conditionalFormatting>
  <conditionalFormatting sqref="AI134">
    <cfRule type="cellIs" dxfId="1595" priority="1" operator="between">
      <formula>80</formula>
      <formula>120</formula>
    </cfRule>
  </conditionalFormatting>
  <conditionalFormatting sqref="BA47">
    <cfRule type="cellIs" dxfId="1594" priority="16" operator="between">
      <formula>80</formula>
      <formula>120</formula>
    </cfRule>
  </conditionalFormatting>
  <conditionalFormatting sqref="AI47">
    <cfRule type="cellIs" dxfId="1593" priority="15" operator="between">
      <formula>80</formula>
      <formula>120</formula>
    </cfRule>
  </conditionalFormatting>
  <conditionalFormatting sqref="AU134">
    <cfRule type="cellIs" dxfId="1592" priority="3" operator="between">
      <formula>80</formula>
      <formula>120</formula>
    </cfRule>
  </conditionalFormatting>
  <conditionalFormatting sqref="BA134">
    <cfRule type="cellIs" dxfId="1591" priority="2" operator="between">
      <formula>80</formula>
      <formula>120</formula>
    </cfRule>
  </conditionalFormatting>
  <conditionalFormatting sqref="AW92">
    <cfRule type="cellIs" dxfId="1590" priority="12" operator="greaterThan">
      <formula>20</formula>
    </cfRule>
  </conditionalFormatting>
  <conditionalFormatting sqref="AI92">
    <cfRule type="cellIs" dxfId="1589" priority="8" operator="between">
      <formula>80</formula>
      <formula>120</formula>
    </cfRule>
  </conditionalFormatting>
  <conditionalFormatting sqref="AK134">
    <cfRule type="cellIs" dxfId="1588" priority="7" operator="greaterThan">
      <formula>20</formula>
    </cfRule>
  </conditionalFormatting>
  <conditionalFormatting sqref="AQ134">
    <cfRule type="cellIs" dxfId="1587" priority="6" operator="greaterThan">
      <formula>20</formula>
    </cfRule>
  </conditionalFormatting>
  <conditionalFormatting sqref="AW134">
    <cfRule type="cellIs" dxfId="1586" priority="5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1CEB-C1B9-4EF3-9D23-F8236579D0C9}">
  <dimension ref="A1:BJ136"/>
  <sheetViews>
    <sheetView topLeftCell="BD86" zoomScale="217" zoomScaleNormal="74" workbookViewId="0">
      <selection activeCell="BG94" sqref="BG94:BJ123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6" max="6" width="9.6640625" customWidth="1"/>
    <col min="7" max="7" width="12" customWidth="1"/>
    <col min="8" max="8" width="9.6640625" customWidth="1"/>
    <col min="9" max="9" width="11.5" customWidth="1"/>
    <col min="10" max="10" width="9.6640625" customWidth="1"/>
    <col min="25" max="25" width="10.5" customWidth="1"/>
    <col min="26" max="26" width="12.5" customWidth="1"/>
  </cols>
  <sheetData>
    <row r="1" spans="1:16" x14ac:dyDescent="0.2">
      <c r="A1" t="s">
        <v>68</v>
      </c>
    </row>
    <row r="12" spans="1:16" ht="64" x14ac:dyDescent="0.2">
      <c r="A12" t="s">
        <v>29</v>
      </c>
      <c r="D12" t="s">
        <v>66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105</v>
      </c>
      <c r="M12" s="2" t="s">
        <v>106</v>
      </c>
      <c r="N12" s="2" t="s">
        <v>107</v>
      </c>
      <c r="O12" s="2" t="s">
        <v>108</v>
      </c>
      <c r="P12" s="2" t="s">
        <v>109</v>
      </c>
    </row>
    <row r="13" spans="1:16" x14ac:dyDescent="0.2">
      <c r="A13" s="7" t="s">
        <v>97</v>
      </c>
      <c r="H13" s="2"/>
      <c r="J13" s="2"/>
    </row>
    <row r="14" spans="1:16" x14ac:dyDescent="0.2">
      <c r="A14" t="s">
        <v>96</v>
      </c>
      <c r="E14">
        <v>0</v>
      </c>
      <c r="F14" s="2">
        <f>AVERAGE(I89:I90) -(A16*G29/0.5)</f>
        <v>0</v>
      </c>
      <c r="G14">
        <v>0</v>
      </c>
      <c r="H14" s="2">
        <f>AVERAGE(J89:J90) - (B16*H29/0.5)</f>
        <v>0</v>
      </c>
      <c r="I14">
        <v>0</v>
      </c>
      <c r="J14" s="2">
        <f>AVERAGE(L89:L90) - (C16*H29/0.5)</f>
        <v>0</v>
      </c>
      <c r="L14">
        <v>0.5</v>
      </c>
      <c r="M14" s="3">
        <f>((F14*$F$21)+$F$22)*1000/L14</f>
        <v>7.2704956628148049E-3</v>
      </c>
      <c r="N14" s="3">
        <f>((H14*$H$21)+$H$22)*1000/L14</f>
        <v>-5.186281862287756E-2</v>
      </c>
      <c r="O14" s="3">
        <f>N14-M14</f>
        <v>-5.9133314285692365E-2</v>
      </c>
      <c r="P14" s="3">
        <f>((J14*$J$21)+$J$22)*1000/L14</f>
        <v>7.354585904345871E-3</v>
      </c>
    </row>
    <row r="15" spans="1:16" x14ac:dyDescent="0.2">
      <c r="A15" t="s">
        <v>70</v>
      </c>
      <c r="B15" t="s">
        <v>71</v>
      </c>
      <c r="C15" t="s">
        <v>69</v>
      </c>
      <c r="E15">
        <f>3*G32/1000</f>
        <v>6.0000000000000006E-4</v>
      </c>
      <c r="F15" s="2">
        <f>AVERAGE(I32:I33) - (A16*G32/0.5)</f>
        <v>1302</v>
      </c>
      <c r="G15">
        <f>6*H32/1000</f>
        <v>1.2000000000000001E-3</v>
      </c>
      <c r="H15" s="2">
        <f>AVERAGE(J32:J33) - (B16*H32/0.5)</f>
        <v>2392</v>
      </c>
      <c r="I15">
        <f>0.3*H32/1000</f>
        <v>5.9999999999999995E-5</v>
      </c>
      <c r="J15" s="2">
        <f>AVERAGE(L32:L33) - (C16*H32/0.5)</f>
        <v>973.7</v>
      </c>
      <c r="L15">
        <v>0.2</v>
      </c>
      <c r="M15" s="3">
        <f t="shared" ref="M15:M19" si="0">((F15*$F$21)+$F$22)*1000/L15</f>
        <v>3.2520581448251593</v>
      </c>
      <c r="N15" s="3">
        <f t="shared" ref="N15:N19" si="1">((H15*$H$21)+$H$22)*1000/L15</f>
        <v>6.0720597092194177</v>
      </c>
      <c r="O15" s="3">
        <f t="shared" ref="O15:O19" si="2">N15-M15</f>
        <v>2.8200015643942584</v>
      </c>
      <c r="P15" s="3">
        <f t="shared" ref="P15:P19" si="3">((J15*$J$21)+$J$22)*1000/L15</f>
        <v>0.25938435675727012</v>
      </c>
    </row>
    <row r="16" spans="1:16" x14ac:dyDescent="0.2">
      <c r="A16">
        <f>AVERAGE(I89:I90)</f>
        <v>332.5</v>
      </c>
      <c r="B16">
        <f>AVERAGE(J89:J90)</f>
        <v>545</v>
      </c>
      <c r="C16">
        <f>AVERAGE(L89:L90)</f>
        <v>314.5</v>
      </c>
      <c r="E16">
        <f>3*G35/1000</f>
        <v>1.7999999999999997E-3</v>
      </c>
      <c r="F16" s="2">
        <f>AVERAGE(I35:I36) - (A16*G35/0.5)</f>
        <v>3539.5</v>
      </c>
      <c r="G16">
        <f>6*H35/1000</f>
        <v>3.5999999999999995E-3</v>
      </c>
      <c r="H16" s="2">
        <f>AVERAGE(J35:J36) - (B16*H35/0.5)</f>
        <v>7369</v>
      </c>
      <c r="I16">
        <f>0.3*H35/1000</f>
        <v>1.7999999999999998E-4</v>
      </c>
      <c r="J16" s="2">
        <f>AVERAGE(L35:L36) - (C16*H35/0.5)</f>
        <v>3549.1</v>
      </c>
      <c r="L16">
        <v>0.6</v>
      </c>
      <c r="M16" s="3">
        <f t="shared" si="0"/>
        <v>2.936505496286427</v>
      </c>
      <c r="N16" s="3">
        <f t="shared" si="1"/>
        <v>6.3252941914650291</v>
      </c>
      <c r="O16" s="3">
        <f t="shared" si="2"/>
        <v>3.3887886951786022</v>
      </c>
      <c r="P16" s="3">
        <f t="shared" si="3"/>
        <v>0.2989382490233462</v>
      </c>
    </row>
    <row r="17" spans="1:62" x14ac:dyDescent="0.2">
      <c r="E17">
        <f>9*G38/1000</f>
        <v>2.9970000000000005E-3</v>
      </c>
      <c r="F17" s="2">
        <f>AVERAGE(I38:I39) - (A16*G38/0.5)</f>
        <v>5885.0550000000003</v>
      </c>
      <c r="G17">
        <f>18*H38/1000</f>
        <v>5.9940000000000011E-3</v>
      </c>
      <c r="H17" s="2">
        <f>AVERAGE(J38:J39) - (B16*H38/0.5)</f>
        <v>11257.03</v>
      </c>
      <c r="I17">
        <f>0.9*H38/1000</f>
        <v>2.9970000000000002E-4</v>
      </c>
      <c r="J17" s="2">
        <f>AVERAGE(L38:L39) - (C16*H38/0.5)</f>
        <v>6340.0429999999997</v>
      </c>
      <c r="L17">
        <v>0.33300000000000002</v>
      </c>
      <c r="M17" s="3">
        <f t="shared" si="0"/>
        <v>8.7900058315200802</v>
      </c>
      <c r="N17" s="3">
        <f t="shared" si="1"/>
        <v>17.451256921448671</v>
      </c>
      <c r="O17" s="3">
        <f t="shared" si="2"/>
        <v>8.6612510899285908</v>
      </c>
      <c r="P17" s="3">
        <f t="shared" si="3"/>
        <v>0.95350967619826066</v>
      </c>
    </row>
    <row r="18" spans="1:62" x14ac:dyDescent="0.2">
      <c r="E18">
        <f>9*G41/1000</f>
        <v>4.2030000000000001E-3</v>
      </c>
      <c r="F18" s="2">
        <f>AVERAGE(I41:I42) - (A16*G41/0.5)</f>
        <v>8545.4449999999997</v>
      </c>
      <c r="G18">
        <f>18*H41/1000</f>
        <v>8.4060000000000003E-3</v>
      </c>
      <c r="H18" s="2">
        <f>AVERAGE(J41:J42) - (B16*H41/0.5)</f>
        <v>16031.47</v>
      </c>
      <c r="I18">
        <f>0.9*H41/1000</f>
        <v>4.2030000000000002E-4</v>
      </c>
      <c r="J18" s="2">
        <f>AVERAGE(L41:L42) - (B16*H41/0.5)</f>
        <v>8151.47</v>
      </c>
      <c r="L18">
        <v>0.46700000000000003</v>
      </c>
      <c r="M18" s="3">
        <f t="shared" si="0"/>
        <v>9.0977232933568164</v>
      </c>
      <c r="N18" s="3">
        <f t="shared" si="1"/>
        <v>17.745177798830728</v>
      </c>
      <c r="O18" s="3">
        <f t="shared" si="2"/>
        <v>8.6474545054739114</v>
      </c>
      <c r="P18" s="3">
        <f t="shared" si="3"/>
        <v>0.87192080514516512</v>
      </c>
    </row>
    <row r="19" spans="1:62" x14ac:dyDescent="0.2">
      <c r="E19">
        <f>9*G44/1000</f>
        <v>5.3999999999999994E-3</v>
      </c>
      <c r="F19" s="2">
        <f>AVERAGE(I44:I45) - (A16*G44/0.5)</f>
        <v>10880</v>
      </c>
      <c r="G19">
        <f>18*H44/1000</f>
        <v>1.0799999999999999E-2</v>
      </c>
      <c r="H19" s="2">
        <f>AVERAGE(J44:J45) - (B16*H44/0.5)</f>
        <v>21105.5</v>
      </c>
      <c r="I19">
        <f>0.9*H44/1000</f>
        <v>5.4000000000000001E-4</v>
      </c>
      <c r="J19" s="2">
        <f>AVERAGE(L44:L45) - (C16*H44/0.5)</f>
        <v>10842.1</v>
      </c>
      <c r="L19">
        <v>0.6</v>
      </c>
      <c r="M19" s="3">
        <f t="shared" si="0"/>
        <v>9.0139018425631434</v>
      </c>
      <c r="N19" s="3">
        <f t="shared" si="1"/>
        <v>18.1967939428203</v>
      </c>
      <c r="O19" s="3">
        <f t="shared" si="2"/>
        <v>9.1828921002571562</v>
      </c>
      <c r="P19" s="3">
        <f t="shared" si="3"/>
        <v>0.90062858017592085</v>
      </c>
    </row>
    <row r="20" spans="1:62" x14ac:dyDescent="0.2">
      <c r="F20" s="2"/>
      <c r="H20" s="2"/>
      <c r="J20" s="2"/>
    </row>
    <row r="21" spans="1:62" x14ac:dyDescent="0.2">
      <c r="D21" t="s">
        <v>33</v>
      </c>
      <c r="F21" s="5">
        <f>SLOPE(E13:E19,F13:F19)</f>
        <v>4.9675605309802192E-7</v>
      </c>
      <c r="G21" s="5"/>
      <c r="H21" s="5">
        <f>SLOPE(G13:G19,H13:H19)</f>
        <v>5.1853819028232543E-7</v>
      </c>
      <c r="I21" s="5"/>
      <c r="J21" s="5">
        <f>SLOPE(I13:I19,J13:J19)</f>
        <v>4.9501466980878192E-8</v>
      </c>
    </row>
    <row r="22" spans="1:62" x14ac:dyDescent="0.2">
      <c r="D22" t="s">
        <v>34</v>
      </c>
      <c r="F22" s="5">
        <f>INTERCEPT(E13:E19,F13:F19)</f>
        <v>3.6352478314074024E-6</v>
      </c>
      <c r="G22" s="5"/>
      <c r="H22" s="5">
        <f>INTERCEPT(G13:G19,H13:H19)</f>
        <v>-2.593140931143878E-5</v>
      </c>
      <c r="I22" s="5"/>
      <c r="J22" s="5">
        <f>INTERCEPT(I13:I19,J13:J19)</f>
        <v>3.6772929521729355E-6</v>
      </c>
    </row>
    <row r="23" spans="1:62" x14ac:dyDescent="0.2">
      <c r="D23" t="s">
        <v>35</v>
      </c>
      <c r="F23" s="4">
        <f>RSQ(E13:E19,F13:F19)</f>
        <v>0.99949568544302947</v>
      </c>
      <c r="G23" s="4"/>
      <c r="H23" s="4">
        <f>RSQ(G13:G19,H13:H19)</f>
        <v>0.99885347957490056</v>
      </c>
      <c r="I23" s="4"/>
      <c r="J23" s="4">
        <f>RSQ(I13:I19,J13:J19)</f>
        <v>0.99740034090195506</v>
      </c>
    </row>
    <row r="24" spans="1:62" s="2" customFormat="1" ht="176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121</v>
      </c>
      <c r="AJ24" s="2" t="s">
        <v>122</v>
      </c>
      <c r="AK24" s="2" t="s">
        <v>44</v>
      </c>
      <c r="AL24" s="2" t="s">
        <v>45</v>
      </c>
      <c r="AM24" s="2" t="s">
        <v>46</v>
      </c>
      <c r="AO24" s="2" t="s">
        <v>123</v>
      </c>
      <c r="AP24" s="2" t="s">
        <v>124</v>
      </c>
      <c r="AQ24" s="2" t="s">
        <v>48</v>
      </c>
      <c r="AR24" s="2" t="s">
        <v>49</v>
      </c>
      <c r="AS24" s="2" t="s">
        <v>50</v>
      </c>
      <c r="AU24" s="2" t="s">
        <v>125</v>
      </c>
      <c r="AV24" s="2" t="s">
        <v>51</v>
      </c>
      <c r="AW24" s="2" t="s">
        <v>52</v>
      </c>
      <c r="AX24" s="2" t="s">
        <v>53</v>
      </c>
      <c r="AY24" s="2" t="s">
        <v>54</v>
      </c>
      <c r="BA24" s="2" t="s">
        <v>126</v>
      </c>
      <c r="BB24" s="2" t="s">
        <v>55</v>
      </c>
      <c r="BC24" s="2" t="s">
        <v>56</v>
      </c>
      <c r="BD24" s="2" t="s">
        <v>57</v>
      </c>
      <c r="BE24" s="2" t="s">
        <v>58</v>
      </c>
      <c r="BG24" s="2" t="s">
        <v>59</v>
      </c>
      <c r="BH24" s="2" t="s">
        <v>60</v>
      </c>
      <c r="BI24" s="2" t="s">
        <v>61</v>
      </c>
      <c r="BJ24" s="2" t="s">
        <v>62</v>
      </c>
    </row>
    <row r="25" spans="1:62" x14ac:dyDescent="0.2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0</v>
      </c>
      <c r="J25">
        <v>4301</v>
      </c>
      <c r="L25">
        <v>7612</v>
      </c>
      <c r="M25">
        <v>0</v>
      </c>
      <c r="N25">
        <v>6.5380000000000003</v>
      </c>
      <c r="O25">
        <v>6.5380000000000003</v>
      </c>
      <c r="Q25">
        <v>1.1339999999999999</v>
      </c>
      <c r="R25">
        <v>1</v>
      </c>
      <c r="S25">
        <v>0</v>
      </c>
      <c r="T25">
        <v>0</v>
      </c>
      <c r="V25">
        <v>0</v>
      </c>
      <c r="X25" t="s">
        <v>143</v>
      </c>
      <c r="Y25" s="1">
        <v>44810</v>
      </c>
      <c r="Z25" s="6">
        <v>0.65063657407407405</v>
      </c>
      <c r="AB25">
        <v>1</v>
      </c>
      <c r="AD25" s="3">
        <f t="shared" ref="AD25:AD88" si="4">((I25*$F$21)+$F$22)*1000/G25</f>
        <v>1.2117492771358009E-2</v>
      </c>
      <c r="AE25" s="3">
        <f t="shared" ref="AE25:AE88" si="5">((J25*$H$21)+$H$22)*1000/H25</f>
        <v>7.3476711569761433</v>
      </c>
      <c r="AF25" s="3">
        <f t="shared" ref="AF25:AF88" si="6">AE25-AD25</f>
        <v>7.3355536642047854</v>
      </c>
      <c r="AG25" s="3">
        <f t="shared" ref="AG25:AG88" si="7">((L25*$J$21)+$J$22)*1000/H25</f>
        <v>1.2682748653687259</v>
      </c>
      <c r="AH25" s="3"/>
    </row>
    <row r="26" spans="1:62" x14ac:dyDescent="0.2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34</v>
      </c>
      <c r="J26">
        <v>3333</v>
      </c>
      <c r="L26">
        <v>7031</v>
      </c>
      <c r="M26">
        <v>0.73499999999999999</v>
      </c>
      <c r="N26">
        <v>5.17</v>
      </c>
      <c r="O26">
        <v>4.4349999999999996</v>
      </c>
      <c r="Q26">
        <v>1.032</v>
      </c>
      <c r="R26">
        <v>1</v>
      </c>
      <c r="S26">
        <v>0</v>
      </c>
      <c r="T26">
        <v>0</v>
      </c>
      <c r="V26">
        <v>0</v>
      </c>
      <c r="Y26" s="1">
        <v>44810</v>
      </c>
      <c r="Z26" s="6">
        <v>0.65631944444444446</v>
      </c>
      <c r="AB26">
        <v>1</v>
      </c>
      <c r="AD26" s="3">
        <f t="shared" si="4"/>
        <v>6.841651212246716E-2</v>
      </c>
      <c r="AE26" s="3">
        <f t="shared" si="5"/>
        <v>5.6745212629985069</v>
      </c>
      <c r="AF26" s="3">
        <f t="shared" si="6"/>
        <v>5.6061047508760398</v>
      </c>
      <c r="AG26" s="3">
        <f t="shared" si="7"/>
        <v>1.1724070243157585</v>
      </c>
      <c r="AH26" s="3"/>
      <c r="AK26">
        <f>ABS(100*(AD26-AD27)/(AVERAGE(AD26:AD27)))</f>
        <v>13.538525054174297</v>
      </c>
      <c r="AQ26">
        <f>ABS(100*(AE26-AE27)/(AVERAGE(AE26:AE27)))</f>
        <v>19.887579915364615</v>
      </c>
      <c r="AW26">
        <f>ABS(100*(AF26-AF27)/(AVERAGE(AF26:AF27)))</f>
        <v>19.962393922336656</v>
      </c>
      <c r="BC26">
        <f>ABS(100*(AG26-AG27)/(AVERAGE(AG26:AG27)))</f>
        <v>2.3927238822169015</v>
      </c>
      <c r="BG26" s="3">
        <f>AVERAGE(AD26:AD27)</f>
        <v>7.3384072653447374E-2</v>
      </c>
      <c r="BH26" s="3">
        <f>AVERAGE(AE26:AE27)</f>
        <v>6.3010882429229831</v>
      </c>
      <c r="BI26" s="3">
        <f>AVERAGE(AF26:AF27)</f>
        <v>6.2277041702695364</v>
      </c>
      <c r="BJ26" s="3">
        <f>AVERAGE(AG26:AG27)</f>
        <v>1.1585466135611124</v>
      </c>
    </row>
    <row r="27" spans="1:62" x14ac:dyDescent="0.2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40</v>
      </c>
      <c r="J27">
        <v>4058</v>
      </c>
      <c r="L27">
        <v>6863</v>
      </c>
      <c r="M27">
        <v>0.74299999999999999</v>
      </c>
      <c r="N27">
        <v>6.194</v>
      </c>
      <c r="O27">
        <v>5.45</v>
      </c>
      <c r="Q27">
        <v>1.0029999999999999</v>
      </c>
      <c r="R27">
        <v>1</v>
      </c>
      <c r="S27">
        <v>0</v>
      </c>
      <c r="T27">
        <v>0</v>
      </c>
      <c r="V27">
        <v>0</v>
      </c>
      <c r="Y27" s="1">
        <v>44810</v>
      </c>
      <c r="Z27" s="6">
        <v>0.6624768518518519</v>
      </c>
      <c r="AB27">
        <v>1</v>
      </c>
      <c r="AD27" s="3">
        <f t="shared" si="4"/>
        <v>7.8351633184427602E-2</v>
      </c>
      <c r="AE27" s="3">
        <f t="shared" si="5"/>
        <v>6.9276552228474593</v>
      </c>
      <c r="AF27" s="3">
        <f t="shared" si="6"/>
        <v>6.8493035896630321</v>
      </c>
      <c r="AG27" s="3">
        <f t="shared" si="7"/>
        <v>1.1446862028064666</v>
      </c>
      <c r="AH27" s="3"/>
    </row>
    <row r="28" spans="1:62" x14ac:dyDescent="0.2">
      <c r="A28">
        <v>4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3519</v>
      </c>
      <c r="J28">
        <v>2119</v>
      </c>
      <c r="L28">
        <v>1165</v>
      </c>
      <c r="M28">
        <v>3.1139999999999999</v>
      </c>
      <c r="N28">
        <v>2.0739999999999998</v>
      </c>
      <c r="O28">
        <v>0</v>
      </c>
      <c r="Q28">
        <v>6.0000000000000001E-3</v>
      </c>
      <c r="R28">
        <v>1</v>
      </c>
      <c r="S28">
        <v>0</v>
      </c>
      <c r="T28">
        <v>0</v>
      </c>
      <c r="V28">
        <v>0</v>
      </c>
      <c r="Y28" s="1">
        <v>44810</v>
      </c>
      <c r="Z28" s="6">
        <v>0.6780787037037036</v>
      </c>
      <c r="AB28">
        <v>1</v>
      </c>
      <c r="AD28" s="3">
        <f t="shared" si="4"/>
        <v>3.5034395973666932</v>
      </c>
      <c r="AE28" s="3">
        <f t="shared" si="5"/>
        <v>2.1457020317936175</v>
      </c>
      <c r="AF28" s="3">
        <f t="shared" si="6"/>
        <v>-1.3577375655730757</v>
      </c>
      <c r="AG28" s="3">
        <f t="shared" si="7"/>
        <v>0.12269300396979205</v>
      </c>
      <c r="AH28" s="3"/>
    </row>
    <row r="29" spans="1:62" x14ac:dyDescent="0.2">
      <c r="A29">
        <v>5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837</v>
      </c>
      <c r="J29">
        <v>3048</v>
      </c>
      <c r="L29">
        <v>858</v>
      </c>
      <c r="M29">
        <v>1.0569999999999999</v>
      </c>
      <c r="N29">
        <v>2.8610000000000002</v>
      </c>
      <c r="O29">
        <v>1.804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44810</v>
      </c>
      <c r="Z29" s="6">
        <v>0.68548611111111113</v>
      </c>
      <c r="AB29">
        <v>1</v>
      </c>
      <c r="AD29" s="3">
        <f t="shared" si="4"/>
        <v>0.83884012854890344</v>
      </c>
      <c r="AE29" s="3">
        <f t="shared" si="5"/>
        <v>3.1091459893381783</v>
      </c>
      <c r="AF29" s="3">
        <f t="shared" si="6"/>
        <v>2.270305860789275</v>
      </c>
      <c r="AG29" s="3">
        <f t="shared" si="7"/>
        <v>9.2299103243532854E-2</v>
      </c>
      <c r="AH29" s="3"/>
      <c r="AK29">
        <f>ABS(100*(AD29-AD30)/(AVERAGE(AD29:AD30)))</f>
        <v>6.9868526832632583</v>
      </c>
      <c r="AQ29">
        <f>ABS(100*(AE29-AE30)/(AVERAGE(AE29:AE30)))</f>
        <v>50.669080141615524</v>
      </c>
      <c r="AW29">
        <f>ABS(100*(AF29-AF30)/(AVERAGE(AF29:AF30)))</f>
        <v>71.868063640593206</v>
      </c>
      <c r="BC29">
        <f>ABS(100*(AG29-AG30)/(AVERAGE(AG29:AG30)))</f>
        <v>51.701802983434192</v>
      </c>
      <c r="BG29" s="3">
        <f>AVERAGE(AD29:AD30)</f>
        <v>0.8105250335223162</v>
      </c>
      <c r="BH29" s="3">
        <f>AVERAGE(AE29:AE30)</f>
        <v>2.4806777027160001</v>
      </c>
      <c r="BI29" s="3">
        <f>AVERAGE(AF29:AF30)</f>
        <v>1.6701526691936837</v>
      </c>
      <c r="BJ29" s="3">
        <f>AVERAGE(AG29:AG30)</f>
        <v>7.3340041389856503E-2</v>
      </c>
    </row>
    <row r="30" spans="1:62" x14ac:dyDescent="0.2">
      <c r="A30">
        <v>6</v>
      </c>
      <c r="B30">
        <v>3</v>
      </c>
      <c r="C30" t="s">
        <v>28</v>
      </c>
      <c r="D30" t="s">
        <v>27</v>
      </c>
      <c r="G30">
        <v>0.5</v>
      </c>
      <c r="H30">
        <v>0.5</v>
      </c>
      <c r="I30">
        <v>780</v>
      </c>
      <c r="J30">
        <v>1836</v>
      </c>
      <c r="L30">
        <v>475</v>
      </c>
      <c r="M30">
        <v>1.0129999999999999</v>
      </c>
      <c r="N30">
        <v>1.8340000000000001</v>
      </c>
      <c r="O30">
        <v>0.82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44810</v>
      </c>
      <c r="Z30" s="6">
        <v>0.69302083333333331</v>
      </c>
      <c r="AB30">
        <v>1</v>
      </c>
      <c r="AD30" s="3">
        <f t="shared" si="4"/>
        <v>0.78220993849572906</v>
      </c>
      <c r="AE30" s="3">
        <f t="shared" si="5"/>
        <v>1.8522094160938214</v>
      </c>
      <c r="AF30" s="3">
        <f t="shared" si="6"/>
        <v>1.0699994775980923</v>
      </c>
      <c r="AG30" s="3">
        <f t="shared" si="7"/>
        <v>5.4380979536180152E-2</v>
      </c>
      <c r="AH30" s="3"/>
    </row>
    <row r="31" spans="1:62" x14ac:dyDescent="0.2">
      <c r="A31">
        <v>7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787</v>
      </c>
      <c r="J31">
        <v>2738</v>
      </c>
      <c r="L31">
        <v>1439</v>
      </c>
      <c r="M31">
        <v>2.5459999999999998</v>
      </c>
      <c r="N31">
        <v>6.4960000000000004</v>
      </c>
      <c r="O31">
        <v>3.95</v>
      </c>
      <c r="Q31">
        <v>8.5999999999999993E-2</v>
      </c>
      <c r="R31">
        <v>1</v>
      </c>
      <c r="S31">
        <v>0</v>
      </c>
      <c r="T31">
        <v>0</v>
      </c>
      <c r="V31">
        <v>0</v>
      </c>
      <c r="Y31" s="1">
        <v>44810</v>
      </c>
      <c r="Z31" s="6">
        <v>0.70833333333333337</v>
      </c>
      <c r="AB31">
        <v>1</v>
      </c>
      <c r="AD31" s="3">
        <f t="shared" si="4"/>
        <v>1.9729113080977534</v>
      </c>
      <c r="AE31" s="3">
        <f t="shared" si="5"/>
        <v>6.9691307784078411</v>
      </c>
      <c r="AF31" s="3">
        <f t="shared" si="6"/>
        <v>4.9962194703100877</v>
      </c>
      <c r="AG31" s="3">
        <f t="shared" si="7"/>
        <v>0.37454951968828326</v>
      </c>
      <c r="AH31" s="3"/>
    </row>
    <row r="32" spans="1:62" x14ac:dyDescent="0.2">
      <c r="A32">
        <v>8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1407</v>
      </c>
      <c r="J32">
        <v>2688</v>
      </c>
      <c r="L32">
        <v>1211</v>
      </c>
      <c r="M32">
        <v>3.7360000000000002</v>
      </c>
      <c r="N32">
        <v>6.3879999999999999</v>
      </c>
      <c r="O32">
        <v>2.6520000000000001</v>
      </c>
      <c r="Q32">
        <v>2.7E-2</v>
      </c>
      <c r="R32">
        <v>1</v>
      </c>
      <c r="S32">
        <v>0</v>
      </c>
      <c r="T32">
        <v>0</v>
      </c>
      <c r="V32">
        <v>0</v>
      </c>
      <c r="Y32" s="1">
        <v>44810</v>
      </c>
      <c r="Z32" s="6">
        <v>0.71481481481481479</v>
      </c>
      <c r="AB32">
        <v>1</v>
      </c>
      <c r="AD32" s="3">
        <f t="shared" si="4"/>
        <v>3.5128550727016208</v>
      </c>
      <c r="AE32" s="3">
        <f t="shared" si="5"/>
        <v>6.8394962308372591</v>
      </c>
      <c r="AF32" s="3">
        <f t="shared" si="6"/>
        <v>3.3266411581356383</v>
      </c>
      <c r="AG32" s="3">
        <f t="shared" si="7"/>
        <v>0.31811784733008208</v>
      </c>
      <c r="AH32" s="3"/>
      <c r="AJ32">
        <f>ABS(100*((AVERAGE(AD32:AD33))-3)/3)</f>
        <v>19.413364004511472</v>
      </c>
      <c r="AK32">
        <f>ABS(100*(AD32-AD33)/(AVERAGE(AD32:AD33)))</f>
        <v>3.882638988999362</v>
      </c>
      <c r="AP32">
        <f>ABS(100*((AVERAGE(AE32:AE33))-6)/6)</f>
        <v>10.621105610452538</v>
      </c>
      <c r="AQ32">
        <f>ABS(100*(AE32-AE33)/(AVERAGE(AE32:AE33)))</f>
        <v>6.0937706565764742</v>
      </c>
      <c r="AV32">
        <f>ABS(100*((AVERAGE(AF32:AF33))-3)/3)</f>
        <v>1.8288472163936031</v>
      </c>
      <c r="AW32">
        <f>ABS(100*(AF32-AF33)/(AVERAGE(AF32:AF33)))</f>
        <v>17.792976422243576</v>
      </c>
      <c r="BB32">
        <f>ABS(100*((AVERAGE(AG32:AG33))-0.3)/0.3)</f>
        <v>3.159740170585827</v>
      </c>
      <c r="BC32">
        <f>ABS(100*(AG32-AG33)/(AVERAGE(AG32:AG33)))</f>
        <v>18.998343519835171</v>
      </c>
      <c r="BG32" s="3">
        <f>AVERAGE(AD32:AD33)</f>
        <v>3.5824009201353442</v>
      </c>
      <c r="BH32" s="3">
        <f>AVERAGE(AE32:AE33)</f>
        <v>6.6372663366271523</v>
      </c>
      <c r="BI32" s="3">
        <f>AVERAGE(AF32:AF33)</f>
        <v>3.0548654164918081</v>
      </c>
      <c r="BJ32" s="3">
        <f>AVERAGE(AG32:AG33)</f>
        <v>0.29052077948824251</v>
      </c>
    </row>
    <row r="33" spans="1:62" x14ac:dyDescent="0.2">
      <c r="A33">
        <v>9</v>
      </c>
      <c r="B33">
        <v>4</v>
      </c>
      <c r="C33" t="s">
        <v>63</v>
      </c>
      <c r="D33" t="s">
        <v>27</v>
      </c>
      <c r="G33">
        <v>0.2</v>
      </c>
      <c r="H33">
        <v>0.2</v>
      </c>
      <c r="I33">
        <v>1463</v>
      </c>
      <c r="J33">
        <v>2532</v>
      </c>
      <c r="L33">
        <v>988</v>
      </c>
      <c r="M33">
        <v>3.843</v>
      </c>
      <c r="N33">
        <v>6.0579999999999998</v>
      </c>
      <c r="O33">
        <v>2.2149999999999999</v>
      </c>
      <c r="Q33">
        <v>0</v>
      </c>
      <c r="R33">
        <v>1</v>
      </c>
      <c r="S33">
        <v>0</v>
      </c>
      <c r="T33">
        <v>0</v>
      </c>
      <c r="V33">
        <v>0</v>
      </c>
      <c r="Y33" s="1">
        <v>44810</v>
      </c>
      <c r="Z33" s="6">
        <v>0.72170138888888891</v>
      </c>
      <c r="AB33">
        <v>1</v>
      </c>
      <c r="AD33" s="3">
        <f t="shared" si="4"/>
        <v>3.6519467675690676</v>
      </c>
      <c r="AE33" s="3">
        <f t="shared" si="5"/>
        <v>6.4350364424170454</v>
      </c>
      <c r="AF33" s="3">
        <f t="shared" si="6"/>
        <v>2.7830896748479779</v>
      </c>
      <c r="AG33" s="3">
        <f t="shared" si="7"/>
        <v>0.26292371164640294</v>
      </c>
      <c r="AH33" s="3"/>
    </row>
    <row r="34" spans="1:62" x14ac:dyDescent="0.2">
      <c r="A34">
        <v>10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3792</v>
      </c>
      <c r="J34">
        <v>8006</v>
      </c>
      <c r="L34">
        <v>4043</v>
      </c>
      <c r="M34">
        <v>2.77</v>
      </c>
      <c r="N34">
        <v>5.8849999999999998</v>
      </c>
      <c r="O34">
        <v>3.1139999999999999</v>
      </c>
      <c r="Q34">
        <v>0.25600000000000001</v>
      </c>
      <c r="R34">
        <v>1</v>
      </c>
      <c r="S34">
        <v>0</v>
      </c>
      <c r="T34">
        <v>0</v>
      </c>
      <c r="V34">
        <v>0</v>
      </c>
      <c r="Y34" s="1">
        <v>44810</v>
      </c>
      <c r="Z34" s="6">
        <v>0.73719907407407403</v>
      </c>
      <c r="AB34">
        <v>1</v>
      </c>
      <c r="AD34" s="3">
        <f t="shared" si="4"/>
        <v>3.1455570019651775</v>
      </c>
      <c r="AE34" s="3">
        <f t="shared" si="5"/>
        <v>6.875808903481432</v>
      </c>
      <c r="AF34" s="3">
        <f t="shared" si="6"/>
        <v>3.7302519015162545</v>
      </c>
      <c r="AG34" s="3">
        <f t="shared" si="7"/>
        <v>0.33968620659310578</v>
      </c>
      <c r="AH34" s="3"/>
    </row>
    <row r="35" spans="1:62" x14ac:dyDescent="0.2">
      <c r="A35">
        <v>11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3900</v>
      </c>
      <c r="J35">
        <v>8043</v>
      </c>
      <c r="L35">
        <v>3960</v>
      </c>
      <c r="M35">
        <v>2.839</v>
      </c>
      <c r="N35">
        <v>5.9109999999999996</v>
      </c>
      <c r="O35">
        <v>3.0720000000000001</v>
      </c>
      <c r="Q35">
        <v>0.248</v>
      </c>
      <c r="R35">
        <v>1</v>
      </c>
      <c r="S35">
        <v>0</v>
      </c>
      <c r="T35">
        <v>0</v>
      </c>
      <c r="V35">
        <v>0</v>
      </c>
      <c r="Y35" s="1">
        <v>44810</v>
      </c>
      <c r="Z35" s="6">
        <v>0.7446990740740741</v>
      </c>
      <c r="AB35">
        <v>1</v>
      </c>
      <c r="AD35" s="3">
        <f t="shared" si="4"/>
        <v>3.2349730915228214</v>
      </c>
      <c r="AE35" s="3">
        <f t="shared" si="5"/>
        <v>6.9077854252155086</v>
      </c>
      <c r="AF35" s="3">
        <f t="shared" si="6"/>
        <v>3.6728123336926872</v>
      </c>
      <c r="AG35" s="3">
        <f t="shared" si="7"/>
        <v>0.33283850366075096</v>
      </c>
      <c r="AH35" s="3"/>
      <c r="AJ35">
        <f>ABS(100*((AVERAGE(AD35:AD36))-3)/3)</f>
        <v>8.8949423865537138</v>
      </c>
      <c r="AK35">
        <f>ABS(100*(AD35-AD36)/(AVERAGE(AD35:AD36)))</f>
        <v>1.9514331504726636</v>
      </c>
      <c r="AP35">
        <f>ABS(100*((AVERAGE(AE35:AE36))-6)/6)</f>
        <v>14.841680314546077</v>
      </c>
      <c r="AQ35">
        <f>ABS(100*(AE35-AE36)/(AVERAGE(AE35:AE36)))</f>
        <v>0.50169376064517091</v>
      </c>
      <c r="AV35">
        <f>ABS(100*((AVERAGE(AF35:AF36))-3)/3)</f>
        <v>20.788418242538437</v>
      </c>
      <c r="AW35">
        <f>ABS(100*(AF35-AF36)/(AVERAGE(AF35:AF36)))</f>
        <v>2.713272631697925</v>
      </c>
      <c r="BB35">
        <f>ABS(100*((AVERAGE(AG35:AG36))-0.3)/0.3)</f>
        <v>10.024890584772868</v>
      </c>
      <c r="BC35">
        <f>ABS(100*(AG35-AG36)/(AVERAGE(AG35:AG36)))</f>
        <v>1.6746706990529208</v>
      </c>
      <c r="BG35" s="3">
        <f>AVERAGE(AD35:AD36)</f>
        <v>3.2668482715966114</v>
      </c>
      <c r="BH35" s="3">
        <f>AVERAGE(AE35:AE36)</f>
        <v>6.8905008188727646</v>
      </c>
      <c r="BI35" s="3">
        <f>AVERAGE(AF35:AF36)</f>
        <v>3.6236525472761532</v>
      </c>
      <c r="BJ35" s="3">
        <f>AVERAGE(AG35:AG36)</f>
        <v>0.33007467175431859</v>
      </c>
    </row>
    <row r="36" spans="1:62" x14ac:dyDescent="0.2">
      <c r="A36">
        <v>12</v>
      </c>
      <c r="B36">
        <v>5</v>
      </c>
      <c r="C36" t="s">
        <v>63</v>
      </c>
      <c r="D36" t="s">
        <v>27</v>
      </c>
      <c r="G36">
        <v>0.6</v>
      </c>
      <c r="H36">
        <v>0.6</v>
      </c>
      <c r="I36">
        <v>3977</v>
      </c>
      <c r="J36">
        <v>8003</v>
      </c>
      <c r="L36">
        <v>3893</v>
      </c>
      <c r="M36">
        <v>2.8879999999999999</v>
      </c>
      <c r="N36">
        <v>5.8819999999999997</v>
      </c>
      <c r="O36">
        <v>2.9940000000000002</v>
      </c>
      <c r="Q36">
        <v>0.24299999999999999</v>
      </c>
      <c r="R36">
        <v>1</v>
      </c>
      <c r="S36">
        <v>0</v>
      </c>
      <c r="T36">
        <v>0</v>
      </c>
      <c r="V36">
        <v>0</v>
      </c>
      <c r="Y36" s="1">
        <v>44810</v>
      </c>
      <c r="Z36" s="6">
        <v>0.75239583333333337</v>
      </c>
      <c r="AB36">
        <v>1</v>
      </c>
      <c r="AD36" s="3">
        <f t="shared" si="4"/>
        <v>3.2987234516704009</v>
      </c>
      <c r="AE36" s="3">
        <f t="shared" si="5"/>
        <v>6.8732162125300196</v>
      </c>
      <c r="AF36" s="3">
        <f t="shared" si="6"/>
        <v>3.5744927608596186</v>
      </c>
      <c r="AG36" s="3">
        <f t="shared" si="7"/>
        <v>0.32731083984788628</v>
      </c>
      <c r="AH36" s="3"/>
    </row>
    <row r="37" spans="1:62" x14ac:dyDescent="0.2">
      <c r="A37">
        <v>13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4493</v>
      </c>
      <c r="J37">
        <v>11671</v>
      </c>
      <c r="L37">
        <v>6650</v>
      </c>
      <c r="M37">
        <v>5.798</v>
      </c>
      <c r="N37">
        <v>15.263999999999999</v>
      </c>
      <c r="O37">
        <v>9.4659999999999993</v>
      </c>
      <c r="Q37">
        <v>0.87</v>
      </c>
      <c r="R37">
        <v>1</v>
      </c>
      <c r="S37">
        <v>0</v>
      </c>
      <c r="T37">
        <v>0</v>
      </c>
      <c r="V37">
        <v>0</v>
      </c>
      <c r="Y37" s="1">
        <v>44810</v>
      </c>
      <c r="Z37" s="6">
        <v>0.76730324074074074</v>
      </c>
      <c r="AB37">
        <v>1</v>
      </c>
      <c r="AD37" s="3">
        <f t="shared" si="4"/>
        <v>6.7133939771796385</v>
      </c>
      <c r="AE37" s="3">
        <f t="shared" si="5"/>
        <v>18.095879307728474</v>
      </c>
      <c r="AF37" s="3">
        <f t="shared" si="6"/>
        <v>11.382485330548835</v>
      </c>
      <c r="AG37" s="3">
        <f t="shared" si="7"/>
        <v>0.99958573085589464</v>
      </c>
      <c r="AH37" s="3"/>
    </row>
    <row r="38" spans="1:62" x14ac:dyDescent="0.2">
      <c r="A38">
        <v>14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6051</v>
      </c>
      <c r="J38">
        <v>11610</v>
      </c>
      <c r="L38">
        <v>6672</v>
      </c>
      <c r="M38">
        <v>7.5940000000000003</v>
      </c>
      <c r="N38">
        <v>15.186</v>
      </c>
      <c r="O38">
        <v>7.593</v>
      </c>
      <c r="Q38">
        <v>0.874</v>
      </c>
      <c r="R38">
        <v>1</v>
      </c>
      <c r="S38">
        <v>0</v>
      </c>
      <c r="T38">
        <v>0</v>
      </c>
      <c r="V38">
        <v>0</v>
      </c>
      <c r="Y38" s="1">
        <v>44810</v>
      </c>
      <c r="Z38" s="6">
        <v>0.77456018518518521</v>
      </c>
      <c r="AB38">
        <v>1</v>
      </c>
      <c r="AD38" s="3">
        <f t="shared" si="4"/>
        <v>9.0375559313139284</v>
      </c>
      <c r="AE38" s="3">
        <f t="shared" si="5"/>
        <v>18.000891831430508</v>
      </c>
      <c r="AF38" s="3">
        <f t="shared" si="6"/>
        <v>8.9633359001165793</v>
      </c>
      <c r="AG38" s="3">
        <f t="shared" si="7"/>
        <v>1.0028560980438204</v>
      </c>
      <c r="AH38" s="3"/>
      <c r="AJ38">
        <f>ABS(100*((AVERAGE(AD38:AD39))-9)/9)</f>
        <v>1.3372067425585104</v>
      </c>
      <c r="AK38">
        <f>ABS(100*(AD38-AD39)/(AVERAGE(AD38:AD39)))</f>
        <v>1.8155594503116439</v>
      </c>
      <c r="AP38">
        <f>ABS(100*((AVERAGE(AE38:AE39))-18)/18)</f>
        <v>9.1464160313354304E-2</v>
      </c>
      <c r="AQ38">
        <f>ABS(100*(AE38-AE39)/(AVERAGE(AE38:AE39)))</f>
        <v>0.17286097666913594</v>
      </c>
      <c r="AV38">
        <f>ABS(100*((AVERAGE(AF38:AF39))-9)/9)</f>
        <v>1.1542784219318019</v>
      </c>
      <c r="AW38">
        <f>ABS(100*(AF38-AF39)/(AVERAGE(AF38:AF39)))</f>
        <v>1.5112430207681347</v>
      </c>
      <c r="BB38">
        <f>ABS(100*((AVERAGE(AG38:AG39))-0.9)/0.9)</f>
        <v>9.4051221032481251</v>
      </c>
      <c r="BC38">
        <f>ABS(100*(AG38-AG39)/(AVERAGE(AG38:AG39)))</f>
        <v>3.698790689241529</v>
      </c>
      <c r="BG38" s="3">
        <f>AVERAGE(AD38:AD39)</f>
        <v>9.1203486068302659</v>
      </c>
      <c r="BH38" s="3">
        <f>AVERAGE(AE38:AE39)</f>
        <v>18.016463548856404</v>
      </c>
      <c r="BI38" s="3">
        <f>AVERAGE(AF38:AF39)</f>
        <v>8.8961149420261378</v>
      </c>
      <c r="BJ38" s="3">
        <f>AVERAGE(AG38:AG39)</f>
        <v>0.98464609892923316</v>
      </c>
    </row>
    <row r="39" spans="1:62" x14ac:dyDescent="0.2">
      <c r="A39">
        <v>15</v>
      </c>
      <c r="B39">
        <v>6</v>
      </c>
      <c r="C39" t="s">
        <v>67</v>
      </c>
      <c r="D39" t="s">
        <v>27</v>
      </c>
      <c r="G39">
        <v>0.33300000000000002</v>
      </c>
      <c r="H39">
        <v>0.33300000000000002</v>
      </c>
      <c r="I39">
        <v>6162</v>
      </c>
      <c r="J39">
        <v>11630</v>
      </c>
      <c r="L39">
        <v>6427</v>
      </c>
      <c r="M39">
        <v>7.7210000000000001</v>
      </c>
      <c r="N39">
        <v>15.212</v>
      </c>
      <c r="O39">
        <v>7.492</v>
      </c>
      <c r="Q39">
        <v>0.83499999999999996</v>
      </c>
      <c r="R39">
        <v>1</v>
      </c>
      <c r="S39">
        <v>0</v>
      </c>
      <c r="T39">
        <v>0</v>
      </c>
      <c r="V39">
        <v>0</v>
      </c>
      <c r="Y39" s="1">
        <v>44810</v>
      </c>
      <c r="Z39" s="6">
        <v>0.78221064814814811</v>
      </c>
      <c r="AB39">
        <v>1</v>
      </c>
      <c r="AD39" s="3">
        <f t="shared" si="4"/>
        <v>9.2031412823466017</v>
      </c>
      <c r="AE39" s="3">
        <f t="shared" si="5"/>
        <v>18.0320352662823</v>
      </c>
      <c r="AF39" s="3">
        <f t="shared" si="6"/>
        <v>8.8288939839356981</v>
      </c>
      <c r="AG39" s="3">
        <f t="shared" si="7"/>
        <v>0.96643609981464595</v>
      </c>
      <c r="AH39" s="3"/>
      <c r="BG39" s="3"/>
      <c r="BH39" s="3"/>
      <c r="BI39" s="3"/>
      <c r="BJ39" s="3"/>
    </row>
    <row r="40" spans="1:62" x14ac:dyDescent="0.2">
      <c r="A40">
        <v>16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8734</v>
      </c>
      <c r="J40">
        <v>16958</v>
      </c>
      <c r="L40">
        <v>8850</v>
      </c>
      <c r="M40">
        <v>7.6180000000000003</v>
      </c>
      <c r="N40">
        <v>15.68</v>
      </c>
      <c r="O40">
        <v>8.0619999999999994</v>
      </c>
      <c r="Q40">
        <v>0.86699999999999999</v>
      </c>
      <c r="R40">
        <v>1</v>
      </c>
      <c r="S40">
        <v>0</v>
      </c>
      <c r="T40">
        <v>0</v>
      </c>
      <c r="V40">
        <v>0</v>
      </c>
      <c r="Y40" s="1">
        <v>44810</v>
      </c>
      <c r="Z40" s="6">
        <v>0.79748842592592595</v>
      </c>
      <c r="AB40">
        <v>1</v>
      </c>
      <c r="AD40" s="3">
        <f t="shared" si="4"/>
        <v>9.2982925387356108</v>
      </c>
      <c r="AE40" s="3">
        <f t="shared" si="5"/>
        <v>18.773959789071167</v>
      </c>
      <c r="AF40" s="3">
        <f t="shared" si="6"/>
        <v>9.4756672503355563</v>
      </c>
      <c r="AG40" s="3">
        <f t="shared" si="7"/>
        <v>0.94596418786497838</v>
      </c>
      <c r="AH40" s="3"/>
      <c r="BG40" s="3"/>
      <c r="BH40" s="3"/>
      <c r="BI40" s="3"/>
      <c r="BJ40" s="3"/>
    </row>
    <row r="41" spans="1:62" x14ac:dyDescent="0.2">
      <c r="A41">
        <v>17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8908</v>
      </c>
      <c r="J41">
        <v>16464</v>
      </c>
      <c r="L41">
        <v>8737</v>
      </c>
      <c r="M41">
        <v>7.7610000000000001</v>
      </c>
      <c r="N41">
        <v>15.231999999999999</v>
      </c>
      <c r="O41">
        <v>7.4710000000000001</v>
      </c>
      <c r="Q41">
        <v>0.85399999999999998</v>
      </c>
      <c r="R41">
        <v>1</v>
      </c>
      <c r="S41">
        <v>0</v>
      </c>
      <c r="T41">
        <v>0</v>
      </c>
      <c r="V41">
        <v>0</v>
      </c>
      <c r="Y41" s="1">
        <v>44810</v>
      </c>
      <c r="Z41" s="6">
        <v>0.80525462962962957</v>
      </c>
      <c r="AB41">
        <v>1</v>
      </c>
      <c r="AD41" s="3">
        <f t="shared" si="4"/>
        <v>9.4833793765066083</v>
      </c>
      <c r="AE41" s="3">
        <f t="shared" si="5"/>
        <v>18.225441874725409</v>
      </c>
      <c r="AF41" s="3">
        <f t="shared" si="6"/>
        <v>8.7420624982188002</v>
      </c>
      <c r="AG41" s="3">
        <f t="shared" si="7"/>
        <v>0.93398631683962674</v>
      </c>
      <c r="AH41" s="3"/>
      <c r="AJ41">
        <f>ABS(100*((AVERAGE(AD41:AD42))-9)/9)</f>
        <v>4.7562896518555595</v>
      </c>
      <c r="AK41">
        <f>ABS(100*(AD41-AD42)/(AVERAGE(AD41:AD42)))</f>
        <v>1.1733754820288274</v>
      </c>
      <c r="AP41">
        <f>ABS(100*((AVERAGE(AE41:AE42))-18)/18)</f>
        <v>1.7243579235470423</v>
      </c>
      <c r="AQ41">
        <f>ABS(100*(AE41-AE42)/(AVERAGE(AE41:AE42)))</f>
        <v>0.92780740737849121</v>
      </c>
      <c r="AV41">
        <f>ABS(100*((AVERAGE(AF41:AF42))-9)/9)</f>
        <v>1.3075738047614749</v>
      </c>
      <c r="AW41">
        <f>ABS(100*(AF41-AF42)/(AVERAGE(AF41:AF42)))</f>
        <v>3.1580912483982519</v>
      </c>
      <c r="BB41">
        <f>ABS(100*((AVERAGE(AG41:AG42))-0.9)/0.9)</f>
        <v>2.87526712825803</v>
      </c>
      <c r="BC41">
        <f>ABS(100*(AG41-AG42)/(AVERAGE(AG41:AG42)))</f>
        <v>1.751616930906952</v>
      </c>
      <c r="BG41" s="3">
        <f>AVERAGE(AD41:AD42)</f>
        <v>9.4280660686670004</v>
      </c>
      <c r="BH41" s="3">
        <f>AVERAGE(AE41:AE42)</f>
        <v>18.310384426238468</v>
      </c>
      <c r="BI41" s="3">
        <f>AVERAGE(AF41:AF42)</f>
        <v>8.8823183575714673</v>
      </c>
      <c r="BJ41" s="3">
        <f>AVERAGE(AG41:AG42)</f>
        <v>0.92587740415432229</v>
      </c>
    </row>
    <row r="42" spans="1:62" x14ac:dyDescent="0.2">
      <c r="A42">
        <v>18</v>
      </c>
      <c r="B42">
        <v>7</v>
      </c>
      <c r="C42" t="s">
        <v>67</v>
      </c>
      <c r="D42" t="s">
        <v>27</v>
      </c>
      <c r="G42">
        <v>0.46700000000000003</v>
      </c>
      <c r="H42">
        <v>0.46700000000000003</v>
      </c>
      <c r="I42">
        <v>8804</v>
      </c>
      <c r="J42">
        <v>16617</v>
      </c>
      <c r="L42">
        <v>8584</v>
      </c>
      <c r="M42">
        <v>7.6760000000000002</v>
      </c>
      <c r="N42">
        <v>15.37</v>
      </c>
      <c r="O42">
        <v>7.6950000000000003</v>
      </c>
      <c r="Q42">
        <v>0.83699999999999997</v>
      </c>
      <c r="R42">
        <v>1</v>
      </c>
      <c r="S42">
        <v>0</v>
      </c>
      <c r="T42">
        <v>0</v>
      </c>
      <c r="V42">
        <v>0</v>
      </c>
      <c r="Y42" s="1">
        <v>44810</v>
      </c>
      <c r="Z42" s="6">
        <v>0.81353009259259268</v>
      </c>
      <c r="AB42">
        <v>1</v>
      </c>
      <c r="AD42" s="3">
        <f t="shared" si="4"/>
        <v>9.3727527608273906</v>
      </c>
      <c r="AE42" s="3">
        <f t="shared" si="5"/>
        <v>18.395326977751527</v>
      </c>
      <c r="AF42" s="3">
        <f t="shared" si="6"/>
        <v>9.0225742169241361</v>
      </c>
      <c r="AG42" s="3">
        <f t="shared" si="7"/>
        <v>0.91776849146901784</v>
      </c>
      <c r="AH42" s="3"/>
      <c r="BG42" s="3"/>
      <c r="BH42" s="3"/>
      <c r="BI42" s="3"/>
      <c r="BJ42" s="3"/>
    </row>
    <row r="43" spans="1:62" x14ac:dyDescent="0.2">
      <c r="A43">
        <v>19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11213</v>
      </c>
      <c r="J43">
        <v>21958</v>
      </c>
      <c r="L43">
        <v>11361</v>
      </c>
      <c r="M43">
        <v>7.5149999999999997</v>
      </c>
      <c r="N43">
        <v>15.734</v>
      </c>
      <c r="O43">
        <v>8.2200000000000006</v>
      </c>
      <c r="Q43">
        <v>0.89400000000000002</v>
      </c>
      <c r="R43">
        <v>1</v>
      </c>
      <c r="S43">
        <v>0</v>
      </c>
      <c r="T43">
        <v>0</v>
      </c>
      <c r="V43">
        <v>0</v>
      </c>
      <c r="Y43" s="1">
        <v>44810</v>
      </c>
      <c r="Z43" s="6">
        <v>0.82853009259259258</v>
      </c>
      <c r="AB43">
        <v>1</v>
      </c>
      <c r="AD43" s="3">
        <f t="shared" si="4"/>
        <v>9.2896014520325458</v>
      </c>
      <c r="AE43" s="3">
        <f t="shared" si="5"/>
        <v>18.93355028817977</v>
      </c>
      <c r="AF43" s="3">
        <f t="shared" si="6"/>
        <v>9.6439488361472243</v>
      </c>
      <c r="AG43" s="3">
        <f t="shared" si="7"/>
        <v>0.94343909886988364</v>
      </c>
      <c r="AH43" s="3"/>
      <c r="BG43" s="3"/>
      <c r="BH43" s="3"/>
      <c r="BI43" s="3"/>
      <c r="BJ43" s="3"/>
    </row>
    <row r="44" spans="1:62" x14ac:dyDescent="0.2">
      <c r="A44">
        <v>20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11284</v>
      </c>
      <c r="J44">
        <v>21878</v>
      </c>
      <c r="L44">
        <v>11273</v>
      </c>
      <c r="M44">
        <v>7.56</v>
      </c>
      <c r="N44">
        <v>15.678000000000001</v>
      </c>
      <c r="O44">
        <v>8.1180000000000003</v>
      </c>
      <c r="Q44">
        <v>0.88600000000000001</v>
      </c>
      <c r="R44">
        <v>1</v>
      </c>
      <c r="S44">
        <v>0</v>
      </c>
      <c r="T44">
        <v>0</v>
      </c>
      <c r="V44">
        <v>0</v>
      </c>
      <c r="Y44" s="1">
        <v>44810</v>
      </c>
      <c r="Z44" s="6">
        <v>0.83627314814814813</v>
      </c>
      <c r="AB44">
        <v>1</v>
      </c>
      <c r="AD44" s="3">
        <f t="shared" si="4"/>
        <v>9.3483842516491453</v>
      </c>
      <c r="AE44" s="3">
        <f t="shared" si="5"/>
        <v>18.864411862808797</v>
      </c>
      <c r="AF44" s="3">
        <f t="shared" si="6"/>
        <v>9.516027611159652</v>
      </c>
      <c r="AG44" s="3">
        <f t="shared" si="7"/>
        <v>0.93617888371268798</v>
      </c>
      <c r="AH44" s="3"/>
      <c r="AJ44">
        <f>ABS(100*((AVERAGE(AD44:AD45))-9)/9)</f>
        <v>3.8249401985925462</v>
      </c>
      <c r="AK44">
        <f>ABS(100*(AD44-AD45)/(AVERAGE(AD44:AD45)))</f>
        <v>8.8602855449610662E-2</v>
      </c>
      <c r="AP44">
        <f>ABS(100*((AVERAGE(AE44:AE45))-18)/18)</f>
        <v>4.2333365012668862</v>
      </c>
      <c r="AQ44">
        <f>ABS(100*(AE44-AE45)/(AVERAGE(AE44:AE45)))</f>
        <v>1.0916884070803001</v>
      </c>
      <c r="AV44">
        <f>ABS(100*((AVERAGE(AF44:AF45))-9)/9)</f>
        <v>4.6417328039412062</v>
      </c>
      <c r="AW44">
        <f>ABS(100*(AF44-AF45)/(AVERAGE(AF44:AF45)))</f>
        <v>2.0869442636251954</v>
      </c>
      <c r="BB44">
        <f>ABS(100*((AVERAGE(AG44:AG45))-0.9)/0.9)</f>
        <v>3.5294447674325671</v>
      </c>
      <c r="BC44">
        <f>ABS(100*(AG44-AG45)/(AVERAGE(AG44:AG45)))</f>
        <v>0.94742360831853867</v>
      </c>
      <c r="BG44" s="3">
        <f>AVERAGE(AD44:AD45)</f>
        <v>9.3442446178733292</v>
      </c>
      <c r="BH44" s="3">
        <f>AVERAGE(AE44:AE45)</f>
        <v>18.762000570228039</v>
      </c>
      <c r="BI44" s="3">
        <f>AVERAGE(AF44:AF45)</f>
        <v>9.4177559523547085</v>
      </c>
      <c r="BJ44" s="3">
        <f>AVERAGE(AG44:AG45)</f>
        <v>0.93176500290689313</v>
      </c>
    </row>
    <row r="45" spans="1:62" x14ac:dyDescent="0.2">
      <c r="A45">
        <v>21</v>
      </c>
      <c r="B45">
        <v>8</v>
      </c>
      <c r="C45" t="s">
        <v>67</v>
      </c>
      <c r="D45" t="s">
        <v>27</v>
      </c>
      <c r="G45">
        <v>0.6</v>
      </c>
      <c r="H45">
        <v>0.6</v>
      </c>
      <c r="I45">
        <v>11274</v>
      </c>
      <c r="J45">
        <v>21641</v>
      </c>
      <c r="L45">
        <v>11166</v>
      </c>
      <c r="M45">
        <v>7.5529999999999999</v>
      </c>
      <c r="N45">
        <v>15.51</v>
      </c>
      <c r="O45">
        <v>7.9569999999999999</v>
      </c>
      <c r="Q45">
        <v>0.877</v>
      </c>
      <c r="R45">
        <v>1</v>
      </c>
      <c r="S45">
        <v>0</v>
      </c>
      <c r="T45">
        <v>0</v>
      </c>
      <c r="V45">
        <v>0</v>
      </c>
      <c r="Y45" s="1">
        <v>44810</v>
      </c>
      <c r="Z45" s="6">
        <v>0.8445717592592592</v>
      </c>
      <c r="AB45">
        <v>1</v>
      </c>
      <c r="AD45" s="3">
        <f t="shared" si="4"/>
        <v>9.340104984097513</v>
      </c>
      <c r="AE45" s="3">
        <f t="shared" si="5"/>
        <v>18.659589277647278</v>
      </c>
      <c r="AF45" s="3">
        <f t="shared" si="6"/>
        <v>9.319484293549765</v>
      </c>
      <c r="AG45" s="3">
        <f t="shared" si="7"/>
        <v>0.92735112210109816</v>
      </c>
      <c r="AH45" s="3"/>
    </row>
    <row r="46" spans="1:62" x14ac:dyDescent="0.2">
      <c r="A46">
        <v>22</v>
      </c>
      <c r="B46">
        <v>1</v>
      </c>
      <c r="C46" t="s">
        <v>93</v>
      </c>
      <c r="D46" t="s">
        <v>27</v>
      </c>
      <c r="G46">
        <v>0.3</v>
      </c>
      <c r="H46">
        <v>0.3</v>
      </c>
      <c r="I46">
        <v>5337</v>
      </c>
      <c r="J46">
        <v>11804</v>
      </c>
      <c r="L46">
        <v>6516</v>
      </c>
      <c r="M46">
        <v>7.516</v>
      </c>
      <c r="N46">
        <v>17.131</v>
      </c>
      <c r="O46">
        <v>9.6150000000000002</v>
      </c>
      <c r="Q46">
        <v>0.94199999999999995</v>
      </c>
      <c r="R46">
        <v>1</v>
      </c>
      <c r="S46">
        <v>0</v>
      </c>
      <c r="T46">
        <v>0</v>
      </c>
      <c r="V46">
        <v>0</v>
      </c>
      <c r="Y46" s="1">
        <v>44810</v>
      </c>
      <c r="Z46" s="6">
        <v>0.85796296296296293</v>
      </c>
      <c r="AB46">
        <v>1</v>
      </c>
      <c r="AD46" s="3">
        <f t="shared" si="4"/>
        <v>8.8494076773851695</v>
      </c>
      <c r="AE46" s="3">
        <f t="shared" si="5"/>
        <v>20.316311295937101</v>
      </c>
      <c r="AF46" s="3">
        <f t="shared" si="6"/>
        <v>11.466903618551932</v>
      </c>
      <c r="AG46" s="3">
        <f t="shared" si="7"/>
        <v>1.0874295059985841</v>
      </c>
      <c r="AH46" s="3"/>
      <c r="BG46" s="3"/>
      <c r="BH46" s="3"/>
      <c r="BI46" s="3"/>
      <c r="BJ46" s="3"/>
    </row>
    <row r="47" spans="1:62" x14ac:dyDescent="0.2">
      <c r="A47">
        <v>23</v>
      </c>
      <c r="B47">
        <v>1</v>
      </c>
      <c r="C47" t="s">
        <v>93</v>
      </c>
      <c r="D47" t="s">
        <v>27</v>
      </c>
      <c r="G47">
        <v>0.3</v>
      </c>
      <c r="H47">
        <v>0.3</v>
      </c>
      <c r="I47">
        <v>5366</v>
      </c>
      <c r="J47">
        <v>12082</v>
      </c>
      <c r="L47">
        <v>6436</v>
      </c>
      <c r="M47">
        <v>7.5519999999999996</v>
      </c>
      <c r="N47">
        <v>17.524000000000001</v>
      </c>
      <c r="O47">
        <v>9.9719999999999995</v>
      </c>
      <c r="Q47">
        <v>0.92900000000000005</v>
      </c>
      <c r="R47">
        <v>1</v>
      </c>
      <c r="S47">
        <v>0</v>
      </c>
      <c r="T47">
        <v>0</v>
      </c>
      <c r="V47">
        <v>0</v>
      </c>
      <c r="Y47" s="1">
        <v>44810</v>
      </c>
      <c r="Z47" s="6">
        <v>0.86495370370370372</v>
      </c>
      <c r="AB47">
        <v>1</v>
      </c>
      <c r="AD47" s="3">
        <f t="shared" si="4"/>
        <v>8.8974274291846438</v>
      </c>
      <c r="AE47" s="3">
        <f t="shared" si="5"/>
        <v>20.796823352265395</v>
      </c>
      <c r="AF47" s="3">
        <f t="shared" si="6"/>
        <v>11.899395923080752</v>
      </c>
      <c r="AG47" s="3">
        <f t="shared" si="7"/>
        <v>1.0742291148036833</v>
      </c>
      <c r="AH47" s="3"/>
      <c r="AI47">
        <f>100*(AVERAGE(I47:I48))/(AVERAGE(I$47:I$48))</f>
        <v>100</v>
      </c>
      <c r="AK47">
        <f>ABS(100*(AD47-AD48)/(AVERAGE(AD47:AD48)))</f>
        <v>0.92621442904510487</v>
      </c>
      <c r="AO47">
        <f>100*(AVERAGE(J47:J48))/(AVERAGE(J$47:J$48))</f>
        <v>100</v>
      </c>
      <c r="AQ47">
        <f>ABS(100*(AE47-AE48)/(AVERAGE(AE47:AE48)))</f>
        <v>2.7039568263939207</v>
      </c>
      <c r="AU47">
        <f>100*(((AVERAGE(J47:J48))-(AVERAGE(I47:I48)))/((AVERAGE(J$47:J$48))-(AVERAGE($I$47:I48))))</f>
        <v>100</v>
      </c>
      <c r="AW47">
        <f>ABS(100*(AF47-AF48)/(AVERAGE(AF47:AF48)))</f>
        <v>5.5060147943823798</v>
      </c>
      <c r="BA47">
        <f>100*(AVERAGE(L47:L48))/(AVERAGE(L$47:L$48))</f>
        <v>100</v>
      </c>
      <c r="BC47">
        <f>ABS(100*(AG47-AG48)/(AVERAGE(AG47:AG48)))</f>
        <v>1.4543684446944984</v>
      </c>
      <c r="BG47" s="3">
        <f>AVERAGE(AD47:AD48)</f>
        <v>8.9388237669428126</v>
      </c>
      <c r="BH47" s="3">
        <f>AVERAGE(AE47:AE48)</f>
        <v>20.519405420464352</v>
      </c>
      <c r="BI47" s="3">
        <f>AVERAGE(AF47:AF48)</f>
        <v>11.580581653521538</v>
      </c>
      <c r="BJ47" s="3">
        <f>AVERAGE(AG47:AG48)</f>
        <v>1.0664738849766793</v>
      </c>
    </row>
    <row r="48" spans="1:62" x14ac:dyDescent="0.2">
      <c r="A48">
        <v>24</v>
      </c>
      <c r="B48">
        <v>1</v>
      </c>
      <c r="C48" t="s">
        <v>93</v>
      </c>
      <c r="D48" t="s">
        <v>27</v>
      </c>
      <c r="G48">
        <v>0.3</v>
      </c>
      <c r="H48">
        <v>0.3</v>
      </c>
      <c r="I48">
        <v>5416</v>
      </c>
      <c r="J48">
        <v>11761</v>
      </c>
      <c r="L48">
        <v>6342</v>
      </c>
      <c r="M48">
        <v>7.617</v>
      </c>
      <c r="N48">
        <v>17.07</v>
      </c>
      <c r="O48">
        <v>9.4529999999999994</v>
      </c>
      <c r="Q48">
        <v>0.91200000000000003</v>
      </c>
      <c r="R48">
        <v>1</v>
      </c>
      <c r="S48">
        <v>0</v>
      </c>
      <c r="T48">
        <v>0</v>
      </c>
      <c r="V48">
        <v>0</v>
      </c>
      <c r="Y48" s="1">
        <v>44810</v>
      </c>
      <c r="Z48" s="6">
        <v>0.87234953703703699</v>
      </c>
      <c r="AB48">
        <v>1</v>
      </c>
      <c r="AD48" s="3">
        <f t="shared" si="4"/>
        <v>8.9802201047009813</v>
      </c>
      <c r="AE48" s="3">
        <f t="shared" si="5"/>
        <v>20.241987488663305</v>
      </c>
      <c r="AF48" s="3">
        <f t="shared" si="6"/>
        <v>11.261767383962324</v>
      </c>
      <c r="AG48" s="3">
        <f t="shared" si="7"/>
        <v>1.058718655149675</v>
      </c>
      <c r="AH48" s="3"/>
      <c r="BG48" s="3"/>
      <c r="BH48" s="3"/>
      <c r="BI48" s="3"/>
      <c r="BJ48" s="3"/>
    </row>
    <row r="49" spans="1:62" x14ac:dyDescent="0.2">
      <c r="A49">
        <v>25</v>
      </c>
      <c r="B49">
        <v>2</v>
      </c>
      <c r="C49" t="s">
        <v>72</v>
      </c>
      <c r="D49" t="s">
        <v>27</v>
      </c>
      <c r="G49">
        <v>0.5</v>
      </c>
      <c r="H49">
        <v>0.5</v>
      </c>
      <c r="I49">
        <v>5043</v>
      </c>
      <c r="J49">
        <v>6907</v>
      </c>
      <c r="L49">
        <v>3345</v>
      </c>
      <c r="M49">
        <v>4.2839999999999998</v>
      </c>
      <c r="N49">
        <v>6.13</v>
      </c>
      <c r="O49">
        <v>1.847</v>
      </c>
      <c r="Q49">
        <v>0.23400000000000001</v>
      </c>
      <c r="R49">
        <v>1</v>
      </c>
      <c r="S49">
        <v>0</v>
      </c>
      <c r="T49">
        <v>0</v>
      </c>
      <c r="V49">
        <v>0</v>
      </c>
      <c r="Y49" s="1">
        <v>44810</v>
      </c>
      <c r="Z49" s="6">
        <v>0.88598379629629631</v>
      </c>
      <c r="AB49">
        <v>1</v>
      </c>
      <c r="AD49" s="3">
        <f t="shared" si="4"/>
        <v>5.0175520472094632</v>
      </c>
      <c r="AE49" s="3">
        <f t="shared" si="5"/>
        <v>7.1112237419371658</v>
      </c>
      <c r="AF49" s="3">
        <f t="shared" si="6"/>
        <v>2.0936716947277025</v>
      </c>
      <c r="AG49" s="3">
        <f t="shared" si="7"/>
        <v>0.33851940000642095</v>
      </c>
      <c r="AH49" s="3"/>
    </row>
    <row r="50" spans="1:62" x14ac:dyDescent="0.2">
      <c r="A50">
        <v>26</v>
      </c>
      <c r="B50">
        <v>2</v>
      </c>
      <c r="C50" t="s">
        <v>72</v>
      </c>
      <c r="D50" t="s">
        <v>27</v>
      </c>
      <c r="G50">
        <v>0.5</v>
      </c>
      <c r="H50">
        <v>0.5</v>
      </c>
      <c r="I50">
        <v>3545</v>
      </c>
      <c r="J50">
        <v>7179</v>
      </c>
      <c r="L50">
        <v>3324</v>
      </c>
      <c r="M50">
        <v>3.1349999999999998</v>
      </c>
      <c r="N50">
        <v>6.36</v>
      </c>
      <c r="O50">
        <v>3.2250000000000001</v>
      </c>
      <c r="Q50">
        <v>0.23200000000000001</v>
      </c>
      <c r="R50">
        <v>1</v>
      </c>
      <c r="S50">
        <v>0</v>
      </c>
      <c r="T50">
        <v>0</v>
      </c>
      <c r="V50">
        <v>0</v>
      </c>
      <c r="Y50" s="1">
        <v>44810</v>
      </c>
      <c r="Z50" s="6">
        <v>0.89307870370370368</v>
      </c>
      <c r="AB50">
        <v>1</v>
      </c>
      <c r="AD50" s="3">
        <f t="shared" si="4"/>
        <v>3.5292709121277901</v>
      </c>
      <c r="AE50" s="3">
        <f t="shared" si="5"/>
        <v>7.3933085174507509</v>
      </c>
      <c r="AF50" s="3">
        <f t="shared" si="6"/>
        <v>3.8640376053229608</v>
      </c>
      <c r="AG50" s="3">
        <f t="shared" si="7"/>
        <v>0.33644033839322413</v>
      </c>
      <c r="AH50" s="3"/>
      <c r="AK50">
        <f>ABS(100*(AD50-AD51)/(AVERAGE(AD50:AD51)))</f>
        <v>1.7607043856742808</v>
      </c>
      <c r="AQ50">
        <f>ABS(100*(AE50-AE51)/(AVERAGE(AE50:AE51)))</f>
        <v>3.96252548261312</v>
      </c>
      <c r="AW50">
        <f>ABS(100*(AF50-AF51)/(AVERAGE(AF50:AF51)))</f>
        <v>6.016003478713202</v>
      </c>
      <c r="BC50">
        <f>ABS(100*(AG50-AG51)/(AVERAGE(AG50:AG51)))</f>
        <v>1.3330226719240372</v>
      </c>
      <c r="BG50" s="3">
        <f>AVERAGE(AD50:AD51)</f>
        <v>3.4984720368357127</v>
      </c>
      <c r="BH50" s="3">
        <f>AVERAGE(AE50:AE51)</f>
        <v>7.2496734387425468</v>
      </c>
      <c r="BI50" s="3">
        <f>AVERAGE(AF50:AF51)</f>
        <v>3.751201401906834</v>
      </c>
      <c r="BJ50" s="3">
        <f>AVERAGE(AG50:AG51)</f>
        <v>0.33421277237908459</v>
      </c>
    </row>
    <row r="51" spans="1:62" x14ac:dyDescent="0.2">
      <c r="A51">
        <v>27</v>
      </c>
      <c r="B51">
        <v>2</v>
      </c>
      <c r="C51" t="s">
        <v>72</v>
      </c>
      <c r="D51" t="s">
        <v>27</v>
      </c>
      <c r="G51">
        <v>0.5</v>
      </c>
      <c r="H51">
        <v>0.5</v>
      </c>
      <c r="I51">
        <v>3483</v>
      </c>
      <c r="J51">
        <v>6902</v>
      </c>
      <c r="L51">
        <v>3279</v>
      </c>
      <c r="M51">
        <v>3.0870000000000002</v>
      </c>
      <c r="N51">
        <v>6.1260000000000003</v>
      </c>
      <c r="O51">
        <v>3.0390000000000001</v>
      </c>
      <c r="Q51">
        <v>0.22700000000000001</v>
      </c>
      <c r="R51">
        <v>1</v>
      </c>
      <c r="S51">
        <v>0</v>
      </c>
      <c r="T51">
        <v>0</v>
      </c>
      <c r="V51">
        <v>0</v>
      </c>
      <c r="Y51" s="1">
        <v>44810</v>
      </c>
      <c r="Z51" s="6">
        <v>0.9005671296296297</v>
      </c>
      <c r="AB51">
        <v>1</v>
      </c>
      <c r="AD51" s="3">
        <f t="shared" si="4"/>
        <v>3.4676731615436354</v>
      </c>
      <c r="AE51" s="3">
        <f t="shared" si="5"/>
        <v>7.1060383600343426</v>
      </c>
      <c r="AF51" s="3">
        <f t="shared" si="6"/>
        <v>3.6383651984907073</v>
      </c>
      <c r="AG51" s="3">
        <f t="shared" si="7"/>
        <v>0.33198520636494505</v>
      </c>
      <c r="AH51" s="3"/>
      <c r="BG51" s="3"/>
      <c r="BH51" s="3"/>
      <c r="BI51" s="3"/>
      <c r="BJ51" s="3"/>
    </row>
    <row r="52" spans="1:62" x14ac:dyDescent="0.2">
      <c r="A52">
        <v>28</v>
      </c>
      <c r="B52">
        <v>9</v>
      </c>
      <c r="C52" t="s">
        <v>144</v>
      </c>
      <c r="D52" t="s">
        <v>27</v>
      </c>
      <c r="G52">
        <v>0.5</v>
      </c>
      <c r="H52">
        <v>0.5</v>
      </c>
      <c r="I52">
        <v>3859</v>
      </c>
      <c r="J52">
        <v>7164</v>
      </c>
      <c r="L52">
        <v>1995</v>
      </c>
      <c r="M52">
        <v>3.3759999999999999</v>
      </c>
      <c r="N52">
        <v>6.3479999999999999</v>
      </c>
      <c r="O52">
        <v>2.972</v>
      </c>
      <c r="Q52">
        <v>9.2999999999999999E-2</v>
      </c>
      <c r="R52">
        <v>1</v>
      </c>
      <c r="S52">
        <v>0</v>
      </c>
      <c r="T52">
        <v>0</v>
      </c>
      <c r="V52">
        <v>0</v>
      </c>
      <c r="Y52" s="1">
        <v>44810</v>
      </c>
      <c r="Z52" s="6">
        <v>0.91369212962962953</v>
      </c>
      <c r="AB52">
        <v>1</v>
      </c>
      <c r="AD52" s="3">
        <f t="shared" si="4"/>
        <v>3.8412337134733479</v>
      </c>
      <c r="AE52" s="3">
        <f t="shared" si="5"/>
        <v>7.3777523717422815</v>
      </c>
      <c r="AF52" s="3">
        <f t="shared" si="6"/>
        <v>3.5365186582689336</v>
      </c>
      <c r="AG52" s="3">
        <f t="shared" si="7"/>
        <v>0.20486543915804986</v>
      </c>
      <c r="AH52" s="3"/>
      <c r="BG52" s="3"/>
      <c r="BH52" s="3"/>
      <c r="BI52" s="3"/>
      <c r="BJ52" s="3"/>
    </row>
    <row r="53" spans="1:62" x14ac:dyDescent="0.2">
      <c r="A53">
        <v>29</v>
      </c>
      <c r="B53">
        <v>9</v>
      </c>
      <c r="C53" t="s">
        <v>144</v>
      </c>
      <c r="D53" t="s">
        <v>27</v>
      </c>
      <c r="G53">
        <v>0.5</v>
      </c>
      <c r="H53">
        <v>0.5</v>
      </c>
      <c r="I53">
        <v>4123</v>
      </c>
      <c r="J53">
        <v>7239</v>
      </c>
      <c r="L53">
        <v>1934</v>
      </c>
      <c r="M53">
        <v>3.5779999999999998</v>
      </c>
      <c r="N53">
        <v>6.4109999999999996</v>
      </c>
      <c r="O53">
        <v>2.8340000000000001</v>
      </c>
      <c r="Q53">
        <v>8.5999999999999993E-2</v>
      </c>
      <c r="R53">
        <v>1</v>
      </c>
      <c r="S53">
        <v>0</v>
      </c>
      <c r="T53">
        <v>0</v>
      </c>
      <c r="V53">
        <v>0</v>
      </c>
      <c r="Y53" s="1">
        <v>44810</v>
      </c>
      <c r="Z53" s="6">
        <v>0.92074074074074075</v>
      </c>
      <c r="AB53">
        <v>1</v>
      </c>
      <c r="AD53" s="3">
        <f t="shared" si="4"/>
        <v>4.1035209095091041</v>
      </c>
      <c r="AE53" s="3">
        <f t="shared" si="5"/>
        <v>7.4555331002846295</v>
      </c>
      <c r="AF53" s="3">
        <f t="shared" si="6"/>
        <v>3.3520121907755254</v>
      </c>
      <c r="AG53" s="3">
        <f t="shared" si="7"/>
        <v>0.19882626018638272</v>
      </c>
      <c r="AH53" s="3"/>
      <c r="AK53">
        <f>ABS(100*(AD53-AD54)/(AVERAGE(AD53:AD54)))</f>
        <v>0.92427781653556851</v>
      </c>
      <c r="AQ53">
        <f>ABS(100*(AE53-AE54)/(AVERAGE(AE53:AE54)))</f>
        <v>2.0091348696836833</v>
      </c>
      <c r="AW53">
        <f>ABS(100*(AF53-AF54)/(AVERAGE(AF53:AF54)))</f>
        <v>3.3532681013956398</v>
      </c>
      <c r="BC53">
        <f>ABS(100*(AG53-AG54)/(AVERAGE(AG53:AG54)))</f>
        <v>4.1681777476859496</v>
      </c>
      <c r="BG53" s="3">
        <f>AVERAGE(AD53:AD54)</f>
        <v>4.084644179491379</v>
      </c>
      <c r="BH53" s="3">
        <f>AVERAGE(AE53:AE54)</f>
        <v>7.3813821390742573</v>
      </c>
      <c r="BI53" s="3">
        <f>AVERAGE(AF53:AF54)</f>
        <v>3.2967379595828783</v>
      </c>
      <c r="BJ53" s="3">
        <f>AVERAGE(AG53:AG54)</f>
        <v>0.19476713989395072</v>
      </c>
    </row>
    <row r="54" spans="1:62" x14ac:dyDescent="0.2">
      <c r="A54">
        <v>30</v>
      </c>
      <c r="B54">
        <v>9</v>
      </c>
      <c r="C54" t="s">
        <v>144</v>
      </c>
      <c r="D54" t="s">
        <v>27</v>
      </c>
      <c r="G54">
        <v>0.5</v>
      </c>
      <c r="H54">
        <v>0.5</v>
      </c>
      <c r="I54">
        <v>4085</v>
      </c>
      <c r="J54">
        <v>7096</v>
      </c>
      <c r="L54">
        <v>1852</v>
      </c>
      <c r="M54">
        <v>3.5489999999999999</v>
      </c>
      <c r="N54">
        <v>6.29</v>
      </c>
      <c r="O54">
        <v>2.7410000000000001</v>
      </c>
      <c r="Q54">
        <v>7.8E-2</v>
      </c>
      <c r="R54">
        <v>1</v>
      </c>
      <c r="S54">
        <v>0</v>
      </c>
      <c r="T54">
        <v>0</v>
      </c>
      <c r="V54">
        <v>0</v>
      </c>
      <c r="Y54" s="1">
        <v>44810</v>
      </c>
      <c r="Z54" s="6">
        <v>0.92831018518518515</v>
      </c>
      <c r="AB54">
        <v>1</v>
      </c>
      <c r="AD54" s="3">
        <f t="shared" si="4"/>
        <v>4.065767449473654</v>
      </c>
      <c r="AE54" s="3">
        <f t="shared" si="5"/>
        <v>7.3072311778638852</v>
      </c>
      <c r="AF54" s="3">
        <f t="shared" si="6"/>
        <v>3.2414637283902312</v>
      </c>
      <c r="AG54" s="3">
        <f t="shared" si="7"/>
        <v>0.1907080196015187</v>
      </c>
      <c r="AH54" s="3"/>
      <c r="BG54" s="3"/>
      <c r="BH54" s="3"/>
      <c r="BI54" s="3"/>
      <c r="BJ54" s="3"/>
    </row>
    <row r="55" spans="1:62" x14ac:dyDescent="0.2">
      <c r="A55">
        <v>31</v>
      </c>
      <c r="B55">
        <v>10</v>
      </c>
      <c r="C55" t="s">
        <v>145</v>
      </c>
      <c r="D55" t="s">
        <v>27</v>
      </c>
      <c r="G55">
        <v>0.5</v>
      </c>
      <c r="H55">
        <v>0.5</v>
      </c>
      <c r="I55">
        <v>3323</v>
      </c>
      <c r="J55">
        <v>5839</v>
      </c>
      <c r="L55">
        <v>2511</v>
      </c>
      <c r="M55">
        <v>2.964</v>
      </c>
      <c r="N55">
        <v>5.2249999999999996</v>
      </c>
      <c r="O55">
        <v>2.2610000000000001</v>
      </c>
      <c r="Q55">
        <v>0.14699999999999999</v>
      </c>
      <c r="R55">
        <v>1</v>
      </c>
      <c r="S55">
        <v>0</v>
      </c>
      <c r="T55">
        <v>0</v>
      </c>
      <c r="V55">
        <v>0</v>
      </c>
      <c r="Y55" s="1">
        <v>44810</v>
      </c>
      <c r="Z55" s="6">
        <v>0.94126157407407407</v>
      </c>
      <c r="AB55">
        <v>1</v>
      </c>
      <c r="AD55" s="3">
        <f t="shared" si="4"/>
        <v>3.3087112245522685</v>
      </c>
      <c r="AE55" s="3">
        <f t="shared" si="5"/>
        <v>6.0036261674941187</v>
      </c>
      <c r="AF55" s="3">
        <f t="shared" si="6"/>
        <v>2.6949149429418502</v>
      </c>
      <c r="AG55" s="3">
        <f t="shared" si="7"/>
        <v>0.25595095308231613</v>
      </c>
      <c r="AH55" s="3"/>
      <c r="BG55" s="3"/>
      <c r="BH55" s="3"/>
      <c r="BI55" s="3"/>
      <c r="BJ55" s="3"/>
    </row>
    <row r="56" spans="1:62" x14ac:dyDescent="0.2">
      <c r="A56">
        <v>32</v>
      </c>
      <c r="B56">
        <v>10</v>
      </c>
      <c r="C56" t="s">
        <v>145</v>
      </c>
      <c r="D56" t="s">
        <v>27</v>
      </c>
      <c r="G56">
        <v>0.5</v>
      </c>
      <c r="H56">
        <v>0.5</v>
      </c>
      <c r="I56">
        <v>3065</v>
      </c>
      <c r="J56">
        <v>5850</v>
      </c>
      <c r="L56">
        <v>2443</v>
      </c>
      <c r="M56">
        <v>2.766</v>
      </c>
      <c r="N56">
        <v>5.234</v>
      </c>
      <c r="O56">
        <v>2.468</v>
      </c>
      <c r="Q56">
        <v>0.13900000000000001</v>
      </c>
      <c r="R56">
        <v>1</v>
      </c>
      <c r="S56">
        <v>0</v>
      </c>
      <c r="T56">
        <v>0</v>
      </c>
      <c r="V56">
        <v>0</v>
      </c>
      <c r="Y56" s="1">
        <v>44810</v>
      </c>
      <c r="Z56" s="6">
        <v>0.94813657407407403</v>
      </c>
      <c r="AB56">
        <v>1</v>
      </c>
      <c r="AD56" s="3">
        <f t="shared" si="4"/>
        <v>3.0523851011536891</v>
      </c>
      <c r="AE56" s="3">
        <f t="shared" si="5"/>
        <v>6.0150340076803301</v>
      </c>
      <c r="AF56" s="3">
        <f t="shared" si="6"/>
        <v>2.962648906526641</v>
      </c>
      <c r="AG56" s="3">
        <f t="shared" si="7"/>
        <v>0.24921875357291667</v>
      </c>
      <c r="AH56" s="3"/>
      <c r="AK56">
        <f>ABS(100*(AD56-AD57)/(AVERAGE(AD56:AD57)))</f>
        <v>1.2613937925589345</v>
      </c>
      <c r="AQ56">
        <f>ABS(100*(AE56-AE57)/(AVERAGE(AE56:AE57)))</f>
        <v>1.6924548571453306</v>
      </c>
      <c r="AW56">
        <f>ABS(100*(AF56-AF57)/(AVERAGE(AF56:AF57)))</f>
        <v>2.1346210212445045</v>
      </c>
      <c r="BC56">
        <f>ABS(100*(AG56-AG57)/(AVERAGE(AG56:AG57)))</f>
        <v>2.3166448761437826</v>
      </c>
      <c r="BG56" s="3">
        <f>AVERAGE(AD56:AD57)</f>
        <v>3.0717585872245121</v>
      </c>
      <c r="BH56" s="3">
        <f>AVERAGE(AE56:AE57)</f>
        <v>6.0663692885182803</v>
      </c>
      <c r="BI56" s="3">
        <f>AVERAGE(AF56:AF57)</f>
        <v>2.9946107012937682</v>
      </c>
      <c r="BJ56" s="3">
        <f>AVERAGE(AG56:AG57)</f>
        <v>0.2521393401247885</v>
      </c>
    </row>
    <row r="57" spans="1:62" x14ac:dyDescent="0.2">
      <c r="A57">
        <v>33</v>
      </c>
      <c r="B57">
        <v>10</v>
      </c>
      <c r="C57" t="s">
        <v>145</v>
      </c>
      <c r="D57" t="s">
        <v>27</v>
      </c>
      <c r="G57">
        <v>0.5</v>
      </c>
      <c r="H57">
        <v>0.5</v>
      </c>
      <c r="I57">
        <v>3104</v>
      </c>
      <c r="J57">
        <v>5949</v>
      </c>
      <c r="L57">
        <v>2502</v>
      </c>
      <c r="M57">
        <v>2.7959999999999998</v>
      </c>
      <c r="N57">
        <v>5.3179999999999996</v>
      </c>
      <c r="O57">
        <v>2.5219999999999998</v>
      </c>
      <c r="Q57">
        <v>0.14599999999999999</v>
      </c>
      <c r="R57">
        <v>1</v>
      </c>
      <c r="S57">
        <v>0</v>
      </c>
      <c r="T57">
        <v>0</v>
      </c>
      <c r="V57">
        <v>0</v>
      </c>
      <c r="Y57" s="1">
        <v>44810</v>
      </c>
      <c r="Z57" s="6">
        <v>0.95560185185185187</v>
      </c>
      <c r="AB57">
        <v>1</v>
      </c>
      <c r="AD57" s="3">
        <f t="shared" si="4"/>
        <v>3.0911320732953351</v>
      </c>
      <c r="AE57" s="3">
        <f t="shared" si="5"/>
        <v>6.1177045693562304</v>
      </c>
      <c r="AF57" s="3">
        <f t="shared" si="6"/>
        <v>3.0265724960608953</v>
      </c>
      <c r="AG57" s="3">
        <f t="shared" si="7"/>
        <v>0.25505992667666033</v>
      </c>
      <c r="AH57" s="3"/>
      <c r="BG57" s="3"/>
      <c r="BH57" s="3"/>
      <c r="BI57" s="3"/>
      <c r="BJ57" s="3"/>
    </row>
    <row r="58" spans="1:62" x14ac:dyDescent="0.2">
      <c r="A58">
        <v>34</v>
      </c>
      <c r="B58">
        <v>11</v>
      </c>
      <c r="C58" t="s">
        <v>146</v>
      </c>
      <c r="D58" t="s">
        <v>27</v>
      </c>
      <c r="G58">
        <v>0.5</v>
      </c>
      <c r="H58">
        <v>0.5</v>
      </c>
      <c r="I58">
        <v>9848</v>
      </c>
      <c r="J58">
        <v>14266</v>
      </c>
      <c r="L58">
        <v>2088</v>
      </c>
      <c r="M58">
        <v>7.97</v>
      </c>
      <c r="N58">
        <v>12.364000000000001</v>
      </c>
      <c r="O58">
        <v>4.3940000000000001</v>
      </c>
      <c r="Q58">
        <v>0.10199999999999999</v>
      </c>
      <c r="R58">
        <v>1</v>
      </c>
      <c r="S58">
        <v>0</v>
      </c>
      <c r="T58">
        <v>0</v>
      </c>
      <c r="V58">
        <v>0</v>
      </c>
      <c r="Y58" s="1">
        <v>44810</v>
      </c>
      <c r="Z58" s="6">
        <v>0.9689699074074074</v>
      </c>
      <c r="AB58">
        <v>1</v>
      </c>
      <c r="AD58" s="3">
        <f t="shared" si="4"/>
        <v>9.7913777174814545</v>
      </c>
      <c r="AE58" s="3">
        <f t="shared" si="5"/>
        <v>14.743068826512431</v>
      </c>
      <c r="AF58" s="3">
        <f t="shared" si="6"/>
        <v>4.9516911090309765</v>
      </c>
      <c r="AG58" s="3">
        <f t="shared" si="7"/>
        <v>0.21407271201649319</v>
      </c>
      <c r="AH58" s="3"/>
      <c r="BG58" s="3"/>
      <c r="BH58" s="3"/>
      <c r="BI58" s="3"/>
      <c r="BJ58" s="3"/>
    </row>
    <row r="59" spans="1:62" x14ac:dyDescent="0.2">
      <c r="A59">
        <v>35</v>
      </c>
      <c r="B59">
        <v>11</v>
      </c>
      <c r="C59" t="s">
        <v>146</v>
      </c>
      <c r="D59" t="s">
        <v>27</v>
      </c>
      <c r="G59">
        <v>0.5</v>
      </c>
      <c r="H59">
        <v>0.5</v>
      </c>
      <c r="I59">
        <v>12457</v>
      </c>
      <c r="J59">
        <v>14406</v>
      </c>
      <c r="L59">
        <v>1905</v>
      </c>
      <c r="M59">
        <v>9.9719999999999995</v>
      </c>
      <c r="N59">
        <v>12.483000000000001</v>
      </c>
      <c r="O59">
        <v>2.5110000000000001</v>
      </c>
      <c r="Q59">
        <v>8.3000000000000004E-2</v>
      </c>
      <c r="R59">
        <v>1</v>
      </c>
      <c r="S59">
        <v>0</v>
      </c>
      <c r="T59">
        <v>0</v>
      </c>
      <c r="V59">
        <v>0</v>
      </c>
      <c r="Y59" s="1">
        <v>44810</v>
      </c>
      <c r="Z59" s="6">
        <v>0.97643518518518524</v>
      </c>
      <c r="AB59">
        <v>1</v>
      </c>
      <c r="AD59" s="3">
        <f t="shared" si="4"/>
        <v>12.383450802546932</v>
      </c>
      <c r="AE59" s="3">
        <f t="shared" si="5"/>
        <v>14.888259519791484</v>
      </c>
      <c r="AF59" s="3">
        <f t="shared" si="6"/>
        <v>2.5048087172445523</v>
      </c>
      <c r="AG59" s="3">
        <f t="shared" si="7"/>
        <v>0.19595517510149177</v>
      </c>
      <c r="AH59" s="3"/>
      <c r="AK59">
        <f>ABS(100*(AD59-AD60)/(AVERAGE(AD59:AD60)))</f>
        <v>2.1115605762362391</v>
      </c>
      <c r="AQ59">
        <f>ABS(100*(AE59-AE60)/(AVERAGE(AE59:AE60)))</f>
        <v>1.6221350427756658</v>
      </c>
      <c r="AW59">
        <f>ABS(100*(AF59-AF60)/(AVERAGE(AF59:AF60)))</f>
        <v>22.364120042482504</v>
      </c>
      <c r="BC59">
        <f>ABS(100*(AG59-AG60)/(AVERAGE(AG59:AG60)))</f>
        <v>2.0415594698495338</v>
      </c>
      <c r="BG59" s="3">
        <f>AVERAGE(AD59:AD60)</f>
        <v>12.515587912671005</v>
      </c>
      <c r="BH59" s="3">
        <f>AVERAGE(AE59:AE60)</f>
        <v>14.768477197836265</v>
      </c>
      <c r="BI59" s="3">
        <f>AVERAGE(AF59:AF60)</f>
        <v>2.25288928516526</v>
      </c>
      <c r="BJ59" s="3">
        <f>AVERAGE(AG59:AG60)</f>
        <v>0.19397511642225665</v>
      </c>
    </row>
    <row r="60" spans="1:62" x14ac:dyDescent="0.2">
      <c r="A60">
        <v>36</v>
      </c>
      <c r="B60">
        <v>11</v>
      </c>
      <c r="C60" t="s">
        <v>146</v>
      </c>
      <c r="D60" t="s">
        <v>27</v>
      </c>
      <c r="G60">
        <v>0.5</v>
      </c>
      <c r="H60">
        <v>0.5</v>
      </c>
      <c r="I60">
        <v>12723</v>
      </c>
      <c r="J60">
        <v>14175</v>
      </c>
      <c r="L60">
        <v>1865</v>
      </c>
      <c r="M60">
        <v>10.176</v>
      </c>
      <c r="N60">
        <v>12.287000000000001</v>
      </c>
      <c r="O60">
        <v>2.1120000000000001</v>
      </c>
      <c r="Q60">
        <v>7.9000000000000001E-2</v>
      </c>
      <c r="R60">
        <v>1</v>
      </c>
      <c r="S60">
        <v>0</v>
      </c>
      <c r="T60">
        <v>0</v>
      </c>
      <c r="V60">
        <v>0</v>
      </c>
      <c r="Y60" s="1">
        <v>44810</v>
      </c>
      <c r="Z60" s="6">
        <v>0.98442129629629627</v>
      </c>
      <c r="AB60">
        <v>1</v>
      </c>
      <c r="AD60" s="3">
        <f t="shared" si="4"/>
        <v>12.647725022795081</v>
      </c>
      <c r="AE60" s="3">
        <f t="shared" si="5"/>
        <v>14.648694875881048</v>
      </c>
      <c r="AF60" s="3">
        <f t="shared" si="6"/>
        <v>2.0009698530859676</v>
      </c>
      <c r="AG60" s="3">
        <f t="shared" si="7"/>
        <v>0.19199505774302153</v>
      </c>
      <c r="AH60" s="3"/>
      <c r="BG60" s="3"/>
      <c r="BH60" s="3"/>
      <c r="BI60" s="3"/>
      <c r="BJ60" s="3"/>
    </row>
    <row r="61" spans="1:62" x14ac:dyDescent="0.2">
      <c r="A61">
        <v>37</v>
      </c>
      <c r="B61">
        <v>12</v>
      </c>
      <c r="C61" t="s">
        <v>147</v>
      </c>
      <c r="D61" t="s">
        <v>27</v>
      </c>
      <c r="G61">
        <v>0.5</v>
      </c>
      <c r="H61">
        <v>0.5</v>
      </c>
      <c r="I61">
        <v>6009</v>
      </c>
      <c r="J61">
        <v>6941</v>
      </c>
      <c r="L61">
        <v>2535</v>
      </c>
      <c r="M61">
        <v>5.0250000000000004</v>
      </c>
      <c r="N61">
        <v>6.1589999999999998</v>
      </c>
      <c r="O61">
        <v>1.1339999999999999</v>
      </c>
      <c r="Q61">
        <v>0.14899999999999999</v>
      </c>
      <c r="R61">
        <v>1</v>
      </c>
      <c r="S61">
        <v>0</v>
      </c>
      <c r="T61">
        <v>0</v>
      </c>
      <c r="V61">
        <v>0</v>
      </c>
      <c r="Y61" s="1">
        <v>44810</v>
      </c>
      <c r="Z61" s="6">
        <v>0.99767361111111119</v>
      </c>
      <c r="AB61">
        <v>1</v>
      </c>
      <c r="AD61" s="3">
        <f t="shared" si="4"/>
        <v>5.9772847417948416</v>
      </c>
      <c r="AE61" s="3">
        <f t="shared" si="5"/>
        <v>7.1464843388763644</v>
      </c>
      <c r="AF61" s="3">
        <f t="shared" si="6"/>
        <v>1.1691995970815228</v>
      </c>
      <c r="AG61" s="3">
        <f t="shared" si="7"/>
        <v>0.25832702349739828</v>
      </c>
      <c r="AH61" s="3"/>
      <c r="BG61" s="3"/>
      <c r="BH61" s="3"/>
      <c r="BI61" s="3"/>
      <c r="BJ61" s="3"/>
    </row>
    <row r="62" spans="1:62" x14ac:dyDescent="0.2">
      <c r="A62">
        <v>38</v>
      </c>
      <c r="B62">
        <v>12</v>
      </c>
      <c r="C62" t="s">
        <v>147</v>
      </c>
      <c r="D62" t="s">
        <v>27</v>
      </c>
      <c r="G62">
        <v>0.5</v>
      </c>
      <c r="H62">
        <v>0.5</v>
      </c>
      <c r="I62">
        <v>3384</v>
      </c>
      <c r="J62">
        <v>6942</v>
      </c>
      <c r="L62">
        <v>2459</v>
      </c>
      <c r="M62">
        <v>3.0110000000000001</v>
      </c>
      <c r="N62">
        <v>6.16</v>
      </c>
      <c r="O62">
        <v>3.149</v>
      </c>
      <c r="Q62">
        <v>0.14099999999999999</v>
      </c>
      <c r="R62">
        <v>1</v>
      </c>
      <c r="S62">
        <v>0</v>
      </c>
      <c r="T62">
        <v>0</v>
      </c>
      <c r="V62">
        <v>0</v>
      </c>
      <c r="Y62" s="1">
        <v>44811</v>
      </c>
      <c r="Z62" s="6">
        <v>4.6064814814814814E-3</v>
      </c>
      <c r="AB62">
        <v>1</v>
      </c>
      <c r="AD62" s="3">
        <f t="shared" si="4"/>
        <v>3.3693154630302273</v>
      </c>
      <c r="AE62" s="3">
        <f t="shared" si="5"/>
        <v>7.1475214152569295</v>
      </c>
      <c r="AF62" s="3">
        <f t="shared" si="6"/>
        <v>3.7782059522267022</v>
      </c>
      <c r="AG62" s="3">
        <f t="shared" si="7"/>
        <v>0.25080280051630482</v>
      </c>
      <c r="AH62" s="3"/>
      <c r="AK62">
        <f>ABS(100*(AD62-AD63)/(AVERAGE(AD62:AD63)))</f>
        <v>0.35447187214070247</v>
      </c>
      <c r="AQ62">
        <f>ABS(100*(AE62-AE63)/(AVERAGE(AE62:AE63)))</f>
        <v>0.5091285792628133</v>
      </c>
      <c r="AW62">
        <f>ABS(100*(AF62-AF63)/(AVERAGE(AF62:AF63)))</f>
        <v>0.64724934472596396</v>
      </c>
      <c r="BC62">
        <f>ABS(100*(AG62-AG63)/(AVERAGE(AG62:AG63)))</f>
        <v>0.55417308174968472</v>
      </c>
      <c r="BG62" s="3">
        <f>AVERAGE(AD62:AD63)</f>
        <v>3.363354390393051</v>
      </c>
      <c r="BH62" s="3">
        <f>AVERAGE(AE62:AE63)</f>
        <v>7.1293725785970476</v>
      </c>
      <c r="BI62" s="3">
        <f>AVERAGE(AF62:AF63)</f>
        <v>3.7660181882039967</v>
      </c>
      <c r="BJ62" s="3">
        <f>AVERAGE(AG62:AG63)</f>
        <v>0.25010977997857253</v>
      </c>
    </row>
    <row r="63" spans="1:62" x14ac:dyDescent="0.2">
      <c r="A63">
        <v>39</v>
      </c>
      <c r="B63">
        <v>12</v>
      </c>
      <c r="C63" t="s">
        <v>147</v>
      </c>
      <c r="D63" t="s">
        <v>27</v>
      </c>
      <c r="G63">
        <v>0.5</v>
      </c>
      <c r="H63">
        <v>0.5</v>
      </c>
      <c r="I63">
        <v>3372</v>
      </c>
      <c r="J63">
        <v>6907</v>
      </c>
      <c r="L63">
        <v>2445</v>
      </c>
      <c r="M63">
        <v>3.0019999999999998</v>
      </c>
      <c r="N63">
        <v>6.13</v>
      </c>
      <c r="O63">
        <v>3.1280000000000001</v>
      </c>
      <c r="Q63">
        <v>0.14000000000000001</v>
      </c>
      <c r="R63">
        <v>1</v>
      </c>
      <c r="S63">
        <v>0</v>
      </c>
      <c r="T63">
        <v>0</v>
      </c>
      <c r="V63">
        <v>0</v>
      </c>
      <c r="Y63" s="1">
        <v>44811</v>
      </c>
      <c r="Z63" s="6">
        <v>1.1967592592592592E-2</v>
      </c>
      <c r="AB63">
        <v>1</v>
      </c>
      <c r="AD63" s="3">
        <f t="shared" si="4"/>
        <v>3.3573933177558746</v>
      </c>
      <c r="AE63" s="3">
        <f t="shared" si="5"/>
        <v>7.1112237419371658</v>
      </c>
      <c r="AF63" s="3">
        <f t="shared" si="6"/>
        <v>3.7538304241812912</v>
      </c>
      <c r="AG63" s="3">
        <f t="shared" si="7"/>
        <v>0.24941675944084021</v>
      </c>
      <c r="AH63" s="3"/>
      <c r="BG63" s="3"/>
      <c r="BH63" s="3"/>
      <c r="BI63" s="3"/>
      <c r="BJ63" s="3"/>
    </row>
    <row r="64" spans="1:62" x14ac:dyDescent="0.2">
      <c r="A64">
        <v>40</v>
      </c>
      <c r="B64">
        <v>13</v>
      </c>
      <c r="C64" t="s">
        <v>148</v>
      </c>
      <c r="D64" t="s">
        <v>27</v>
      </c>
      <c r="G64">
        <v>0.5</v>
      </c>
      <c r="H64">
        <v>0.5</v>
      </c>
      <c r="I64">
        <v>7690</v>
      </c>
      <c r="J64">
        <v>11465</v>
      </c>
      <c r="L64">
        <v>2041</v>
      </c>
      <c r="M64">
        <v>6.3140000000000001</v>
      </c>
      <c r="N64">
        <v>9.9909999999999997</v>
      </c>
      <c r="O64">
        <v>3.677</v>
      </c>
      <c r="Q64">
        <v>9.7000000000000003E-2</v>
      </c>
      <c r="R64">
        <v>1</v>
      </c>
      <c r="S64">
        <v>0</v>
      </c>
      <c r="T64">
        <v>0</v>
      </c>
      <c r="V64">
        <v>0</v>
      </c>
      <c r="Y64" s="1">
        <v>44811</v>
      </c>
      <c r="Z64" s="6">
        <v>2.5439814814814814E-2</v>
      </c>
      <c r="AB64">
        <v>1</v>
      </c>
      <c r="AD64" s="3">
        <f t="shared" si="4"/>
        <v>7.6473785923103916</v>
      </c>
      <c r="AE64" s="3">
        <f t="shared" si="5"/>
        <v>11.838217884550843</v>
      </c>
      <c r="AF64" s="3">
        <f t="shared" si="6"/>
        <v>4.1908392922404518</v>
      </c>
      <c r="AG64" s="3">
        <f t="shared" si="7"/>
        <v>0.20941957412029066</v>
      </c>
      <c r="AH64" s="3"/>
      <c r="BG64" s="3"/>
      <c r="BH64" s="3"/>
      <c r="BI64" s="3"/>
      <c r="BJ64" s="3"/>
    </row>
    <row r="65" spans="1:62" x14ac:dyDescent="0.2">
      <c r="A65">
        <v>41</v>
      </c>
      <c r="B65">
        <v>13</v>
      </c>
      <c r="C65" t="s">
        <v>148</v>
      </c>
      <c r="D65" t="s">
        <v>27</v>
      </c>
      <c r="G65">
        <v>0.5</v>
      </c>
      <c r="H65">
        <v>0.5</v>
      </c>
      <c r="I65">
        <v>9335</v>
      </c>
      <c r="J65">
        <v>11612</v>
      </c>
      <c r="L65">
        <v>1937</v>
      </c>
      <c r="M65">
        <v>7.577</v>
      </c>
      <c r="N65">
        <v>10.116</v>
      </c>
      <c r="O65">
        <v>2.5390000000000001</v>
      </c>
      <c r="Q65">
        <v>8.6999999999999994E-2</v>
      </c>
      <c r="R65">
        <v>1</v>
      </c>
      <c r="S65">
        <v>0</v>
      </c>
      <c r="T65">
        <v>0</v>
      </c>
      <c r="V65">
        <v>0</v>
      </c>
      <c r="Y65" s="1">
        <v>44811</v>
      </c>
      <c r="Z65" s="6">
        <v>3.2719907407407406E-2</v>
      </c>
      <c r="AB65">
        <v>1</v>
      </c>
      <c r="AD65" s="3">
        <f t="shared" si="4"/>
        <v>9.2817060070028834</v>
      </c>
      <c r="AE65" s="3">
        <f t="shared" si="5"/>
        <v>11.990668112493848</v>
      </c>
      <c r="AF65" s="3">
        <f t="shared" si="6"/>
        <v>2.7089621054909649</v>
      </c>
      <c r="AG65" s="3">
        <f t="shared" si="7"/>
        <v>0.19912326898826799</v>
      </c>
      <c r="AH65" s="3"/>
      <c r="AK65">
        <f>ABS(100*(AD65-AD66)/(AVERAGE(AD65:AD66)))</f>
        <v>1.9713167114718115</v>
      </c>
      <c r="AQ65">
        <f>ABS(100*(AE65-AE66)/(AVERAGE(AE65:AE66)))</f>
        <v>1.1657251079590327</v>
      </c>
      <c r="AW65">
        <f>ABS(100*(AF65-AF66)/(AVERAGE(AF65:AF66)))</f>
        <v>12.711077532248375</v>
      </c>
      <c r="BC65">
        <f>ABS(100*(AG65-AG66)/(AVERAGE(AG65:AG66)))</f>
        <v>0.69850291792084973</v>
      </c>
      <c r="BG65" s="3">
        <f>AVERAGE(AD65:AD66)</f>
        <v>9.374102632879115</v>
      </c>
      <c r="BH65" s="3">
        <f>AVERAGE(AE65:AE66)</f>
        <v>11.921183994996017</v>
      </c>
      <c r="BI65" s="3">
        <f>AVERAGE(AF65:AF66)</f>
        <v>2.5470813621169013</v>
      </c>
      <c r="BJ65" s="3">
        <f>AVERAGE(AG65:AG66)</f>
        <v>0.1984302484505357</v>
      </c>
    </row>
    <row r="66" spans="1:62" x14ac:dyDescent="0.2">
      <c r="A66">
        <v>42</v>
      </c>
      <c r="B66">
        <v>13</v>
      </c>
      <c r="C66" t="s">
        <v>148</v>
      </c>
      <c r="D66" t="s">
        <v>27</v>
      </c>
      <c r="G66">
        <v>0.5</v>
      </c>
      <c r="H66">
        <v>0.5</v>
      </c>
      <c r="I66">
        <v>9521</v>
      </c>
      <c r="J66">
        <v>11478</v>
      </c>
      <c r="L66">
        <v>1923</v>
      </c>
      <c r="M66">
        <v>7.7190000000000003</v>
      </c>
      <c r="N66">
        <v>10.003</v>
      </c>
      <c r="O66">
        <v>2.2839999999999998</v>
      </c>
      <c r="Q66">
        <v>8.5000000000000006E-2</v>
      </c>
      <c r="R66">
        <v>1</v>
      </c>
      <c r="S66">
        <v>0</v>
      </c>
      <c r="T66">
        <v>0</v>
      </c>
      <c r="V66">
        <v>0</v>
      </c>
      <c r="Y66" s="1">
        <v>44811</v>
      </c>
      <c r="Z66" s="6">
        <v>4.0671296296296296E-2</v>
      </c>
      <c r="AB66">
        <v>1</v>
      </c>
      <c r="AD66" s="3">
        <f t="shared" si="4"/>
        <v>9.4664992587553485</v>
      </c>
      <c r="AE66" s="3">
        <f t="shared" si="5"/>
        <v>11.851699877498186</v>
      </c>
      <c r="AF66" s="3">
        <f t="shared" si="6"/>
        <v>2.3852006187428376</v>
      </c>
      <c r="AG66" s="3">
        <f t="shared" si="7"/>
        <v>0.1977372279128034</v>
      </c>
      <c r="AH66" s="3"/>
      <c r="BG66" s="3"/>
      <c r="BH66" s="3"/>
      <c r="BI66" s="3"/>
      <c r="BJ66" s="3"/>
    </row>
    <row r="67" spans="1:62" x14ac:dyDescent="0.2">
      <c r="A67">
        <v>43</v>
      </c>
      <c r="B67">
        <v>14</v>
      </c>
      <c r="C67" t="s">
        <v>149</v>
      </c>
      <c r="D67" t="s">
        <v>27</v>
      </c>
      <c r="G67">
        <v>0.5</v>
      </c>
      <c r="H67">
        <v>0.5</v>
      </c>
      <c r="I67">
        <v>4927</v>
      </c>
      <c r="J67">
        <v>5910</v>
      </c>
      <c r="L67">
        <v>1738</v>
      </c>
      <c r="M67">
        <v>4.1950000000000003</v>
      </c>
      <c r="N67">
        <v>5.2850000000000001</v>
      </c>
      <c r="O67">
        <v>1.091</v>
      </c>
      <c r="Q67">
        <v>6.6000000000000003E-2</v>
      </c>
      <c r="R67">
        <v>1</v>
      </c>
      <c r="S67">
        <v>0</v>
      </c>
      <c r="T67">
        <v>0</v>
      </c>
      <c r="V67">
        <v>0</v>
      </c>
      <c r="Y67" s="1">
        <v>44811</v>
      </c>
      <c r="Z67" s="6">
        <v>5.3854166666666668E-2</v>
      </c>
      <c r="AB67">
        <v>1</v>
      </c>
      <c r="AD67" s="3">
        <f t="shared" si="4"/>
        <v>4.9023046428907229</v>
      </c>
      <c r="AE67" s="3">
        <f t="shared" si="5"/>
        <v>6.0772585905142087</v>
      </c>
      <c r="AF67" s="3">
        <f t="shared" si="6"/>
        <v>1.1749539476234858</v>
      </c>
      <c r="AG67" s="3">
        <f t="shared" si="7"/>
        <v>0.17942168512987847</v>
      </c>
      <c r="AH67" s="3"/>
      <c r="BG67" s="3"/>
      <c r="BH67" s="3"/>
      <c r="BI67" s="3"/>
      <c r="BJ67" s="3"/>
    </row>
    <row r="68" spans="1:62" x14ac:dyDescent="0.2">
      <c r="A68">
        <v>44</v>
      </c>
      <c r="B68">
        <v>14</v>
      </c>
      <c r="C68" t="s">
        <v>149</v>
      </c>
      <c r="D68" t="s">
        <v>27</v>
      </c>
      <c r="G68">
        <v>0.5</v>
      </c>
      <c r="H68">
        <v>0.5</v>
      </c>
      <c r="I68">
        <v>3171</v>
      </c>
      <c r="J68">
        <v>5970</v>
      </c>
      <c r="L68">
        <v>1662</v>
      </c>
      <c r="M68">
        <v>2.847</v>
      </c>
      <c r="N68">
        <v>5.3360000000000003</v>
      </c>
      <c r="O68">
        <v>2.4889999999999999</v>
      </c>
      <c r="Q68">
        <v>5.8000000000000003E-2</v>
      </c>
      <c r="R68">
        <v>1</v>
      </c>
      <c r="S68">
        <v>0</v>
      </c>
      <c r="T68">
        <v>0</v>
      </c>
      <c r="V68">
        <v>0</v>
      </c>
      <c r="Y68" s="1">
        <v>44811</v>
      </c>
      <c r="Z68" s="6">
        <v>6.0937499999999999E-2</v>
      </c>
      <c r="AB68">
        <v>1</v>
      </c>
      <c r="AD68" s="3">
        <f t="shared" si="4"/>
        <v>3.1576973844104699</v>
      </c>
      <c r="AE68" s="3">
        <f t="shared" si="5"/>
        <v>6.1394831733480881</v>
      </c>
      <c r="AF68" s="3">
        <f t="shared" si="6"/>
        <v>2.9817857889376183</v>
      </c>
      <c r="AG68" s="3">
        <f t="shared" si="7"/>
        <v>0.17189746214878499</v>
      </c>
      <c r="AH68" s="3"/>
      <c r="AK68">
        <f>ABS(100*(AD68-AD69)/(AVERAGE(AD68:AD69)))</f>
        <v>1.5536724188112034</v>
      </c>
      <c r="AQ68">
        <f>ABS(100*(AE68-AE69)/(AVERAGE(AE68:AE69)))</f>
        <v>0.69497517262330433</v>
      </c>
      <c r="AW68">
        <f>ABS(100*(AF68-AF69)/(AVERAGE(AF68:AF69)))</f>
        <v>0.2064400884799619</v>
      </c>
      <c r="BC68">
        <f>ABS(100*(AG68-AG69)/(AVERAGE(AG68:AG69)))</f>
        <v>0</v>
      </c>
      <c r="BG68" s="3">
        <f>AVERAGE(AD68:AD69)</f>
        <v>3.1333563378086668</v>
      </c>
      <c r="BH68" s="3">
        <f>AVERAGE(AE68:AE69)</f>
        <v>6.1182231075465126</v>
      </c>
      <c r="BI68" s="3">
        <f>AVERAGE(AF68:AF69)</f>
        <v>2.9848667697378461</v>
      </c>
      <c r="BJ68" s="3">
        <f>AVERAGE(AG68:AG69)</f>
        <v>0.17189746214878499</v>
      </c>
    </row>
    <row r="69" spans="1:62" x14ac:dyDescent="0.2">
      <c r="A69">
        <v>45</v>
      </c>
      <c r="B69">
        <v>14</v>
      </c>
      <c r="C69" t="s">
        <v>149</v>
      </c>
      <c r="D69" t="s">
        <v>27</v>
      </c>
      <c r="G69">
        <v>0.5</v>
      </c>
      <c r="H69">
        <v>0.5</v>
      </c>
      <c r="I69">
        <v>3122</v>
      </c>
      <c r="J69">
        <v>5929</v>
      </c>
      <c r="L69">
        <v>1662</v>
      </c>
      <c r="M69">
        <v>2.81</v>
      </c>
      <c r="N69">
        <v>5.3019999999999996</v>
      </c>
      <c r="O69">
        <v>2.492</v>
      </c>
      <c r="Q69">
        <v>5.8000000000000003E-2</v>
      </c>
      <c r="R69">
        <v>1</v>
      </c>
      <c r="S69">
        <v>0</v>
      </c>
      <c r="T69">
        <v>0</v>
      </c>
      <c r="V69">
        <v>0</v>
      </c>
      <c r="Y69" s="1">
        <v>44811</v>
      </c>
      <c r="Z69" s="6">
        <v>6.8402777777777771E-2</v>
      </c>
      <c r="AB69">
        <v>1</v>
      </c>
      <c r="AD69" s="3">
        <f t="shared" si="4"/>
        <v>3.1090152912068638</v>
      </c>
      <c r="AE69" s="3">
        <f t="shared" si="5"/>
        <v>6.0969630417449379</v>
      </c>
      <c r="AF69" s="3">
        <f t="shared" si="6"/>
        <v>2.987947750538074</v>
      </c>
      <c r="AG69" s="3">
        <f t="shared" si="7"/>
        <v>0.17189746214878499</v>
      </c>
      <c r="AH69" s="3"/>
      <c r="BG69" s="3"/>
      <c r="BH69" s="3"/>
      <c r="BI69" s="3"/>
      <c r="BJ69" s="3"/>
    </row>
    <row r="70" spans="1:62" x14ac:dyDescent="0.2">
      <c r="A70">
        <v>46</v>
      </c>
      <c r="B70">
        <v>15</v>
      </c>
      <c r="C70" t="s">
        <v>150</v>
      </c>
      <c r="D70" t="s">
        <v>27</v>
      </c>
      <c r="G70">
        <v>0.5</v>
      </c>
      <c r="H70">
        <v>0.5</v>
      </c>
      <c r="I70">
        <v>4263</v>
      </c>
      <c r="J70">
        <v>12295</v>
      </c>
      <c r="L70">
        <v>2543</v>
      </c>
      <c r="M70">
        <v>3.6850000000000001</v>
      </c>
      <c r="N70">
        <v>10.694000000000001</v>
      </c>
      <c r="O70">
        <v>7.0090000000000003</v>
      </c>
      <c r="Q70">
        <v>0.15</v>
      </c>
      <c r="R70">
        <v>1</v>
      </c>
      <c r="S70">
        <v>0</v>
      </c>
      <c r="T70">
        <v>0</v>
      </c>
      <c r="V70">
        <v>0</v>
      </c>
      <c r="Y70" s="1">
        <v>44811</v>
      </c>
      <c r="Z70" s="6">
        <v>8.189814814814815E-2</v>
      </c>
      <c r="AB70">
        <v>1</v>
      </c>
      <c r="AD70" s="3">
        <f t="shared" si="4"/>
        <v>4.2426126043765491</v>
      </c>
      <c r="AE70" s="3">
        <f t="shared" si="5"/>
        <v>12.698991280419506</v>
      </c>
      <c r="AF70" s="3">
        <f t="shared" si="6"/>
        <v>8.4563786760429558</v>
      </c>
      <c r="AG70" s="3">
        <f t="shared" si="7"/>
        <v>0.25911904696909233</v>
      </c>
      <c r="AH70" s="3"/>
      <c r="BG70" s="3"/>
      <c r="BH70" s="3"/>
      <c r="BI70" s="3"/>
      <c r="BJ70" s="3"/>
    </row>
    <row r="71" spans="1:62" x14ac:dyDescent="0.2">
      <c r="A71">
        <v>47</v>
      </c>
      <c r="B71">
        <v>15</v>
      </c>
      <c r="C71" t="s">
        <v>150</v>
      </c>
      <c r="D71" t="s">
        <v>27</v>
      </c>
      <c r="G71">
        <v>0.5</v>
      </c>
      <c r="H71">
        <v>0.5</v>
      </c>
      <c r="I71">
        <v>4680</v>
      </c>
      <c r="J71">
        <v>12393</v>
      </c>
      <c r="L71">
        <v>2515</v>
      </c>
      <c r="M71">
        <v>4.0060000000000002</v>
      </c>
      <c r="N71">
        <v>10.778</v>
      </c>
      <c r="O71">
        <v>6.7720000000000002</v>
      </c>
      <c r="Q71">
        <v>0.14699999999999999</v>
      </c>
      <c r="R71">
        <v>1</v>
      </c>
      <c r="S71">
        <v>0</v>
      </c>
      <c r="T71">
        <v>0</v>
      </c>
      <c r="V71">
        <v>0</v>
      </c>
      <c r="Y71" s="1">
        <v>44811</v>
      </c>
      <c r="Z71" s="6">
        <v>8.9166666666666672E-2</v>
      </c>
      <c r="AB71">
        <v>1</v>
      </c>
      <c r="AD71" s="3">
        <f t="shared" si="4"/>
        <v>4.6569071526602999</v>
      </c>
      <c r="AE71" s="3">
        <f t="shared" si="5"/>
        <v>12.80062476571484</v>
      </c>
      <c r="AF71" s="3">
        <f t="shared" si="6"/>
        <v>8.143717613054541</v>
      </c>
      <c r="AG71" s="3">
        <f t="shared" si="7"/>
        <v>0.25634696481816321</v>
      </c>
      <c r="AH71" s="3"/>
      <c r="AK71">
        <f>ABS(100*(AD71-AD72)/(AVERAGE(AD71:AD72)))</f>
        <v>0.36202425422977591</v>
      </c>
      <c r="AQ71">
        <f>ABS(100*(AE71-AE72)/(AVERAGE(AE71:AE72)))</f>
        <v>0.61763554325472458</v>
      </c>
      <c r="AW71">
        <f>ABS(100*(AF71-AF72)/(AVERAGE(AF71:AF72)))</f>
        <v>1.1821778677433159</v>
      </c>
      <c r="BC71">
        <f>ABS(100*(AG71-AG72)/(AVERAGE(AG71:AG72)))</f>
        <v>0.85327986693548175</v>
      </c>
      <c r="BG71" s="3">
        <f>AVERAGE(AD71:AD72)</f>
        <v>4.6653520055629665</v>
      </c>
      <c r="BH71" s="3">
        <f>AVERAGE(AE71:AE72)</f>
        <v>12.761215863253383</v>
      </c>
      <c r="BI71" s="3">
        <f>AVERAGE(AF71:AF72)</f>
        <v>8.0958638576904178</v>
      </c>
      <c r="BJ71" s="3">
        <f>AVERAGE(AG71:AG72)</f>
        <v>0.25525793254458384</v>
      </c>
    </row>
    <row r="72" spans="1:62" x14ac:dyDescent="0.2">
      <c r="A72">
        <v>48</v>
      </c>
      <c r="B72">
        <v>15</v>
      </c>
      <c r="C72" t="s">
        <v>150</v>
      </c>
      <c r="D72" t="s">
        <v>27</v>
      </c>
      <c r="G72">
        <v>0.5</v>
      </c>
      <c r="H72">
        <v>0.5</v>
      </c>
      <c r="I72">
        <v>4697</v>
      </c>
      <c r="J72">
        <v>12317</v>
      </c>
      <c r="L72">
        <v>2493</v>
      </c>
      <c r="M72">
        <v>4.0190000000000001</v>
      </c>
      <c r="N72">
        <v>10.712999999999999</v>
      </c>
      <c r="O72">
        <v>6.694</v>
      </c>
      <c r="Q72">
        <v>0.14499999999999999</v>
      </c>
      <c r="R72">
        <v>1</v>
      </c>
      <c r="S72">
        <v>0</v>
      </c>
      <c r="T72">
        <v>0</v>
      </c>
      <c r="V72">
        <v>0</v>
      </c>
      <c r="Y72" s="1">
        <v>44811</v>
      </c>
      <c r="Z72" s="6">
        <v>9.6898148148148164E-2</v>
      </c>
      <c r="AB72">
        <v>1</v>
      </c>
      <c r="AD72" s="3">
        <f t="shared" si="4"/>
        <v>4.6737968584656331</v>
      </c>
      <c r="AE72" s="3">
        <f t="shared" si="5"/>
        <v>12.721806960791927</v>
      </c>
      <c r="AF72" s="3">
        <f t="shared" si="6"/>
        <v>8.0480101023262947</v>
      </c>
      <c r="AG72" s="3">
        <f t="shared" si="7"/>
        <v>0.25416890027100453</v>
      </c>
      <c r="AH72" s="3"/>
      <c r="BG72" s="3"/>
      <c r="BH72" s="3"/>
      <c r="BI72" s="3"/>
      <c r="BJ72" s="3"/>
    </row>
    <row r="73" spans="1:62" x14ac:dyDescent="0.2">
      <c r="A73">
        <v>49</v>
      </c>
      <c r="B73">
        <v>16</v>
      </c>
      <c r="C73" t="s">
        <v>151</v>
      </c>
      <c r="D73" t="s">
        <v>27</v>
      </c>
      <c r="G73">
        <v>0.5</v>
      </c>
      <c r="H73">
        <v>0.5</v>
      </c>
      <c r="I73">
        <v>4306</v>
      </c>
      <c r="J73">
        <v>7812</v>
      </c>
      <c r="L73">
        <v>2138</v>
      </c>
      <c r="M73">
        <v>3.718</v>
      </c>
      <c r="N73">
        <v>6.8970000000000002</v>
      </c>
      <c r="O73">
        <v>3.1779999999999999</v>
      </c>
      <c r="Q73">
        <v>0.108</v>
      </c>
      <c r="R73">
        <v>1</v>
      </c>
      <c r="S73">
        <v>0</v>
      </c>
      <c r="T73">
        <v>0</v>
      </c>
      <c r="V73">
        <v>0</v>
      </c>
      <c r="Y73" s="1">
        <v>44811</v>
      </c>
      <c r="Z73" s="6">
        <v>0.11004629629629629</v>
      </c>
      <c r="AB73">
        <v>1</v>
      </c>
      <c r="AD73" s="3">
        <f t="shared" si="4"/>
        <v>4.2853336249429796</v>
      </c>
      <c r="AE73" s="3">
        <f t="shared" si="5"/>
        <v>8.0497778663481743</v>
      </c>
      <c r="AF73" s="3">
        <f t="shared" si="6"/>
        <v>3.7644442414051946</v>
      </c>
      <c r="AG73" s="3">
        <f t="shared" si="7"/>
        <v>0.21902285871458102</v>
      </c>
      <c r="AH73" s="3"/>
      <c r="BG73" s="3"/>
      <c r="BH73" s="3"/>
      <c r="BI73" s="3"/>
      <c r="BJ73" s="3"/>
    </row>
    <row r="74" spans="1:62" x14ac:dyDescent="0.2">
      <c r="A74">
        <v>50</v>
      </c>
      <c r="B74">
        <v>16</v>
      </c>
      <c r="C74" t="s">
        <v>151</v>
      </c>
      <c r="D74" t="s">
        <v>27</v>
      </c>
      <c r="G74">
        <v>0.5</v>
      </c>
      <c r="H74">
        <v>0.5</v>
      </c>
      <c r="I74">
        <v>4098</v>
      </c>
      <c r="J74">
        <v>7831</v>
      </c>
      <c r="L74">
        <v>2072</v>
      </c>
      <c r="M74">
        <v>3.5590000000000002</v>
      </c>
      <c r="N74">
        <v>6.9119999999999999</v>
      </c>
      <c r="O74">
        <v>3.3530000000000002</v>
      </c>
      <c r="Q74">
        <v>0.10100000000000001</v>
      </c>
      <c r="R74">
        <v>1</v>
      </c>
      <c r="S74">
        <v>0</v>
      </c>
      <c r="T74">
        <v>0</v>
      </c>
      <c r="V74">
        <v>0</v>
      </c>
      <c r="Y74" s="1">
        <v>44811</v>
      </c>
      <c r="Z74" s="6">
        <v>0.11714120370370369</v>
      </c>
      <c r="AB74">
        <v>1</v>
      </c>
      <c r="AD74" s="3">
        <f t="shared" si="4"/>
        <v>4.0786831068542018</v>
      </c>
      <c r="AE74" s="3">
        <f t="shared" si="5"/>
        <v>8.0694823175789043</v>
      </c>
      <c r="AF74" s="3">
        <f t="shared" si="6"/>
        <v>3.9907992107247026</v>
      </c>
      <c r="AG74" s="3">
        <f t="shared" si="7"/>
        <v>0.2124886650731051</v>
      </c>
      <c r="AH74" s="3"/>
      <c r="AK74">
        <f>ABS(100*(AD74-AD75)/(AVERAGE(AD74:AD75)))</f>
        <v>0.14604517075156814</v>
      </c>
      <c r="AQ74">
        <f>ABS(100*(AE74-AE75)/(AVERAGE(AE74:AE75)))</f>
        <v>0.74819485200255398</v>
      </c>
      <c r="AW74">
        <f>ABS(100*(AF74-AF75)/(AVERAGE(AF74:AF75)))</f>
        <v>1.6704342610537817</v>
      </c>
      <c r="BC74">
        <f>ABS(100*(AG74-AG75)/(AVERAGE(AG74:AG75)))</f>
        <v>0.42020994207863493</v>
      </c>
      <c r="BG74" s="3">
        <f>AVERAGE(AD74:AD75)</f>
        <v>4.0816636431727904</v>
      </c>
      <c r="BH74" s="3">
        <f>AVERAGE(AE74:AE75)</f>
        <v>8.0394071025425298</v>
      </c>
      <c r="BI74" s="3">
        <f>AVERAGE(AF74:AF75)</f>
        <v>3.9577434593697389</v>
      </c>
      <c r="BJ74" s="3">
        <f>AVERAGE(AG74:AG75)</f>
        <v>0.2120431518702772</v>
      </c>
    </row>
    <row r="75" spans="1:62" x14ac:dyDescent="0.2">
      <c r="A75">
        <v>51</v>
      </c>
      <c r="B75">
        <v>16</v>
      </c>
      <c r="C75" t="s">
        <v>151</v>
      </c>
      <c r="D75" t="s">
        <v>27</v>
      </c>
      <c r="G75">
        <v>0.5</v>
      </c>
      <c r="H75">
        <v>0.5</v>
      </c>
      <c r="I75">
        <v>4104</v>
      </c>
      <c r="J75">
        <v>7773</v>
      </c>
      <c r="L75">
        <v>2063</v>
      </c>
      <c r="M75">
        <v>3.5630000000000002</v>
      </c>
      <c r="N75">
        <v>6.8639999999999999</v>
      </c>
      <c r="O75">
        <v>3.3010000000000002</v>
      </c>
      <c r="Q75">
        <v>0.1</v>
      </c>
      <c r="R75">
        <v>1</v>
      </c>
      <c r="S75">
        <v>0</v>
      </c>
      <c r="T75">
        <v>0</v>
      </c>
      <c r="V75">
        <v>0</v>
      </c>
      <c r="Y75" s="1">
        <v>44811</v>
      </c>
      <c r="Z75" s="6">
        <v>0.12472222222222222</v>
      </c>
      <c r="AB75">
        <v>1</v>
      </c>
      <c r="AD75" s="3">
        <f t="shared" si="4"/>
        <v>4.0846441794913781</v>
      </c>
      <c r="AE75" s="3">
        <f t="shared" si="5"/>
        <v>8.0093318875061534</v>
      </c>
      <c r="AF75" s="3">
        <f t="shared" si="6"/>
        <v>3.9246877080147753</v>
      </c>
      <c r="AG75" s="3">
        <f t="shared" si="7"/>
        <v>0.21159763866744929</v>
      </c>
      <c r="AH75" s="3"/>
      <c r="BG75" s="3"/>
      <c r="BH75" s="3"/>
      <c r="BI75" s="3"/>
      <c r="BJ75" s="3"/>
    </row>
    <row r="76" spans="1:62" x14ac:dyDescent="0.2">
      <c r="A76">
        <v>52</v>
      </c>
      <c r="B76">
        <v>17</v>
      </c>
      <c r="C76" t="s">
        <v>152</v>
      </c>
      <c r="D76" t="s">
        <v>27</v>
      </c>
      <c r="G76">
        <v>0.5</v>
      </c>
      <c r="H76">
        <v>0.5</v>
      </c>
      <c r="I76">
        <v>4142</v>
      </c>
      <c r="J76">
        <v>7402</v>
      </c>
      <c r="L76">
        <v>2209</v>
      </c>
      <c r="M76">
        <v>3.5920000000000001</v>
      </c>
      <c r="N76">
        <v>6.55</v>
      </c>
      <c r="O76">
        <v>2.9569999999999999</v>
      </c>
      <c r="Q76">
        <v>0.115</v>
      </c>
      <c r="R76">
        <v>1</v>
      </c>
      <c r="S76">
        <v>0</v>
      </c>
      <c r="T76">
        <v>0</v>
      </c>
      <c r="V76">
        <v>0</v>
      </c>
      <c r="Y76" s="1">
        <v>44811</v>
      </c>
      <c r="Z76" s="6">
        <v>0.13778935185185184</v>
      </c>
      <c r="AB76">
        <v>1</v>
      </c>
      <c r="AD76" s="3">
        <f t="shared" si="4"/>
        <v>4.1223976395268283</v>
      </c>
      <c r="AE76" s="3">
        <f t="shared" si="5"/>
        <v>7.624576550316668</v>
      </c>
      <c r="AF76" s="3">
        <f t="shared" si="6"/>
        <v>3.5021789107898398</v>
      </c>
      <c r="AG76" s="3">
        <f t="shared" si="7"/>
        <v>0.22605206702586572</v>
      </c>
      <c r="AH76" s="3"/>
      <c r="BG76" s="3"/>
      <c r="BH76" s="3"/>
      <c r="BI76" s="3"/>
      <c r="BJ76" s="3"/>
    </row>
    <row r="77" spans="1:62" x14ac:dyDescent="0.2">
      <c r="A77">
        <v>53</v>
      </c>
      <c r="B77">
        <v>17</v>
      </c>
      <c r="C77" t="s">
        <v>152</v>
      </c>
      <c r="D77" t="s">
        <v>27</v>
      </c>
      <c r="G77">
        <v>0.5</v>
      </c>
      <c r="H77">
        <v>0.5</v>
      </c>
      <c r="I77">
        <v>4094</v>
      </c>
      <c r="J77">
        <v>7421</v>
      </c>
      <c r="L77">
        <v>2247</v>
      </c>
      <c r="M77">
        <v>3.556</v>
      </c>
      <c r="N77">
        <v>6.5650000000000004</v>
      </c>
      <c r="O77">
        <v>3.0089999999999999</v>
      </c>
      <c r="Q77">
        <v>0.11899999999999999</v>
      </c>
      <c r="R77">
        <v>1</v>
      </c>
      <c r="S77">
        <v>0</v>
      </c>
      <c r="T77">
        <v>0</v>
      </c>
      <c r="V77">
        <v>0</v>
      </c>
      <c r="Y77" s="1">
        <v>44811</v>
      </c>
      <c r="Z77" s="6">
        <v>0.1449074074074074</v>
      </c>
      <c r="AB77">
        <v>1</v>
      </c>
      <c r="AD77" s="3">
        <f t="shared" si="4"/>
        <v>4.074709058429419</v>
      </c>
      <c r="AE77" s="3">
        <f t="shared" si="5"/>
        <v>7.6442810015473972</v>
      </c>
      <c r="AF77" s="3">
        <f t="shared" si="6"/>
        <v>3.5695719431179782</v>
      </c>
      <c r="AG77" s="3">
        <f t="shared" si="7"/>
        <v>0.22981417851641245</v>
      </c>
      <c r="AH77" s="3"/>
      <c r="AK77">
        <f>ABS(100*(AD77-AD78)/(AVERAGE(AD77:AD78)))</f>
        <v>1.0188442586407433</v>
      </c>
      <c r="AQ77">
        <f>ABS(100*(AE77-AE78)/(AVERAGE(AE77:AE78)))</f>
        <v>0.25809987635025899</v>
      </c>
      <c r="AW77">
        <f>ABS(100*(AF77-AF78)/(AVERAGE(AF77:AF78)))</f>
        <v>1.7359270998459593</v>
      </c>
      <c r="BC77">
        <f>ABS(100*(AG77-AG78)/(AVERAGE(AG77:AG78)))</f>
        <v>0.43172551434898088</v>
      </c>
      <c r="BG77" s="3">
        <f>AVERAGE(AD77:AD78)</f>
        <v>4.095572812659535</v>
      </c>
      <c r="BH77" s="3">
        <f>AVERAGE(AE77:AE78)</f>
        <v>7.6344287759320331</v>
      </c>
      <c r="BI77" s="3">
        <f>AVERAGE(AF77:AF78)</f>
        <v>3.5388559632724972</v>
      </c>
      <c r="BJ77" s="3">
        <f>AVERAGE(AG77:AG78)</f>
        <v>0.22931916384660367</v>
      </c>
    </row>
    <row r="78" spans="1:62" x14ac:dyDescent="0.2">
      <c r="A78">
        <v>54</v>
      </c>
      <c r="B78">
        <v>17</v>
      </c>
      <c r="C78" t="s">
        <v>152</v>
      </c>
      <c r="D78" t="s">
        <v>27</v>
      </c>
      <c r="G78">
        <v>0.5</v>
      </c>
      <c r="H78">
        <v>0.5</v>
      </c>
      <c r="I78">
        <v>4136</v>
      </c>
      <c r="J78">
        <v>7402</v>
      </c>
      <c r="L78">
        <v>2237</v>
      </c>
      <c r="M78">
        <v>3.5880000000000001</v>
      </c>
      <c r="N78">
        <v>6.55</v>
      </c>
      <c r="O78">
        <v>2.9620000000000002</v>
      </c>
      <c r="Q78">
        <v>0.11799999999999999</v>
      </c>
      <c r="R78">
        <v>1</v>
      </c>
      <c r="S78">
        <v>0</v>
      </c>
      <c r="T78">
        <v>0</v>
      </c>
      <c r="V78">
        <v>0</v>
      </c>
      <c r="Y78" s="1">
        <v>44811</v>
      </c>
      <c r="Z78" s="6">
        <v>0.15246527777777777</v>
      </c>
      <c r="AB78">
        <v>1</v>
      </c>
      <c r="AD78" s="3">
        <f t="shared" si="4"/>
        <v>4.1164365668896519</v>
      </c>
      <c r="AE78" s="3">
        <f t="shared" si="5"/>
        <v>7.624576550316668</v>
      </c>
      <c r="AF78" s="3">
        <f t="shared" si="6"/>
        <v>3.5081399834270162</v>
      </c>
      <c r="AG78" s="3">
        <f t="shared" si="7"/>
        <v>0.22882414917679492</v>
      </c>
      <c r="AH78" s="3"/>
      <c r="BG78" s="3"/>
      <c r="BH78" s="3"/>
      <c r="BI78" s="3"/>
      <c r="BJ78" s="3"/>
    </row>
    <row r="79" spans="1:62" x14ac:dyDescent="0.2">
      <c r="A79">
        <v>55</v>
      </c>
      <c r="B79">
        <v>18</v>
      </c>
      <c r="C79" t="s">
        <v>153</v>
      </c>
      <c r="D79" t="s">
        <v>27</v>
      </c>
      <c r="G79">
        <v>0.5</v>
      </c>
      <c r="H79">
        <v>0.5</v>
      </c>
      <c r="I79">
        <v>4392</v>
      </c>
      <c r="J79">
        <v>7856</v>
      </c>
      <c r="L79">
        <v>2330</v>
      </c>
      <c r="M79">
        <v>3.7850000000000001</v>
      </c>
      <c r="N79">
        <v>6.9340000000000002</v>
      </c>
      <c r="O79">
        <v>3.15</v>
      </c>
      <c r="Q79">
        <v>0.128</v>
      </c>
      <c r="R79">
        <v>1</v>
      </c>
      <c r="S79">
        <v>0</v>
      </c>
      <c r="T79">
        <v>0</v>
      </c>
      <c r="V79">
        <v>0</v>
      </c>
      <c r="Y79" s="1">
        <v>44811</v>
      </c>
      <c r="Z79" s="6">
        <v>0.16569444444444445</v>
      </c>
      <c r="AB79">
        <v>1</v>
      </c>
      <c r="AD79" s="3">
        <f t="shared" si="4"/>
        <v>4.370775666075839</v>
      </c>
      <c r="AE79" s="3">
        <f t="shared" si="5"/>
        <v>8.09540922709302</v>
      </c>
      <c r="AF79" s="3">
        <f t="shared" si="6"/>
        <v>3.724633561017181</v>
      </c>
      <c r="AG79" s="3">
        <f t="shared" si="7"/>
        <v>0.23803142203523825</v>
      </c>
      <c r="AH79" s="3"/>
      <c r="BG79" s="3"/>
      <c r="BH79" s="3"/>
      <c r="BI79" s="3"/>
      <c r="BJ79" s="3"/>
    </row>
    <row r="80" spans="1:62" x14ac:dyDescent="0.2">
      <c r="A80">
        <v>56</v>
      </c>
      <c r="B80">
        <v>18</v>
      </c>
      <c r="C80" t="s">
        <v>153</v>
      </c>
      <c r="D80" t="s">
        <v>27</v>
      </c>
      <c r="G80">
        <v>0.5</v>
      </c>
      <c r="H80">
        <v>0.5</v>
      </c>
      <c r="I80">
        <v>4521</v>
      </c>
      <c r="J80">
        <v>7867</v>
      </c>
      <c r="L80">
        <v>2362</v>
      </c>
      <c r="M80">
        <v>3.883</v>
      </c>
      <c r="N80">
        <v>6.9429999999999996</v>
      </c>
      <c r="O80">
        <v>3.06</v>
      </c>
      <c r="Q80">
        <v>0.13100000000000001</v>
      </c>
      <c r="R80">
        <v>1</v>
      </c>
      <c r="S80">
        <v>0</v>
      </c>
      <c r="T80">
        <v>0</v>
      </c>
      <c r="V80">
        <v>0</v>
      </c>
      <c r="Y80" s="1">
        <v>44811</v>
      </c>
      <c r="Z80" s="6">
        <v>0.17278935185185185</v>
      </c>
      <c r="AB80">
        <v>1</v>
      </c>
      <c r="AD80" s="3">
        <f t="shared" si="4"/>
        <v>4.4989387277751289</v>
      </c>
      <c r="AE80" s="3">
        <f t="shared" si="5"/>
        <v>8.1068170672792306</v>
      </c>
      <c r="AF80" s="3">
        <f t="shared" si="6"/>
        <v>3.6078783395041016</v>
      </c>
      <c r="AG80" s="3">
        <f t="shared" si="7"/>
        <v>0.24119951592201444</v>
      </c>
      <c r="AH80" s="3"/>
      <c r="AK80">
        <f>ABS(100*(AD80-AD81)/(AVERAGE(AD80:AD81)))</f>
        <v>0.13241180677584641</v>
      </c>
      <c r="AQ80">
        <f>ABS(100*(AE80-AE81)/(AVERAGE(AE80:AE81)))</f>
        <v>0.15339400883682461</v>
      </c>
      <c r="AW80">
        <f>ABS(100*(AF80-AF81)/(AVERAGE(AF80:AF81)))</f>
        <v>0.17955214615208565</v>
      </c>
      <c r="BC80">
        <f>ABS(100*(AG80-AG81)/(AVERAGE(AG80:AG81)))</f>
        <v>1.3221574968762908</v>
      </c>
      <c r="BG80" s="3">
        <f>AVERAGE(AD80:AD81)</f>
        <v>4.5019192640937167</v>
      </c>
      <c r="BH80" s="3">
        <f>AVERAGE(AE80:AE81)</f>
        <v>8.1130395255626198</v>
      </c>
      <c r="BI80" s="3">
        <f>AVERAGE(AF80:AF81)</f>
        <v>3.6111202614689017</v>
      </c>
      <c r="BJ80" s="3">
        <f>AVERAGE(AG80:AG81)</f>
        <v>0.23961546897862634</v>
      </c>
    </row>
    <row r="81" spans="1:62" x14ac:dyDescent="0.2">
      <c r="A81">
        <v>57</v>
      </c>
      <c r="B81">
        <v>18</v>
      </c>
      <c r="C81" t="s">
        <v>153</v>
      </c>
      <c r="D81" t="s">
        <v>27</v>
      </c>
      <c r="G81">
        <v>0.5</v>
      </c>
      <c r="H81">
        <v>0.5</v>
      </c>
      <c r="I81">
        <v>4527</v>
      </c>
      <c r="J81">
        <v>7879</v>
      </c>
      <c r="L81">
        <v>2330</v>
      </c>
      <c r="M81">
        <v>3.8879999999999999</v>
      </c>
      <c r="N81">
        <v>6.9539999999999997</v>
      </c>
      <c r="O81">
        <v>3.0659999999999998</v>
      </c>
      <c r="Q81">
        <v>0.128</v>
      </c>
      <c r="R81">
        <v>1</v>
      </c>
      <c r="S81">
        <v>0</v>
      </c>
      <c r="T81">
        <v>0</v>
      </c>
      <c r="V81">
        <v>0</v>
      </c>
      <c r="Y81" s="1">
        <v>44811</v>
      </c>
      <c r="Z81" s="6">
        <v>0.18032407407407405</v>
      </c>
      <c r="AB81">
        <v>1</v>
      </c>
      <c r="AD81" s="3">
        <f t="shared" si="4"/>
        <v>4.5048998004123053</v>
      </c>
      <c r="AE81" s="3">
        <f t="shared" si="5"/>
        <v>8.1192619838460072</v>
      </c>
      <c r="AF81" s="3">
        <f t="shared" si="6"/>
        <v>3.6143621834337019</v>
      </c>
      <c r="AG81" s="3">
        <f t="shared" si="7"/>
        <v>0.23803142203523825</v>
      </c>
      <c r="AH81" s="3"/>
    </row>
    <row r="82" spans="1:62" x14ac:dyDescent="0.2">
      <c r="A82">
        <v>58</v>
      </c>
      <c r="B82">
        <v>19</v>
      </c>
      <c r="C82" t="s">
        <v>64</v>
      </c>
      <c r="D82" t="s">
        <v>27</v>
      </c>
      <c r="G82">
        <v>0.5</v>
      </c>
      <c r="H82">
        <v>0.5</v>
      </c>
      <c r="I82">
        <v>10012</v>
      </c>
      <c r="J82">
        <v>16883</v>
      </c>
      <c r="L82">
        <v>4902</v>
      </c>
      <c r="M82">
        <v>8.0960000000000001</v>
      </c>
      <c r="N82">
        <v>14.581</v>
      </c>
      <c r="O82">
        <v>6.4850000000000003</v>
      </c>
      <c r="Q82">
        <v>0.39700000000000002</v>
      </c>
      <c r="R82">
        <v>1</v>
      </c>
      <c r="S82">
        <v>0</v>
      </c>
      <c r="T82">
        <v>0</v>
      </c>
      <c r="V82">
        <v>0</v>
      </c>
      <c r="Y82" s="1">
        <v>44811</v>
      </c>
      <c r="Z82" s="6">
        <v>0.19410879629629629</v>
      </c>
      <c r="AB82">
        <v>1</v>
      </c>
      <c r="AD82" s="3">
        <f t="shared" si="4"/>
        <v>9.9543137028976059</v>
      </c>
      <c r="AE82" s="3">
        <f t="shared" si="5"/>
        <v>17.457097714450121</v>
      </c>
      <c r="AF82" s="3">
        <f t="shared" si="6"/>
        <v>7.5027840115525155</v>
      </c>
      <c r="AG82" s="3">
        <f t="shared" si="7"/>
        <v>0.49266696818487571</v>
      </c>
      <c r="AH82" s="3"/>
      <c r="BG82" s="3"/>
      <c r="BH82" s="3"/>
      <c r="BI82" s="3"/>
      <c r="BJ82" s="3"/>
    </row>
    <row r="83" spans="1:62" x14ac:dyDescent="0.2">
      <c r="A83">
        <v>59</v>
      </c>
      <c r="B83">
        <v>19</v>
      </c>
      <c r="C83" t="s">
        <v>64</v>
      </c>
      <c r="D83" t="s">
        <v>27</v>
      </c>
      <c r="G83">
        <v>0.5</v>
      </c>
      <c r="H83">
        <v>0.5</v>
      </c>
      <c r="I83">
        <v>12270</v>
      </c>
      <c r="J83">
        <v>17005</v>
      </c>
      <c r="L83">
        <v>4945</v>
      </c>
      <c r="M83">
        <v>9.8290000000000006</v>
      </c>
      <c r="N83">
        <v>14.685</v>
      </c>
      <c r="O83">
        <v>4.8570000000000002</v>
      </c>
      <c r="Q83">
        <v>0.40100000000000002</v>
      </c>
      <c r="R83">
        <v>1</v>
      </c>
      <c r="S83">
        <v>0</v>
      </c>
      <c r="T83">
        <v>0</v>
      </c>
      <c r="V83">
        <v>0</v>
      </c>
      <c r="Y83" s="1">
        <v>44811</v>
      </c>
      <c r="Z83" s="6">
        <v>0.2016435185185185</v>
      </c>
      <c r="AB83">
        <v>1</v>
      </c>
      <c r="AD83" s="3">
        <f t="shared" si="4"/>
        <v>12.197664038688274</v>
      </c>
      <c r="AE83" s="3">
        <f t="shared" si="5"/>
        <v>17.583621032879009</v>
      </c>
      <c r="AF83" s="3">
        <f t="shared" si="6"/>
        <v>5.3859569941907353</v>
      </c>
      <c r="AG83" s="3">
        <f t="shared" si="7"/>
        <v>0.49692409434523122</v>
      </c>
      <c r="AH83" s="3"/>
      <c r="AK83">
        <f>ABS(100*(AD83-AD84)/(AVERAGE(AD83:AD84)))</f>
        <v>0.30091531997739024</v>
      </c>
      <c r="AM83">
        <f>100*((AVERAGE(AD83:AD84)*25.225)-(AVERAGE(AD65:AD66)*25))/(1000*0.075)</f>
        <v>98.39619252958876</v>
      </c>
      <c r="AQ83">
        <f>ABS(100*(AE83-AE84)/(AVERAGE(AE83:AE84)))</f>
        <v>1.3000511282924503</v>
      </c>
      <c r="AS83">
        <f>100*((AVERAGE(AE83:AE84)*25.225)-(AVERAGE(AE65:AE66)*25))/(2000*0.075)</f>
        <v>95.101795412233741</v>
      </c>
      <c r="AW83">
        <f>ABS(100*(AF83-AF84)/(AVERAGE(AF83:AF84)))</f>
        <v>5.0224364978277229</v>
      </c>
      <c r="AY83">
        <f>100*((AVERAGE(AF83:AF84)*25.225)-(AVERAGE(AF65:AF66)*25))/(1000*0.075)</f>
        <v>91.807398294878908</v>
      </c>
      <c r="BC83">
        <f>ABS(100*(AG83-AG84)/(AVERAGE(AG83:AG84)))</f>
        <v>0.19903323408260332</v>
      </c>
      <c r="BE83">
        <f>100*((AVERAGE(AG83:AG84)*25.225)-(AVERAGE(AG65:AG66)*25))/(100*0.075)</f>
        <v>101.15521084854655</v>
      </c>
      <c r="BG83" s="3">
        <f>AVERAGE(AD83:AD84)</f>
        <v>12.216044012652901</v>
      </c>
      <c r="BH83" s="3">
        <f>AVERAGE(AE83:AE84)</f>
        <v>17.470061169207177</v>
      </c>
      <c r="BI83" s="3">
        <f>AVERAGE(AF83:AF84)</f>
        <v>5.254017156554279</v>
      </c>
      <c r="BJ83" s="3">
        <f>AVERAGE(AG83:AG84)</f>
        <v>0.49741910901503994</v>
      </c>
    </row>
    <row r="84" spans="1:62" x14ac:dyDescent="0.2">
      <c r="A84">
        <v>60</v>
      </c>
      <c r="B84">
        <v>19</v>
      </c>
      <c r="C84" t="s">
        <v>64</v>
      </c>
      <c r="D84" t="s">
        <v>27</v>
      </c>
      <c r="G84">
        <v>0.5</v>
      </c>
      <c r="H84">
        <v>0.5</v>
      </c>
      <c r="I84">
        <v>12307</v>
      </c>
      <c r="J84">
        <v>16786</v>
      </c>
      <c r="L84">
        <v>4955</v>
      </c>
      <c r="M84">
        <v>9.8559999999999999</v>
      </c>
      <c r="N84">
        <v>14.5</v>
      </c>
      <c r="O84">
        <v>4.6429999999999998</v>
      </c>
      <c r="Q84">
        <v>0.40200000000000002</v>
      </c>
      <c r="R84">
        <v>1</v>
      </c>
      <c r="S84">
        <v>0</v>
      </c>
      <c r="T84">
        <v>0</v>
      </c>
      <c r="V84">
        <v>0</v>
      </c>
      <c r="Y84" s="1">
        <v>44811</v>
      </c>
      <c r="Z84" s="6">
        <v>0.20958333333333334</v>
      </c>
      <c r="AB84">
        <v>1</v>
      </c>
      <c r="AD84" s="3">
        <f t="shared" si="4"/>
        <v>12.234423986617527</v>
      </c>
      <c r="AE84" s="3">
        <f t="shared" si="5"/>
        <v>17.35650130553535</v>
      </c>
      <c r="AF84" s="3">
        <f t="shared" si="6"/>
        <v>5.1220773189178228</v>
      </c>
      <c r="AG84" s="3">
        <f t="shared" si="7"/>
        <v>0.49791412368484872</v>
      </c>
      <c r="AH84" s="3"/>
    </row>
    <row r="85" spans="1:62" x14ac:dyDescent="0.2">
      <c r="A85">
        <v>61</v>
      </c>
      <c r="B85">
        <v>20</v>
      </c>
      <c r="C85" t="s">
        <v>65</v>
      </c>
      <c r="D85" t="s">
        <v>27</v>
      </c>
      <c r="G85">
        <v>0.5</v>
      </c>
      <c r="H85">
        <v>0.5</v>
      </c>
      <c r="I85">
        <v>7004</v>
      </c>
      <c r="J85">
        <v>8324</v>
      </c>
      <c r="L85">
        <v>2514</v>
      </c>
      <c r="M85">
        <v>5.7880000000000003</v>
      </c>
      <c r="N85">
        <v>7.3310000000000004</v>
      </c>
      <c r="O85">
        <v>1.5429999999999999</v>
      </c>
      <c r="Q85">
        <v>0.14699999999999999</v>
      </c>
      <c r="R85">
        <v>1</v>
      </c>
      <c r="S85">
        <v>0</v>
      </c>
      <c r="T85">
        <v>0</v>
      </c>
      <c r="V85">
        <v>0</v>
      </c>
      <c r="Y85" s="1">
        <v>44811</v>
      </c>
      <c r="Z85" s="6">
        <v>0.22325231481481481</v>
      </c>
      <c r="AB85">
        <v>1</v>
      </c>
      <c r="AD85" s="3">
        <f t="shared" si="4"/>
        <v>6.965829287459905</v>
      </c>
      <c r="AE85" s="3">
        <f t="shared" si="5"/>
        <v>8.5807609731972754</v>
      </c>
      <c r="AF85" s="3">
        <f t="shared" si="6"/>
        <v>1.6149316857373703</v>
      </c>
      <c r="AG85" s="3">
        <f t="shared" si="7"/>
        <v>0.25624796188420146</v>
      </c>
      <c r="AH85" s="3"/>
      <c r="BG85" s="3"/>
      <c r="BH85" s="3"/>
      <c r="BI85" s="3"/>
      <c r="BJ85" s="3"/>
    </row>
    <row r="86" spans="1:62" x14ac:dyDescent="0.2">
      <c r="A86">
        <v>62</v>
      </c>
      <c r="B86">
        <v>20</v>
      </c>
      <c r="C86" t="s">
        <v>65</v>
      </c>
      <c r="D86" t="s">
        <v>27</v>
      </c>
      <c r="G86">
        <v>0.5</v>
      </c>
      <c r="H86">
        <v>0.5</v>
      </c>
      <c r="I86">
        <v>4965</v>
      </c>
      <c r="J86">
        <v>9537</v>
      </c>
      <c r="L86">
        <v>2599</v>
      </c>
      <c r="M86">
        <v>4.2240000000000002</v>
      </c>
      <c r="N86">
        <v>8.3580000000000005</v>
      </c>
      <c r="O86">
        <v>4.1340000000000003</v>
      </c>
      <c r="Q86">
        <v>0.156</v>
      </c>
      <c r="R86">
        <v>1</v>
      </c>
      <c r="S86">
        <v>0</v>
      </c>
      <c r="T86">
        <v>0</v>
      </c>
      <c r="V86">
        <v>0</v>
      </c>
      <c r="Y86" s="1">
        <v>44811</v>
      </c>
      <c r="Z86" s="6">
        <v>0.23046296296296295</v>
      </c>
      <c r="AB86">
        <v>1</v>
      </c>
      <c r="AD86" s="3">
        <f t="shared" si="4"/>
        <v>4.940058102926173</v>
      </c>
      <c r="AE86" s="3">
        <f t="shared" si="5"/>
        <v>9.8387346228221979</v>
      </c>
      <c r="AF86" s="3">
        <f t="shared" si="6"/>
        <v>4.8986765198960249</v>
      </c>
      <c r="AG86" s="3">
        <f t="shared" si="7"/>
        <v>0.26466321127095072</v>
      </c>
      <c r="AH86" s="3"/>
      <c r="AK86">
        <f>ABS(100*(AD86-AD87)/(AVERAGE(AD86:AD87)))</f>
        <v>0.66588402103938549</v>
      </c>
      <c r="AL86">
        <f>ABS(100*((AVERAGE(AD86:AD87)-AVERAGE(AD80:AD81))/(AVERAGE(AD80:AD81,AD86:AD87))))</f>
        <v>8.9489599882546003</v>
      </c>
      <c r="AQ86">
        <f>ABS(100*(AE86-AE87)/(AVERAGE(AE86:AE87)))</f>
        <v>14.22604984210742</v>
      </c>
      <c r="AR86">
        <f>ABS(100*((AVERAGE(AE86:AE87)-AVERAGE(AE80:AE81))/(AVERAGE(AE80:AE81,AE86:AE87))))</f>
        <v>12.398094435110334</v>
      </c>
      <c r="AW86">
        <f>ABS(100*(AF86-AF87)/(AVERAGE(AF86:AF87)))</f>
        <v>29.892459517210501</v>
      </c>
      <c r="AX86">
        <f>ABS(100*((AVERAGE(AF86:AF87)-AVERAGE(AF80:AF81))/(AVERAGE(AF80:AF81,AF86:AF87))))</f>
        <v>16.527499139820243</v>
      </c>
      <c r="BC86">
        <f>ABS(100*(AG86-AG87)/(AVERAGE(AG86:AG87)))</f>
        <v>7.4899490754454989</v>
      </c>
      <c r="BD86">
        <f>ABS(100*((AVERAGE(AG86:AG87)-AVERAGE(AG80:AG81))/(AVERAGE(AG80:AG81,AG86:AG87))))</f>
        <v>6.2636666378185835</v>
      </c>
      <c r="BG86" s="3">
        <f>AVERAGE(AD86:AD87)</f>
        <v>4.9236651531739382</v>
      </c>
      <c r="BH86" s="3">
        <f>AVERAGE(AE86:AE87)</f>
        <v>9.1853765030664682</v>
      </c>
      <c r="BI86" s="3">
        <f>AVERAGE(AF86:AF87)</f>
        <v>4.2617113498925301</v>
      </c>
      <c r="BJ86" s="3">
        <f>AVERAGE(AG86:AG87)</f>
        <v>0.25510942814364124</v>
      </c>
    </row>
    <row r="87" spans="1:62" x14ac:dyDescent="0.2">
      <c r="A87">
        <v>63</v>
      </c>
      <c r="B87">
        <v>20</v>
      </c>
      <c r="C87" t="s">
        <v>65</v>
      </c>
      <c r="D87" t="s">
        <v>27</v>
      </c>
      <c r="G87">
        <v>0.5</v>
      </c>
      <c r="H87">
        <v>0.5</v>
      </c>
      <c r="I87">
        <v>4932</v>
      </c>
      <c r="J87">
        <v>8277</v>
      </c>
      <c r="L87">
        <v>2406</v>
      </c>
      <c r="M87">
        <v>4.1989999999999998</v>
      </c>
      <c r="N87">
        <v>7.2910000000000004</v>
      </c>
      <c r="O87">
        <v>3.0920000000000001</v>
      </c>
      <c r="Q87">
        <v>0.13600000000000001</v>
      </c>
      <c r="R87">
        <v>1</v>
      </c>
      <c r="S87">
        <v>0</v>
      </c>
      <c r="T87">
        <v>0</v>
      </c>
      <c r="V87">
        <v>0</v>
      </c>
      <c r="Y87" s="1">
        <v>44811</v>
      </c>
      <c r="Z87" s="6">
        <v>0.23799768518518519</v>
      </c>
      <c r="AB87">
        <v>1</v>
      </c>
      <c r="AD87" s="3">
        <f t="shared" si="4"/>
        <v>4.9072722034217033</v>
      </c>
      <c r="AE87" s="3">
        <f t="shared" si="5"/>
        <v>8.5320183833107386</v>
      </c>
      <c r="AF87" s="3">
        <f t="shared" si="6"/>
        <v>3.6247461798890352</v>
      </c>
      <c r="AG87" s="3">
        <f t="shared" si="7"/>
        <v>0.24555564501633176</v>
      </c>
      <c r="AH87" s="3"/>
      <c r="BG87" s="3"/>
      <c r="BH87" s="3"/>
      <c r="BI87" s="3"/>
      <c r="BJ87" s="3"/>
    </row>
    <row r="88" spans="1:62" x14ac:dyDescent="0.2">
      <c r="A88">
        <v>64</v>
      </c>
      <c r="B88">
        <v>3</v>
      </c>
      <c r="C88" t="s">
        <v>28</v>
      </c>
      <c r="D88" t="s">
        <v>27</v>
      </c>
      <c r="G88">
        <v>0.5</v>
      </c>
      <c r="H88">
        <v>0.5</v>
      </c>
      <c r="I88">
        <v>1623</v>
      </c>
      <c r="J88">
        <v>587</v>
      </c>
      <c r="L88">
        <v>422</v>
      </c>
      <c r="M88">
        <v>1.66</v>
      </c>
      <c r="N88">
        <v>0.77600000000000002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1">
        <v>44811</v>
      </c>
      <c r="Z88" s="6">
        <v>0.25049768518518517</v>
      </c>
      <c r="AB88">
        <v>1</v>
      </c>
      <c r="AD88" s="3">
        <f t="shared" si="4"/>
        <v>1.6197406440189939</v>
      </c>
      <c r="AE88" s="3">
        <f t="shared" si="5"/>
        <v>0.55690101676857251</v>
      </c>
      <c r="AF88" s="3">
        <f t="shared" si="6"/>
        <v>-1.0628396272504212</v>
      </c>
      <c r="AG88" s="3">
        <f t="shared" si="7"/>
        <v>4.9133824036207065E-2</v>
      </c>
      <c r="AH88" s="3"/>
    </row>
    <row r="89" spans="1:62" x14ac:dyDescent="0.2">
      <c r="A89">
        <v>65</v>
      </c>
      <c r="B89">
        <v>3</v>
      </c>
      <c r="C89" t="s">
        <v>28</v>
      </c>
      <c r="D89" t="s">
        <v>27</v>
      </c>
      <c r="G89">
        <v>0.5</v>
      </c>
      <c r="H89">
        <v>0.5</v>
      </c>
      <c r="I89">
        <v>326</v>
      </c>
      <c r="J89">
        <v>530</v>
      </c>
      <c r="L89">
        <v>321</v>
      </c>
      <c r="M89">
        <v>0.66500000000000004</v>
      </c>
      <c r="N89">
        <v>0.72699999999999998</v>
      </c>
      <c r="O89">
        <v>6.2E-2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44811</v>
      </c>
      <c r="Z89" s="6">
        <v>0.25662037037037039</v>
      </c>
      <c r="AB89">
        <v>1</v>
      </c>
      <c r="AD89" s="3">
        <f t="shared" ref="AD89:AD136" si="8">((I89*$F$21)+$F$22)*1000/G89</f>
        <v>0.33115544228272514</v>
      </c>
      <c r="AE89" s="3">
        <f t="shared" ref="AE89:AE136" si="9">((J89*$H$21)+$H$22)*1000/H89</f>
        <v>0.49778766307638739</v>
      </c>
      <c r="AF89" s="3">
        <f t="shared" ref="AF89:AF136" si="10">AE89-AD89</f>
        <v>0.16663222079366224</v>
      </c>
      <c r="AG89" s="3">
        <f t="shared" ref="AG89:AG136" si="11">((L89*$J$21)+$J$22)*1000/H89</f>
        <v>3.913452770606967E-2</v>
      </c>
      <c r="AH89" s="3"/>
      <c r="AK89">
        <f>ABS(100*(AD89-AD90)/(AVERAGE(AD89:AD90)))</f>
        <v>3.8255775145703423</v>
      </c>
      <c r="AQ89">
        <f>ABS(100*(AE89-AE90)/(AVERAGE(AE89:AE90)))</f>
        <v>6.0607123110310539</v>
      </c>
      <c r="AW89">
        <f>ABS(100*(AF89-AF90)/(AVERAGE(AF89:AF90)))</f>
        <v>10.354850251396199</v>
      </c>
      <c r="BC89">
        <f>ABS(100*(AG89-AG90)/(AVERAGE(AG89:AG90)))</f>
        <v>3.3437371145475203</v>
      </c>
      <c r="BG89" s="3">
        <f>AVERAGE(AD89:AD90)</f>
        <v>0.33761327097299942</v>
      </c>
      <c r="BH89" s="3">
        <f>AVERAGE(AE89:AE90)</f>
        <v>0.51334380878485719</v>
      </c>
      <c r="BI89" s="3">
        <f>AVERAGE(AF89:AF90)</f>
        <v>0.17573053781185777</v>
      </c>
      <c r="BJ89" s="3">
        <f>AVERAGE(AG89:AG90)</f>
        <v>3.8491008635318257E-2</v>
      </c>
    </row>
    <row r="90" spans="1:62" x14ac:dyDescent="0.2">
      <c r="A90">
        <v>66</v>
      </c>
      <c r="B90">
        <v>3</v>
      </c>
      <c r="C90" t="s">
        <v>28</v>
      </c>
      <c r="D90" t="s">
        <v>27</v>
      </c>
      <c r="G90">
        <v>0.5</v>
      </c>
      <c r="H90">
        <v>0.5</v>
      </c>
      <c r="I90">
        <v>339</v>
      </c>
      <c r="J90">
        <v>560</v>
      </c>
      <c r="L90">
        <v>308</v>
      </c>
      <c r="M90">
        <v>0.67500000000000004</v>
      </c>
      <c r="N90">
        <v>0.753</v>
      </c>
      <c r="O90">
        <v>7.8E-2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44811</v>
      </c>
      <c r="Z90" s="6">
        <v>0.26317129629629626</v>
      </c>
      <c r="AB90">
        <v>1</v>
      </c>
      <c r="AD90" s="3">
        <f t="shared" si="8"/>
        <v>0.34407109966327365</v>
      </c>
      <c r="AE90" s="3">
        <f t="shared" si="9"/>
        <v>0.52889995449332694</v>
      </c>
      <c r="AF90" s="3">
        <f t="shared" si="10"/>
        <v>0.18482885483005329</v>
      </c>
      <c r="AG90" s="3">
        <f t="shared" si="11"/>
        <v>3.7847489564566843E-2</v>
      </c>
      <c r="AH90" s="3"/>
      <c r="BG90" s="3"/>
      <c r="BH90" s="3"/>
      <c r="BI90" s="3"/>
      <c r="BJ90" s="3"/>
    </row>
    <row r="91" spans="1:62" x14ac:dyDescent="0.2">
      <c r="A91">
        <v>67</v>
      </c>
      <c r="B91">
        <v>1</v>
      </c>
      <c r="C91" t="s">
        <v>93</v>
      </c>
      <c r="D91" t="s">
        <v>27</v>
      </c>
      <c r="G91">
        <v>0.3</v>
      </c>
      <c r="H91">
        <v>0.3</v>
      </c>
      <c r="I91">
        <v>2855</v>
      </c>
      <c r="J91">
        <v>10731</v>
      </c>
      <c r="L91">
        <v>6516</v>
      </c>
      <c r="M91">
        <v>4.3419999999999996</v>
      </c>
      <c r="N91">
        <v>15.616</v>
      </c>
      <c r="O91">
        <v>11.273999999999999</v>
      </c>
      <c r="Q91">
        <v>0.94199999999999995</v>
      </c>
      <c r="R91">
        <v>1</v>
      </c>
      <c r="S91">
        <v>0</v>
      </c>
      <c r="T91">
        <v>0</v>
      </c>
      <c r="V91">
        <v>0</v>
      </c>
      <c r="Y91" s="1">
        <v>44811</v>
      </c>
      <c r="Z91" s="6">
        <v>0.27587962962962964</v>
      </c>
      <c r="AB91">
        <v>1</v>
      </c>
      <c r="AD91" s="3">
        <f t="shared" si="8"/>
        <v>4.7395792647541999</v>
      </c>
      <c r="AE91" s="3">
        <f t="shared" si="9"/>
        <v>18.461673035360651</v>
      </c>
      <c r="AF91" s="3">
        <f t="shared" si="10"/>
        <v>13.722093770606451</v>
      </c>
      <c r="AG91" s="3">
        <f t="shared" si="11"/>
        <v>1.0874295059985841</v>
      </c>
      <c r="AH91" s="3"/>
    </row>
    <row r="92" spans="1:62" x14ac:dyDescent="0.2">
      <c r="A92">
        <v>68</v>
      </c>
      <c r="B92">
        <v>1</v>
      </c>
      <c r="C92" t="s">
        <v>93</v>
      </c>
      <c r="D92" t="s">
        <v>27</v>
      </c>
      <c r="G92">
        <v>0.3</v>
      </c>
      <c r="H92">
        <v>0.3</v>
      </c>
      <c r="I92">
        <v>4729</v>
      </c>
      <c r="J92">
        <v>10802</v>
      </c>
      <c r="L92">
        <v>6479</v>
      </c>
      <c r="M92">
        <v>6.7380000000000004</v>
      </c>
      <c r="N92">
        <v>15.715999999999999</v>
      </c>
      <c r="O92">
        <v>8.9779999999999998</v>
      </c>
      <c r="Q92">
        <v>0.93600000000000005</v>
      </c>
      <c r="R92">
        <v>1</v>
      </c>
      <c r="S92">
        <v>0</v>
      </c>
      <c r="T92">
        <v>0</v>
      </c>
      <c r="V92">
        <v>0</v>
      </c>
      <c r="Y92" s="1">
        <v>44811</v>
      </c>
      <c r="Z92" s="6">
        <v>0.28280092592592593</v>
      </c>
      <c r="AB92">
        <v>1</v>
      </c>
      <c r="AD92" s="3">
        <f t="shared" si="8"/>
        <v>7.8426487431065102</v>
      </c>
      <c r="AE92" s="3">
        <f t="shared" si="9"/>
        <v>18.584393740394137</v>
      </c>
      <c r="AF92" s="3">
        <f t="shared" si="10"/>
        <v>10.741744997287627</v>
      </c>
      <c r="AG92" s="3">
        <f t="shared" si="11"/>
        <v>1.0813243250709426</v>
      </c>
      <c r="AH92" s="3"/>
      <c r="AI92">
        <f>100*(AVERAGE(I92:I93))/(AVERAGE(I$47:I$48))</f>
        <v>90.382118345390467</v>
      </c>
      <c r="AK92">
        <f>ABS(100*(AD92-AD93)/(AVERAGE(AD92:AD93)))</f>
        <v>5.8813669185001762</v>
      </c>
      <c r="AO92">
        <f>100*(AVERAGE(J92:J93))/(AVERAGE(J$47:J$48))</f>
        <v>90.072557983475235</v>
      </c>
      <c r="AQ92">
        <f>ABS(100*(AE92-AE93)/(AVERAGE(AE92:AE93)))</f>
        <v>1.1976057627848813</v>
      </c>
      <c r="AU92">
        <f>100*(((AVERAGE(J92:J93))-(AVERAGE(I92:I93)))/((AVERAGE(J$47:J$48))-(AVERAGE($I$47:I93))))</f>
        <v>88.358068791335938</v>
      </c>
      <c r="AW92">
        <f>ABS(100*(AF92-AF93)/(AVERAGE(AF92:AF93)))</f>
        <v>6.7010376342795253</v>
      </c>
      <c r="BA92">
        <f>100*(AVERAGE(L92:L93))/(AVERAGE(L$47:L$48))</f>
        <v>101.41649710439819</v>
      </c>
      <c r="BC92">
        <f>ABS(100*(AG92-AG93)/(AVERAGE(AG92:AG93)))</f>
        <v>1.5258354741040019E-2</v>
      </c>
      <c r="BG92" s="3">
        <f>AVERAGE(AD92:AD93)</f>
        <v>8.0802637218383975</v>
      </c>
      <c r="BH92" s="3">
        <f>AVERAGE(AE92:AE93)</f>
        <v>18.473772259800576</v>
      </c>
      <c r="BI92" s="3">
        <f>AVERAGE(AF92:AF93)</f>
        <v>10.393508537962177</v>
      </c>
      <c r="BJ92" s="3">
        <f>AVERAGE(AG92:AG93)</f>
        <v>1.0814068275159108</v>
      </c>
    </row>
    <row r="93" spans="1:62" x14ac:dyDescent="0.2">
      <c r="A93">
        <v>69</v>
      </c>
      <c r="B93">
        <v>1</v>
      </c>
      <c r="C93" t="s">
        <v>93</v>
      </c>
      <c r="D93" t="s">
        <v>27</v>
      </c>
      <c r="G93">
        <v>0.3</v>
      </c>
      <c r="H93">
        <v>0.3</v>
      </c>
      <c r="I93">
        <v>5016</v>
      </c>
      <c r="J93">
        <v>10674</v>
      </c>
      <c r="L93">
        <v>6480</v>
      </c>
      <c r="M93">
        <v>7.1059999999999999</v>
      </c>
      <c r="N93">
        <v>15.536</v>
      </c>
      <c r="O93">
        <v>8.43</v>
      </c>
      <c r="Q93">
        <v>0.93600000000000005</v>
      </c>
      <c r="R93">
        <v>1</v>
      </c>
      <c r="S93">
        <v>0</v>
      </c>
      <c r="T93">
        <v>0</v>
      </c>
      <c r="V93">
        <v>0</v>
      </c>
      <c r="Y93" s="1">
        <v>44811</v>
      </c>
      <c r="Z93" s="6">
        <v>0.29023148148148148</v>
      </c>
      <c r="AB93">
        <v>1</v>
      </c>
      <c r="AD93" s="3">
        <f t="shared" si="8"/>
        <v>8.3178787005702848</v>
      </c>
      <c r="AE93" s="3">
        <f t="shared" si="9"/>
        <v>18.363150779207011</v>
      </c>
      <c r="AF93" s="3">
        <f t="shared" si="10"/>
        <v>10.045272078636726</v>
      </c>
      <c r="AG93" s="3">
        <f t="shared" si="11"/>
        <v>1.0814893299608788</v>
      </c>
      <c r="AH93" s="3"/>
    </row>
    <row r="94" spans="1:62" x14ac:dyDescent="0.2">
      <c r="A94">
        <v>70</v>
      </c>
      <c r="B94">
        <v>21</v>
      </c>
      <c r="C94" t="s">
        <v>154</v>
      </c>
      <c r="D94" t="s">
        <v>27</v>
      </c>
      <c r="G94">
        <v>0.5</v>
      </c>
      <c r="H94">
        <v>0.5</v>
      </c>
      <c r="I94">
        <v>5144</v>
      </c>
      <c r="J94">
        <v>7702</v>
      </c>
      <c r="L94">
        <v>8635</v>
      </c>
      <c r="M94">
        <v>4.3620000000000001</v>
      </c>
      <c r="N94">
        <v>6.8040000000000003</v>
      </c>
      <c r="O94">
        <v>2.4420000000000002</v>
      </c>
      <c r="Q94">
        <v>0.78700000000000003</v>
      </c>
      <c r="R94">
        <v>1</v>
      </c>
      <c r="S94">
        <v>0</v>
      </c>
      <c r="T94">
        <v>0</v>
      </c>
      <c r="V94">
        <v>0</v>
      </c>
      <c r="Y94" s="1">
        <v>44811</v>
      </c>
      <c r="Z94" s="6">
        <v>0.30333333333333334</v>
      </c>
      <c r="AB94">
        <v>1</v>
      </c>
      <c r="AD94" s="3">
        <f t="shared" si="8"/>
        <v>5.117896769935264</v>
      </c>
      <c r="AE94" s="3">
        <f t="shared" si="9"/>
        <v>7.9356994644860634</v>
      </c>
      <c r="AF94" s="3">
        <f t="shared" si="10"/>
        <v>2.8178026945507995</v>
      </c>
      <c r="AG94" s="3">
        <f t="shared" si="11"/>
        <v>0.86224492066411229</v>
      </c>
      <c r="AH94" s="3"/>
    </row>
    <row r="95" spans="1:62" x14ac:dyDescent="0.2">
      <c r="A95">
        <v>71</v>
      </c>
      <c r="B95">
        <v>21</v>
      </c>
      <c r="C95" t="s">
        <v>154</v>
      </c>
      <c r="D95" t="s">
        <v>27</v>
      </c>
      <c r="G95">
        <v>0.5</v>
      </c>
      <c r="H95">
        <v>0.5</v>
      </c>
      <c r="I95">
        <v>4108</v>
      </c>
      <c r="J95">
        <v>7712</v>
      </c>
      <c r="L95">
        <v>8695</v>
      </c>
      <c r="M95">
        <v>3.5670000000000002</v>
      </c>
      <c r="N95">
        <v>6.8120000000000003</v>
      </c>
      <c r="O95">
        <v>3.2450000000000001</v>
      </c>
      <c r="Q95">
        <v>0.79300000000000004</v>
      </c>
      <c r="R95">
        <v>1</v>
      </c>
      <c r="S95">
        <v>0</v>
      </c>
      <c r="T95">
        <v>0</v>
      </c>
      <c r="V95">
        <v>0</v>
      </c>
      <c r="Y95" s="1">
        <v>44811</v>
      </c>
      <c r="Z95" s="6">
        <v>0.31039351851851854</v>
      </c>
      <c r="AB95">
        <v>1</v>
      </c>
      <c r="AD95" s="3">
        <f t="shared" si="8"/>
        <v>4.0886182279161627</v>
      </c>
      <c r="AE95" s="3">
        <f t="shared" si="9"/>
        <v>7.9460702282917097</v>
      </c>
      <c r="AF95" s="3">
        <f t="shared" si="10"/>
        <v>3.857452000375547</v>
      </c>
      <c r="AG95" s="3">
        <f t="shared" si="11"/>
        <v>0.86818509670181765</v>
      </c>
      <c r="AH95" s="3"/>
      <c r="AK95">
        <f>ABS(100*(AD95-AD96)/(AVERAGE(AD95:AD96)))</f>
        <v>0.91913588262663337</v>
      </c>
      <c r="AQ95">
        <f>ABS(100*(AE95-AE96)/(AVERAGE(AE95:AE96)))</f>
        <v>2.6099468418024182E-2</v>
      </c>
      <c r="AW95">
        <f>ABS(100*(AF95-AF96)/(AVERAGE(AF95:AF96)))</f>
        <v>0.92924243523252981</v>
      </c>
      <c r="BC95">
        <f>ABS(100*(AG95-AG96)/(AVERAGE(AG95:AG96)))</f>
        <v>0.73249285886085524</v>
      </c>
      <c r="BG95" s="3">
        <f>AVERAGE(AD95:AD96)</f>
        <v>4.1074949579338877</v>
      </c>
      <c r="BH95" s="3">
        <f>AVERAGE(AE95:AE96)</f>
        <v>7.947107304672274</v>
      </c>
      <c r="BI95" s="3">
        <f>AVERAGE(AF95:AF96)</f>
        <v>3.8396123467383867</v>
      </c>
      <c r="BJ95" s="3">
        <f>AVERAGE(AG95:AG96)</f>
        <v>0.86501700281504146</v>
      </c>
    </row>
    <row r="96" spans="1:62" x14ac:dyDescent="0.2">
      <c r="A96">
        <v>72</v>
      </c>
      <c r="B96">
        <v>21</v>
      </c>
      <c r="C96" t="s">
        <v>154</v>
      </c>
      <c r="D96" t="s">
        <v>27</v>
      </c>
      <c r="G96">
        <v>0.5</v>
      </c>
      <c r="H96">
        <v>0.5</v>
      </c>
      <c r="I96">
        <v>4146</v>
      </c>
      <c r="J96">
        <v>7714</v>
      </c>
      <c r="L96">
        <v>8631</v>
      </c>
      <c r="M96">
        <v>3.5960000000000001</v>
      </c>
      <c r="N96">
        <v>6.8140000000000001</v>
      </c>
      <c r="O96">
        <v>3.218</v>
      </c>
      <c r="Q96">
        <v>0.78700000000000003</v>
      </c>
      <c r="R96">
        <v>1</v>
      </c>
      <c r="S96">
        <v>0</v>
      </c>
      <c r="T96">
        <v>0</v>
      </c>
      <c r="V96">
        <v>0</v>
      </c>
      <c r="Y96" s="1">
        <v>44811</v>
      </c>
      <c r="Z96" s="6">
        <v>0.31792824074074072</v>
      </c>
      <c r="AB96">
        <v>1</v>
      </c>
      <c r="AD96" s="3">
        <f t="shared" si="8"/>
        <v>4.1263716879516128</v>
      </c>
      <c r="AE96" s="3">
        <f t="shared" si="9"/>
        <v>7.9481443810528392</v>
      </c>
      <c r="AF96" s="3">
        <f t="shared" si="10"/>
        <v>3.8217726931012264</v>
      </c>
      <c r="AG96" s="3">
        <f t="shared" si="11"/>
        <v>0.86184890892826527</v>
      </c>
      <c r="AH96" s="3"/>
      <c r="BG96" s="3"/>
      <c r="BH96" s="3"/>
      <c r="BI96" s="3"/>
      <c r="BJ96" s="3"/>
    </row>
    <row r="97" spans="1:62" x14ac:dyDescent="0.2">
      <c r="A97">
        <v>73</v>
      </c>
      <c r="B97">
        <v>22</v>
      </c>
      <c r="C97" t="s">
        <v>155</v>
      </c>
      <c r="D97" t="s">
        <v>27</v>
      </c>
      <c r="G97">
        <v>0.5</v>
      </c>
      <c r="H97">
        <v>0.5</v>
      </c>
      <c r="I97">
        <v>7114</v>
      </c>
      <c r="J97">
        <v>11220</v>
      </c>
      <c r="L97">
        <v>2418</v>
      </c>
      <c r="M97">
        <v>5.8730000000000002</v>
      </c>
      <c r="N97">
        <v>9.7840000000000007</v>
      </c>
      <c r="O97">
        <v>3.911</v>
      </c>
      <c r="Q97">
        <v>0.13700000000000001</v>
      </c>
      <c r="R97">
        <v>1</v>
      </c>
      <c r="S97">
        <v>0</v>
      </c>
      <c r="T97">
        <v>0</v>
      </c>
      <c r="V97">
        <v>0</v>
      </c>
      <c r="Y97" s="1">
        <v>44811</v>
      </c>
      <c r="Z97" s="6">
        <v>0.33111111111111108</v>
      </c>
      <c r="AB97">
        <v>1</v>
      </c>
      <c r="AD97" s="3">
        <f t="shared" si="8"/>
        <v>7.0751156191414708</v>
      </c>
      <c r="AE97" s="3">
        <f t="shared" si="9"/>
        <v>11.584134171312506</v>
      </c>
      <c r="AF97" s="3">
        <f t="shared" si="10"/>
        <v>4.5090185521710353</v>
      </c>
      <c r="AG97" s="3">
        <f t="shared" si="11"/>
        <v>0.24674368022387277</v>
      </c>
      <c r="AH97" s="3"/>
      <c r="BG97" s="3"/>
      <c r="BH97" s="3"/>
      <c r="BI97" s="3"/>
      <c r="BJ97" s="3"/>
    </row>
    <row r="98" spans="1:62" x14ac:dyDescent="0.2">
      <c r="A98">
        <v>74</v>
      </c>
      <c r="B98">
        <v>22</v>
      </c>
      <c r="C98" t="s">
        <v>155</v>
      </c>
      <c r="D98" t="s">
        <v>27</v>
      </c>
      <c r="G98">
        <v>0.5</v>
      </c>
      <c r="H98">
        <v>0.5</v>
      </c>
      <c r="I98">
        <v>8310</v>
      </c>
      <c r="J98">
        <v>11241</v>
      </c>
      <c r="L98">
        <v>2313</v>
      </c>
      <c r="M98">
        <v>6.79</v>
      </c>
      <c r="N98">
        <v>9.8019999999999996</v>
      </c>
      <c r="O98">
        <v>3.012</v>
      </c>
      <c r="Q98">
        <v>0.126</v>
      </c>
      <c r="R98">
        <v>1</v>
      </c>
      <c r="S98">
        <v>0</v>
      </c>
      <c r="T98">
        <v>0</v>
      </c>
      <c r="V98">
        <v>0</v>
      </c>
      <c r="Y98" s="1">
        <v>44811</v>
      </c>
      <c r="Z98" s="6">
        <v>0.33836805555555555</v>
      </c>
      <c r="AB98">
        <v>1</v>
      </c>
      <c r="AD98" s="3">
        <f t="shared" si="8"/>
        <v>8.2633560981519398</v>
      </c>
      <c r="AE98" s="3">
        <f t="shared" si="9"/>
        <v>11.605912775304363</v>
      </c>
      <c r="AF98" s="3">
        <f t="shared" si="10"/>
        <v>3.3425566771524231</v>
      </c>
      <c r="AG98" s="3">
        <f t="shared" si="11"/>
        <v>0.23634837215788837</v>
      </c>
      <c r="AH98" s="3"/>
      <c r="AK98">
        <f>ABS(100*(AD98-AD99)/(AVERAGE(AD98:AD99)))</f>
        <v>0.81424273644606671</v>
      </c>
      <c r="AQ98">
        <f>ABS(100*(AE98-AE99)/(AVERAGE(AE98:AE99)))</f>
        <v>0.38497724524600663</v>
      </c>
      <c r="AW98">
        <f>ABS(100*(AF98-AF99)/(AVERAGE(AF98:AF99)))</f>
        <v>3.4125600452729965</v>
      </c>
      <c r="BC98">
        <f>ABS(100*(AG98-AG99)/(AVERAGE(AG98:AG99)))</f>
        <v>0.12574469440045072</v>
      </c>
      <c r="BG98" s="3">
        <f>AVERAGE(AD98:AD99)</f>
        <v>8.2971355097626045</v>
      </c>
      <c r="BH98" s="3">
        <f>AVERAGE(AE98:AE99)</f>
        <v>11.583615633122223</v>
      </c>
      <c r="BI98" s="3">
        <f>AVERAGE(AF98:AF99)</f>
        <v>3.2864801233596186</v>
      </c>
      <c r="BJ98" s="3">
        <f>AVERAGE(AG98:AG99)</f>
        <v>0.23619986775694574</v>
      </c>
    </row>
    <row r="99" spans="1:62" x14ac:dyDescent="0.2">
      <c r="A99">
        <v>75</v>
      </c>
      <c r="B99">
        <v>22</v>
      </c>
      <c r="C99" t="s">
        <v>155</v>
      </c>
      <c r="D99" t="s">
        <v>27</v>
      </c>
      <c r="G99">
        <v>0.5</v>
      </c>
      <c r="H99">
        <v>0.5</v>
      </c>
      <c r="I99">
        <v>8378</v>
      </c>
      <c r="J99">
        <v>11198</v>
      </c>
      <c r="L99">
        <v>2310</v>
      </c>
      <c r="M99">
        <v>6.8419999999999996</v>
      </c>
      <c r="N99">
        <v>9.766</v>
      </c>
      <c r="O99">
        <v>2.9239999999999999</v>
      </c>
      <c r="Q99">
        <v>0.126</v>
      </c>
      <c r="R99">
        <v>1</v>
      </c>
      <c r="S99">
        <v>0</v>
      </c>
      <c r="T99">
        <v>0</v>
      </c>
      <c r="V99">
        <v>0</v>
      </c>
      <c r="Y99" s="1">
        <v>44811</v>
      </c>
      <c r="Z99" s="6">
        <v>0.34612268518518513</v>
      </c>
      <c r="AB99">
        <v>1</v>
      </c>
      <c r="AD99" s="3">
        <f t="shared" si="8"/>
        <v>8.3309149213732692</v>
      </c>
      <c r="AE99" s="3">
        <f t="shared" si="9"/>
        <v>11.561318490940083</v>
      </c>
      <c r="AF99" s="3">
        <f t="shared" si="10"/>
        <v>3.2304035695668141</v>
      </c>
      <c r="AG99" s="3">
        <f t="shared" si="11"/>
        <v>0.23605136335600313</v>
      </c>
      <c r="AH99" s="3"/>
      <c r="BG99" s="3"/>
      <c r="BH99" s="3"/>
      <c r="BI99" s="3"/>
      <c r="BJ99" s="3"/>
    </row>
    <row r="100" spans="1:62" x14ac:dyDescent="0.2">
      <c r="A100">
        <v>76</v>
      </c>
      <c r="B100">
        <v>23</v>
      </c>
      <c r="C100" t="s">
        <v>156</v>
      </c>
      <c r="D100" t="s">
        <v>27</v>
      </c>
      <c r="G100">
        <v>0.5</v>
      </c>
      <c r="H100">
        <v>0.5</v>
      </c>
      <c r="I100">
        <v>4715</v>
      </c>
      <c r="J100">
        <v>5977</v>
      </c>
      <c r="L100">
        <v>2513</v>
      </c>
      <c r="M100">
        <v>4.032</v>
      </c>
      <c r="N100">
        <v>5.3419999999999996</v>
      </c>
      <c r="O100">
        <v>1.31</v>
      </c>
      <c r="Q100">
        <v>0.14699999999999999</v>
      </c>
      <c r="R100">
        <v>1</v>
      </c>
      <c r="S100">
        <v>0</v>
      </c>
      <c r="T100">
        <v>0</v>
      </c>
      <c r="V100">
        <v>0</v>
      </c>
      <c r="Y100" s="1">
        <v>44811</v>
      </c>
      <c r="Z100" s="6">
        <v>0.35947916666666663</v>
      </c>
      <c r="AB100">
        <v>1</v>
      </c>
      <c r="AD100" s="3">
        <f t="shared" si="8"/>
        <v>4.6916800763771613</v>
      </c>
      <c r="AE100" s="3">
        <f t="shared" si="9"/>
        <v>6.1467427080120407</v>
      </c>
      <c r="AF100" s="3">
        <f t="shared" si="10"/>
        <v>1.4550626316348794</v>
      </c>
      <c r="AG100" s="3">
        <f t="shared" si="11"/>
        <v>0.2561489589502397</v>
      </c>
      <c r="AH100" s="3"/>
      <c r="BG100" s="3"/>
      <c r="BH100" s="3"/>
      <c r="BI100" s="3"/>
      <c r="BJ100" s="3"/>
    </row>
    <row r="101" spans="1:62" x14ac:dyDescent="0.2">
      <c r="A101">
        <v>77</v>
      </c>
      <c r="B101">
        <v>23</v>
      </c>
      <c r="C101" t="s">
        <v>156</v>
      </c>
      <c r="D101" t="s">
        <v>27</v>
      </c>
      <c r="G101">
        <v>0.5</v>
      </c>
      <c r="H101">
        <v>0.5</v>
      </c>
      <c r="I101">
        <v>3322</v>
      </c>
      <c r="J101">
        <v>6074</v>
      </c>
      <c r="L101">
        <v>2562</v>
      </c>
      <c r="M101">
        <v>2.9630000000000001</v>
      </c>
      <c r="N101">
        <v>5.4240000000000004</v>
      </c>
      <c r="O101">
        <v>2.46</v>
      </c>
      <c r="Q101">
        <v>0.152</v>
      </c>
      <c r="R101">
        <v>1</v>
      </c>
      <c r="S101">
        <v>0</v>
      </c>
      <c r="T101">
        <v>0</v>
      </c>
      <c r="V101">
        <v>0</v>
      </c>
      <c r="Y101" s="1">
        <v>44811</v>
      </c>
      <c r="Z101" s="6">
        <v>0.36646990740740742</v>
      </c>
      <c r="AB101">
        <v>1</v>
      </c>
      <c r="AD101" s="3">
        <f t="shared" si="8"/>
        <v>3.3077177124460726</v>
      </c>
      <c r="AE101" s="3">
        <f t="shared" si="9"/>
        <v>6.2473391169268124</v>
      </c>
      <c r="AF101" s="3">
        <f t="shared" si="10"/>
        <v>2.9396214044807398</v>
      </c>
      <c r="AG101" s="3">
        <f t="shared" si="11"/>
        <v>0.26100010271436569</v>
      </c>
      <c r="AH101" s="3"/>
      <c r="AK101">
        <f>ABS(100*(AD101-AD102)/(AVERAGE(AD101:AD102)))</f>
        <v>2.3705915543335476</v>
      </c>
      <c r="AQ101">
        <f>ABS(100*(AE101-AE102)/(AVERAGE(AE101:AE102)))</f>
        <v>0.57932715837372695</v>
      </c>
      <c r="AW101">
        <f>ABS(100*(AF101-AF102)/(AVERAGE(AF101:AF102)))</f>
        <v>3.7974625040918997</v>
      </c>
      <c r="BC101">
        <f>ABS(100*(AG101-AG102)/(AVERAGE(AG101:AG102)))</f>
        <v>1.8761104384531102</v>
      </c>
      <c r="BG101" s="3">
        <f>AVERAGE(AD101:AD102)</f>
        <v>3.268970740304427</v>
      </c>
      <c r="BH101" s="3">
        <f>AVERAGE(AE101:AE102)</f>
        <v>6.2654879535866934</v>
      </c>
      <c r="BI101" s="3">
        <f>AVERAGE(AF101:AF102)</f>
        <v>2.9965172132822664</v>
      </c>
      <c r="BJ101" s="3">
        <f>AVERAGE(AG101:AG102)</f>
        <v>0.2585745308323027</v>
      </c>
    </row>
    <row r="102" spans="1:62" x14ac:dyDescent="0.2">
      <c r="A102">
        <v>78</v>
      </c>
      <c r="B102">
        <v>23</v>
      </c>
      <c r="C102" t="s">
        <v>156</v>
      </c>
      <c r="D102" t="s">
        <v>27</v>
      </c>
      <c r="G102">
        <v>0.5</v>
      </c>
      <c r="H102">
        <v>0.5</v>
      </c>
      <c r="I102">
        <v>3244</v>
      </c>
      <c r="J102">
        <v>6109</v>
      </c>
      <c r="L102">
        <v>2513</v>
      </c>
      <c r="M102">
        <v>2.9039999999999999</v>
      </c>
      <c r="N102">
        <v>5.4539999999999997</v>
      </c>
      <c r="O102">
        <v>2.5499999999999998</v>
      </c>
      <c r="Q102">
        <v>0.14699999999999999</v>
      </c>
      <c r="R102">
        <v>1</v>
      </c>
      <c r="S102">
        <v>0</v>
      </c>
      <c r="T102">
        <v>0</v>
      </c>
      <c r="V102">
        <v>0</v>
      </c>
      <c r="Y102" s="1">
        <v>44811</v>
      </c>
      <c r="Z102" s="6">
        <v>0.37390046296296298</v>
      </c>
      <c r="AB102">
        <v>1</v>
      </c>
      <c r="AD102" s="3">
        <f t="shared" si="8"/>
        <v>3.230223768162781</v>
      </c>
      <c r="AE102" s="3">
        <f t="shared" si="9"/>
        <v>6.2836367902465744</v>
      </c>
      <c r="AF102" s="3">
        <f t="shared" si="10"/>
        <v>3.0534130220837934</v>
      </c>
      <c r="AG102" s="3">
        <f t="shared" si="11"/>
        <v>0.2561489589502397</v>
      </c>
      <c r="AH102" s="3"/>
      <c r="BG102" s="3"/>
      <c r="BH102" s="3"/>
      <c r="BI102" s="3"/>
      <c r="BJ102" s="3"/>
    </row>
    <row r="103" spans="1:62" x14ac:dyDescent="0.2">
      <c r="A103">
        <v>79</v>
      </c>
      <c r="B103">
        <v>24</v>
      </c>
      <c r="C103" t="s">
        <v>157</v>
      </c>
      <c r="D103" t="s">
        <v>27</v>
      </c>
      <c r="G103">
        <v>0.5</v>
      </c>
      <c r="H103">
        <v>0.5</v>
      </c>
      <c r="I103">
        <v>3240</v>
      </c>
      <c r="J103">
        <v>5606</v>
      </c>
      <c r="L103">
        <v>1663</v>
      </c>
      <c r="M103">
        <v>2.9009999999999998</v>
      </c>
      <c r="N103">
        <v>5.0270000000000001</v>
      </c>
      <c r="O103">
        <v>2.1269999999999998</v>
      </c>
      <c r="Q103">
        <v>5.8000000000000003E-2</v>
      </c>
      <c r="R103">
        <v>1</v>
      </c>
      <c r="S103">
        <v>0</v>
      </c>
      <c r="T103">
        <v>0</v>
      </c>
      <c r="V103">
        <v>0</v>
      </c>
      <c r="Y103" s="1">
        <v>44811</v>
      </c>
      <c r="Z103" s="6">
        <v>0.3868402777777778</v>
      </c>
      <c r="AB103">
        <v>1</v>
      </c>
      <c r="AD103" s="3">
        <f t="shared" si="8"/>
        <v>3.2262497197379965</v>
      </c>
      <c r="AE103" s="3">
        <f t="shared" si="9"/>
        <v>5.7619873708225553</v>
      </c>
      <c r="AF103" s="3">
        <f t="shared" si="10"/>
        <v>2.5357376510845588</v>
      </c>
      <c r="AG103" s="3">
        <f t="shared" si="11"/>
        <v>0.17199646508274671</v>
      </c>
      <c r="AH103" s="3"/>
      <c r="BG103" s="3"/>
      <c r="BH103" s="3"/>
      <c r="BI103" s="3"/>
      <c r="BJ103" s="3"/>
    </row>
    <row r="104" spans="1:62" x14ac:dyDescent="0.2">
      <c r="A104">
        <v>80</v>
      </c>
      <c r="B104">
        <v>24</v>
      </c>
      <c r="C104" t="s">
        <v>157</v>
      </c>
      <c r="D104" t="s">
        <v>27</v>
      </c>
      <c r="G104">
        <v>0.5</v>
      </c>
      <c r="H104">
        <v>0.5</v>
      </c>
      <c r="I104">
        <v>3246</v>
      </c>
      <c r="J104">
        <v>5634</v>
      </c>
      <c r="L104">
        <v>1655</v>
      </c>
      <c r="M104">
        <v>2.9049999999999998</v>
      </c>
      <c r="N104">
        <v>5.0510000000000002</v>
      </c>
      <c r="O104">
        <v>2.1459999999999999</v>
      </c>
      <c r="Q104">
        <v>5.7000000000000002E-2</v>
      </c>
      <c r="R104">
        <v>1</v>
      </c>
      <c r="S104">
        <v>0</v>
      </c>
      <c r="T104">
        <v>0</v>
      </c>
      <c r="V104">
        <v>0</v>
      </c>
      <c r="Y104" s="1">
        <v>44811</v>
      </c>
      <c r="Z104" s="6">
        <v>0.39381944444444444</v>
      </c>
      <c r="AB104">
        <v>1</v>
      </c>
      <c r="AD104" s="3">
        <f t="shared" si="8"/>
        <v>3.2322107923751728</v>
      </c>
      <c r="AE104" s="3">
        <f t="shared" si="9"/>
        <v>5.7910255094783656</v>
      </c>
      <c r="AF104" s="3">
        <f t="shared" si="10"/>
        <v>2.5588147171031927</v>
      </c>
      <c r="AG104" s="3">
        <f t="shared" si="11"/>
        <v>0.17120444161105269</v>
      </c>
      <c r="AH104" s="3"/>
      <c r="AK104">
        <f>ABS(100*(AD104-AD105)/(AVERAGE(AD104:AD105)))</f>
        <v>1.1612563419290054</v>
      </c>
      <c r="AQ104">
        <f>ABS(100*(AE104-AE105)/(AVERAGE(AE104:AE105)))</f>
        <v>5.371058384968893E-2</v>
      </c>
      <c r="AW104">
        <f>ABS(100*(AF104-AF105)/(AVERAGE(AF104:AF105)))</f>
        <v>1.3630658314929356</v>
      </c>
      <c r="BC104">
        <f>ABS(100*(AG104-AG105)/(AVERAGE(AG104:AG105)))</f>
        <v>2.3401576592339195</v>
      </c>
      <c r="BG104" s="3">
        <f>AVERAGE(AD104:AD105)</f>
        <v>3.2510875223928979</v>
      </c>
      <c r="BH104" s="3">
        <f>AVERAGE(AE104:AE105)</f>
        <v>5.792581124049212</v>
      </c>
      <c r="BI104" s="3">
        <f>AVERAGE(AF104:AF105)</f>
        <v>2.5414936016563145</v>
      </c>
      <c r="BJ104" s="3">
        <f>AVERAGE(AG104:AG105)</f>
        <v>0.16922438293181757</v>
      </c>
    </row>
    <row r="105" spans="1:62" x14ac:dyDescent="0.2">
      <c r="A105">
        <v>81</v>
      </c>
      <c r="B105">
        <v>24</v>
      </c>
      <c r="C105" t="s">
        <v>157</v>
      </c>
      <c r="D105" t="s">
        <v>27</v>
      </c>
      <c r="G105">
        <v>0.5</v>
      </c>
      <c r="H105">
        <v>0.5</v>
      </c>
      <c r="I105">
        <v>3284</v>
      </c>
      <c r="J105">
        <v>5637</v>
      </c>
      <c r="L105">
        <v>1615</v>
      </c>
      <c r="M105">
        <v>2.9340000000000002</v>
      </c>
      <c r="N105">
        <v>5.0549999999999997</v>
      </c>
      <c r="O105">
        <v>2.121</v>
      </c>
      <c r="Q105">
        <v>5.2999999999999999E-2</v>
      </c>
      <c r="R105">
        <v>1</v>
      </c>
      <c r="S105">
        <v>0</v>
      </c>
      <c r="T105">
        <v>0</v>
      </c>
      <c r="V105">
        <v>0</v>
      </c>
      <c r="Y105" s="1">
        <v>44811</v>
      </c>
      <c r="Z105" s="6">
        <v>0.40142361111111113</v>
      </c>
      <c r="AB105">
        <v>1</v>
      </c>
      <c r="AD105" s="3">
        <f t="shared" si="8"/>
        <v>3.2699642524106229</v>
      </c>
      <c r="AE105" s="3">
        <f t="shared" si="9"/>
        <v>5.7941367386200593</v>
      </c>
      <c r="AF105" s="3">
        <f t="shared" si="10"/>
        <v>2.5241724862094364</v>
      </c>
      <c r="AG105" s="3">
        <f t="shared" si="11"/>
        <v>0.16724432425258243</v>
      </c>
      <c r="AH105" s="3"/>
      <c r="BG105" s="3"/>
      <c r="BH105" s="3"/>
      <c r="BI105" s="3"/>
      <c r="BJ105" s="3"/>
    </row>
    <row r="106" spans="1:62" x14ac:dyDescent="0.2">
      <c r="A106">
        <v>82</v>
      </c>
      <c r="B106">
        <v>25</v>
      </c>
      <c r="C106" t="s">
        <v>158</v>
      </c>
      <c r="D106" t="s">
        <v>27</v>
      </c>
      <c r="G106">
        <v>0.5</v>
      </c>
      <c r="H106">
        <v>0.5</v>
      </c>
      <c r="I106">
        <v>3810</v>
      </c>
      <c r="J106">
        <v>9895</v>
      </c>
      <c r="L106">
        <v>2832</v>
      </c>
      <c r="M106">
        <v>3.3380000000000001</v>
      </c>
      <c r="N106">
        <v>8.6609999999999996</v>
      </c>
      <c r="O106">
        <v>5.3230000000000004</v>
      </c>
      <c r="Q106">
        <v>0.18</v>
      </c>
      <c r="R106">
        <v>1</v>
      </c>
      <c r="S106">
        <v>0</v>
      </c>
      <c r="T106">
        <v>0</v>
      </c>
      <c r="V106">
        <v>0</v>
      </c>
      <c r="Y106" s="1">
        <v>44811</v>
      </c>
      <c r="Z106" s="6">
        <v>0.41486111111111112</v>
      </c>
      <c r="AB106">
        <v>1</v>
      </c>
      <c r="AD106" s="3">
        <f t="shared" si="8"/>
        <v>3.7925516202697418</v>
      </c>
      <c r="AE106" s="3">
        <f t="shared" si="9"/>
        <v>10.210007967064342</v>
      </c>
      <c r="AF106" s="3">
        <f t="shared" si="10"/>
        <v>6.4174563467946006</v>
      </c>
      <c r="AG106" s="3">
        <f t="shared" si="11"/>
        <v>0.28773089488403997</v>
      </c>
      <c r="AH106" s="3"/>
      <c r="BG106" s="3"/>
      <c r="BH106" s="3"/>
      <c r="BI106" s="3"/>
      <c r="BJ106" s="3"/>
    </row>
    <row r="107" spans="1:62" x14ac:dyDescent="0.2">
      <c r="A107">
        <v>83</v>
      </c>
      <c r="B107">
        <v>25</v>
      </c>
      <c r="C107" t="s">
        <v>158</v>
      </c>
      <c r="D107" t="s">
        <v>27</v>
      </c>
      <c r="G107">
        <v>0.5</v>
      </c>
      <c r="H107">
        <v>0.5</v>
      </c>
      <c r="I107">
        <v>4032</v>
      </c>
      <c r="J107">
        <v>10009</v>
      </c>
      <c r="L107">
        <v>2891</v>
      </c>
      <c r="M107">
        <v>3.508</v>
      </c>
      <c r="N107">
        <v>8.7579999999999991</v>
      </c>
      <c r="O107">
        <v>5.25</v>
      </c>
      <c r="Q107">
        <v>0.186</v>
      </c>
      <c r="R107">
        <v>1</v>
      </c>
      <c r="S107">
        <v>0</v>
      </c>
      <c r="T107">
        <v>0</v>
      </c>
      <c r="V107">
        <v>0</v>
      </c>
      <c r="Y107" s="1">
        <v>44811</v>
      </c>
      <c r="Z107" s="6">
        <v>0.42218749999999999</v>
      </c>
      <c r="AB107">
        <v>1</v>
      </c>
      <c r="AD107" s="3">
        <f t="shared" si="8"/>
        <v>4.0131113078452634</v>
      </c>
      <c r="AE107" s="3">
        <f t="shared" si="9"/>
        <v>10.328234674448712</v>
      </c>
      <c r="AF107" s="3">
        <f t="shared" si="10"/>
        <v>6.3151233666034488</v>
      </c>
      <c r="AG107" s="3">
        <f t="shared" si="11"/>
        <v>0.29357206798778357</v>
      </c>
      <c r="AH107" s="3"/>
      <c r="AK107">
        <f>ABS(100*(AD107-AD108)/(AVERAGE(AD107:AD108)))</f>
        <v>0.1982495568315141</v>
      </c>
      <c r="AQ107">
        <f>ABS(100*(AE107-AE108)/(AVERAGE(AE107:AE108)))</f>
        <v>0.38229409632707678</v>
      </c>
      <c r="AW107">
        <f>ABS(100*(AF107-AF108)/(AVERAGE(AF107:AF108)))</f>
        <v>0.49942598902293039</v>
      </c>
      <c r="BC107">
        <f>ABS(100*(AG107-AG108)/(AVERAGE(AG107:AG108)))</f>
        <v>0.81265395804565399</v>
      </c>
      <c r="BG107" s="3">
        <f>AVERAGE(AD107:AD108)</f>
        <v>4.0091372594204788</v>
      </c>
      <c r="BH107" s="3">
        <f>AVERAGE(AE107:AE108)</f>
        <v>10.308530223217986</v>
      </c>
      <c r="BI107" s="3">
        <f>AVERAGE(AF107:AF108)</f>
        <v>6.299392963797505</v>
      </c>
      <c r="BJ107" s="3">
        <f>AVERAGE(AG107:AG108)</f>
        <v>0.2923840327802425</v>
      </c>
    </row>
    <row r="108" spans="1:62" x14ac:dyDescent="0.2">
      <c r="A108">
        <v>84</v>
      </c>
      <c r="B108">
        <v>25</v>
      </c>
      <c r="C108" t="s">
        <v>158</v>
      </c>
      <c r="D108" t="s">
        <v>27</v>
      </c>
      <c r="G108">
        <v>0.5</v>
      </c>
      <c r="H108">
        <v>0.5</v>
      </c>
      <c r="I108">
        <v>4024</v>
      </c>
      <c r="J108">
        <v>9971</v>
      </c>
      <c r="L108">
        <v>2867</v>
      </c>
      <c r="M108">
        <v>3.5019999999999998</v>
      </c>
      <c r="N108">
        <v>8.7260000000000009</v>
      </c>
      <c r="O108">
        <v>5.2240000000000002</v>
      </c>
      <c r="Q108">
        <v>0.184</v>
      </c>
      <c r="R108">
        <v>1</v>
      </c>
      <c r="S108">
        <v>0</v>
      </c>
      <c r="T108">
        <v>0</v>
      </c>
      <c r="V108">
        <v>0</v>
      </c>
      <c r="Y108" s="1">
        <v>44811</v>
      </c>
      <c r="Z108" s="6">
        <v>0.42993055555555554</v>
      </c>
      <c r="AB108">
        <v>1</v>
      </c>
      <c r="AD108" s="3">
        <f t="shared" si="8"/>
        <v>4.0051632109956952</v>
      </c>
      <c r="AE108" s="3">
        <f t="shared" si="9"/>
        <v>10.288825771987257</v>
      </c>
      <c r="AF108" s="3">
        <f t="shared" si="10"/>
        <v>6.2836625609915622</v>
      </c>
      <c r="AG108" s="3">
        <f t="shared" si="11"/>
        <v>0.29119599757270143</v>
      </c>
      <c r="AH108" s="3"/>
      <c r="BG108" s="3"/>
      <c r="BH108" s="3"/>
      <c r="BI108" s="3"/>
      <c r="BJ108" s="3"/>
    </row>
    <row r="109" spans="1:62" x14ac:dyDescent="0.2">
      <c r="A109">
        <v>85</v>
      </c>
      <c r="B109">
        <v>26</v>
      </c>
      <c r="C109" t="s">
        <v>159</v>
      </c>
      <c r="D109" t="s">
        <v>27</v>
      </c>
      <c r="G109">
        <v>0.5</v>
      </c>
      <c r="H109">
        <v>0.5</v>
      </c>
      <c r="I109">
        <v>2450</v>
      </c>
      <c r="J109">
        <v>3674</v>
      </c>
      <c r="L109">
        <v>1300</v>
      </c>
      <c r="M109">
        <v>2.2949999999999999</v>
      </c>
      <c r="N109">
        <v>3.391</v>
      </c>
      <c r="O109">
        <v>1.0960000000000001</v>
      </c>
      <c r="Q109">
        <v>0.02</v>
      </c>
      <c r="R109">
        <v>1</v>
      </c>
      <c r="S109">
        <v>0</v>
      </c>
      <c r="T109">
        <v>0</v>
      </c>
      <c r="V109">
        <v>0</v>
      </c>
      <c r="Y109" s="1">
        <v>44811</v>
      </c>
      <c r="Z109" s="6">
        <v>0.44253472222222223</v>
      </c>
      <c r="AB109">
        <v>1</v>
      </c>
      <c r="AD109" s="3">
        <f t="shared" si="8"/>
        <v>2.4413751558431223</v>
      </c>
      <c r="AE109" s="3">
        <f t="shared" si="9"/>
        <v>3.75835580357165</v>
      </c>
      <c r="AF109" s="3">
        <f t="shared" si="10"/>
        <v>1.3169806477285277</v>
      </c>
      <c r="AG109" s="3">
        <f t="shared" si="11"/>
        <v>0.13605840005462916</v>
      </c>
      <c r="AH109" s="3"/>
      <c r="BG109" s="3"/>
      <c r="BH109" s="3"/>
      <c r="BI109" s="3"/>
      <c r="BJ109" s="3"/>
    </row>
    <row r="110" spans="1:62" x14ac:dyDescent="0.2">
      <c r="A110">
        <v>86</v>
      </c>
      <c r="B110">
        <v>26</v>
      </c>
      <c r="C110" t="s">
        <v>159</v>
      </c>
      <c r="D110" t="s">
        <v>27</v>
      </c>
      <c r="G110">
        <v>0.5</v>
      </c>
      <c r="H110">
        <v>0.5</v>
      </c>
      <c r="I110">
        <v>1779</v>
      </c>
      <c r="J110">
        <v>3682</v>
      </c>
      <c r="L110">
        <v>1282</v>
      </c>
      <c r="M110">
        <v>1.78</v>
      </c>
      <c r="N110">
        <v>3.3969999999999998</v>
      </c>
      <c r="O110">
        <v>1.6180000000000001</v>
      </c>
      <c r="Q110">
        <v>1.7999999999999999E-2</v>
      </c>
      <c r="R110">
        <v>1</v>
      </c>
      <c r="S110">
        <v>0</v>
      </c>
      <c r="T110">
        <v>0</v>
      </c>
      <c r="V110">
        <v>0</v>
      </c>
      <c r="Y110" s="1">
        <v>44811</v>
      </c>
      <c r="Z110" s="6">
        <v>0.44923611111111111</v>
      </c>
      <c r="AB110">
        <v>1</v>
      </c>
      <c r="AD110" s="3">
        <f t="shared" si="8"/>
        <v>1.7747285325855766</v>
      </c>
      <c r="AE110" s="3">
        <f t="shared" si="9"/>
        <v>3.7666524146161668</v>
      </c>
      <c r="AF110" s="3">
        <f t="shared" si="10"/>
        <v>1.9919238820305902</v>
      </c>
      <c r="AG110" s="3">
        <f t="shared" si="11"/>
        <v>0.13427634724331755</v>
      </c>
      <c r="AH110" s="3"/>
      <c r="AK110">
        <f>ABS(100*(AD110-AD111)/(AVERAGE(AD110:AD111)))</f>
        <v>1.2959075430960898</v>
      </c>
      <c r="AQ110">
        <f>ABS(100*(AE110-AE111)/(AVERAGE(AE110:AE111)))</f>
        <v>1.3672441522399499</v>
      </c>
      <c r="AW110">
        <f>ABS(100*(AF110-AF111)/(AVERAGE(AF110:AF111)))</f>
        <v>3.6813420557936967</v>
      </c>
      <c r="BC110">
        <f>ABS(100*(AG110-AG111)/(AVERAGE(AG110:AG111)))</f>
        <v>4.2575099473166524</v>
      </c>
      <c r="BG110" s="3">
        <f>AVERAGE(AD110:AD111)</f>
        <v>1.7633031433643223</v>
      </c>
      <c r="BH110" s="3">
        <f>AVERAGE(AE110:AE111)</f>
        <v>3.7925793241302834</v>
      </c>
      <c r="BI110" s="3">
        <f>AVERAGE(AF110:AF111)</f>
        <v>2.0292761807659607</v>
      </c>
      <c r="BJ110" s="3">
        <f>AVERAGE(AG110:AG111)</f>
        <v>0.13719693379518938</v>
      </c>
    </row>
    <row r="111" spans="1:62" x14ac:dyDescent="0.2">
      <c r="A111">
        <v>87</v>
      </c>
      <c r="B111">
        <v>26</v>
      </c>
      <c r="C111" t="s">
        <v>159</v>
      </c>
      <c r="D111" t="s">
        <v>27</v>
      </c>
      <c r="G111">
        <v>0.5</v>
      </c>
      <c r="H111">
        <v>0.5</v>
      </c>
      <c r="I111">
        <v>1756</v>
      </c>
      <c r="J111">
        <v>3732</v>
      </c>
      <c r="L111">
        <v>1341</v>
      </c>
      <c r="M111">
        <v>1.762</v>
      </c>
      <c r="N111">
        <v>3.44</v>
      </c>
      <c r="O111">
        <v>1.6779999999999999</v>
      </c>
      <c r="Q111">
        <v>2.4E-2</v>
      </c>
      <c r="R111">
        <v>1</v>
      </c>
      <c r="S111">
        <v>0</v>
      </c>
      <c r="T111">
        <v>0</v>
      </c>
      <c r="V111">
        <v>0</v>
      </c>
      <c r="Y111" s="1">
        <v>44811</v>
      </c>
      <c r="Z111" s="6">
        <v>0.45651620370370366</v>
      </c>
      <c r="AB111">
        <v>1</v>
      </c>
      <c r="AD111" s="3">
        <f t="shared" si="8"/>
        <v>1.7518777541430679</v>
      </c>
      <c r="AE111" s="3">
        <f t="shared" si="9"/>
        <v>3.8185062336443996</v>
      </c>
      <c r="AF111" s="3">
        <f t="shared" si="10"/>
        <v>2.0666284795013317</v>
      </c>
      <c r="AG111" s="3">
        <f t="shared" si="11"/>
        <v>0.14011752034706118</v>
      </c>
      <c r="AH111" s="3"/>
      <c r="BG111" s="3"/>
      <c r="BH111" s="3"/>
      <c r="BI111" s="3"/>
      <c r="BJ111" s="3"/>
    </row>
    <row r="112" spans="1:62" x14ac:dyDescent="0.2">
      <c r="A112">
        <v>88</v>
      </c>
      <c r="B112">
        <v>27</v>
      </c>
      <c r="C112" t="s">
        <v>160</v>
      </c>
      <c r="D112" t="s">
        <v>27</v>
      </c>
      <c r="G112">
        <v>0.5</v>
      </c>
      <c r="H112">
        <v>0.5</v>
      </c>
      <c r="I112">
        <v>2476</v>
      </c>
      <c r="J112">
        <v>6157</v>
      </c>
      <c r="L112">
        <v>2203</v>
      </c>
      <c r="M112">
        <v>2.3149999999999999</v>
      </c>
      <c r="N112">
        <v>5.4950000000000001</v>
      </c>
      <c r="O112">
        <v>3.18</v>
      </c>
      <c r="Q112">
        <v>0.114</v>
      </c>
      <c r="R112">
        <v>1</v>
      </c>
      <c r="S112">
        <v>0</v>
      </c>
      <c r="T112">
        <v>0</v>
      </c>
      <c r="V112">
        <v>0</v>
      </c>
      <c r="Y112" s="1">
        <v>44811</v>
      </c>
      <c r="Z112" s="6">
        <v>0.46916666666666668</v>
      </c>
      <c r="AB112">
        <v>1</v>
      </c>
      <c r="AD112" s="3">
        <f t="shared" si="8"/>
        <v>2.4672064706042192</v>
      </c>
      <c r="AE112" s="3">
        <f t="shared" si="9"/>
        <v>6.3334164565136781</v>
      </c>
      <c r="AF112" s="3">
        <f t="shared" si="10"/>
        <v>3.866209985909459</v>
      </c>
      <c r="AG112" s="3">
        <f t="shared" si="11"/>
        <v>0.22545804942209519</v>
      </c>
      <c r="AH112" s="3"/>
      <c r="BG112" s="3"/>
      <c r="BH112" s="3"/>
      <c r="BI112" s="3"/>
      <c r="BJ112" s="3"/>
    </row>
    <row r="113" spans="1:62" x14ac:dyDescent="0.2">
      <c r="A113">
        <v>89</v>
      </c>
      <c r="B113">
        <v>27</v>
      </c>
      <c r="C113" t="s">
        <v>160</v>
      </c>
      <c r="D113" t="s">
        <v>27</v>
      </c>
      <c r="G113">
        <v>0.5</v>
      </c>
      <c r="H113">
        <v>0.5</v>
      </c>
      <c r="I113">
        <v>2697</v>
      </c>
      <c r="J113">
        <v>6173</v>
      </c>
      <c r="L113">
        <v>2193</v>
      </c>
      <c r="M113">
        <v>2.484</v>
      </c>
      <c r="N113">
        <v>5.5090000000000003</v>
      </c>
      <c r="O113">
        <v>3.0249999999999999</v>
      </c>
      <c r="Q113">
        <v>0.113</v>
      </c>
      <c r="R113">
        <v>1</v>
      </c>
      <c r="S113">
        <v>0</v>
      </c>
      <c r="T113">
        <v>0</v>
      </c>
      <c r="V113">
        <v>0</v>
      </c>
      <c r="Y113" s="1">
        <v>44811</v>
      </c>
      <c r="Z113" s="6">
        <v>0.47609953703703706</v>
      </c>
      <c r="AB113">
        <v>1</v>
      </c>
      <c r="AD113" s="3">
        <f t="shared" si="8"/>
        <v>2.6867726460735448</v>
      </c>
      <c r="AE113" s="3">
        <f t="shared" si="9"/>
        <v>6.3500096786027127</v>
      </c>
      <c r="AF113" s="3">
        <f t="shared" si="10"/>
        <v>3.6632370325291679</v>
      </c>
      <c r="AG113" s="3">
        <f t="shared" si="11"/>
        <v>0.2244680200824776</v>
      </c>
      <c r="AH113" s="3"/>
      <c r="AK113">
        <f>ABS(100*(AD113-AD114)/(AVERAGE(AD113:AD114)))</f>
        <v>1.1032178026967139</v>
      </c>
      <c r="AQ113">
        <f>ABS(100*(AE113-AE114)/(AVERAGE(AE113:AE114)))</f>
        <v>0.8034774079622039</v>
      </c>
      <c r="AW113">
        <f>ABS(100*(AF113-AF114)/(AVERAGE(AF113:AF114)))</f>
        <v>2.2253313009219964</v>
      </c>
      <c r="BC113">
        <f>ABS(100*(AG113-AG114)/(AVERAGE(AG113:AG114)))</f>
        <v>0.75261648950298521</v>
      </c>
      <c r="BG113" s="3">
        <f>AVERAGE(AD113:AD114)</f>
        <v>2.7016753276664858</v>
      </c>
      <c r="BH113" s="3">
        <f>AVERAGE(AE113:AE114)</f>
        <v>6.3246013072788791</v>
      </c>
      <c r="BI113" s="3">
        <f>AVERAGE(AF113:AF114)</f>
        <v>3.6229259796123934</v>
      </c>
      <c r="BJ113" s="3">
        <f>AVERAGE(AG113:AG114)</f>
        <v>0.22362649514380267</v>
      </c>
    </row>
    <row r="114" spans="1:62" x14ac:dyDescent="0.2">
      <c r="A114">
        <v>90</v>
      </c>
      <c r="B114">
        <v>27</v>
      </c>
      <c r="C114" t="s">
        <v>160</v>
      </c>
      <c r="D114" t="s">
        <v>27</v>
      </c>
      <c r="G114">
        <v>0.5</v>
      </c>
      <c r="H114">
        <v>0.5</v>
      </c>
      <c r="I114">
        <v>2727</v>
      </c>
      <c r="J114">
        <v>6124</v>
      </c>
      <c r="L114">
        <v>2176</v>
      </c>
      <c r="M114">
        <v>2.5070000000000001</v>
      </c>
      <c r="N114">
        <v>5.4669999999999996</v>
      </c>
      <c r="O114">
        <v>2.96</v>
      </c>
      <c r="Q114">
        <v>0.112</v>
      </c>
      <c r="R114">
        <v>1</v>
      </c>
      <c r="S114">
        <v>0</v>
      </c>
      <c r="T114">
        <v>0</v>
      </c>
      <c r="V114">
        <v>0</v>
      </c>
      <c r="Y114" s="1">
        <v>44811</v>
      </c>
      <c r="Z114" s="6">
        <v>0.48344907407407406</v>
      </c>
      <c r="AB114">
        <v>1</v>
      </c>
      <c r="AD114" s="3">
        <f t="shared" si="8"/>
        <v>2.7165780092594263</v>
      </c>
      <c r="AE114" s="3">
        <f t="shared" si="9"/>
        <v>6.2991929359550447</v>
      </c>
      <c r="AF114" s="3">
        <f t="shared" si="10"/>
        <v>3.5826149266956184</v>
      </c>
      <c r="AG114" s="3">
        <f t="shared" si="11"/>
        <v>0.22278497020512775</v>
      </c>
      <c r="AH114" s="3"/>
      <c r="BG114" s="3"/>
      <c r="BH114" s="3"/>
      <c r="BI114" s="3"/>
      <c r="BJ114" s="3"/>
    </row>
    <row r="115" spans="1:62" x14ac:dyDescent="0.2">
      <c r="A115">
        <v>91</v>
      </c>
      <c r="B115">
        <v>28</v>
      </c>
      <c r="C115" t="s">
        <v>161</v>
      </c>
      <c r="D115" t="s">
        <v>27</v>
      </c>
      <c r="G115">
        <v>0.5</v>
      </c>
      <c r="H115">
        <v>0.5</v>
      </c>
      <c r="I115">
        <v>4522</v>
      </c>
      <c r="J115">
        <v>7998</v>
      </c>
      <c r="L115">
        <v>1766</v>
      </c>
      <c r="M115">
        <v>3.8839999999999999</v>
      </c>
      <c r="N115">
        <v>7.0540000000000003</v>
      </c>
      <c r="O115">
        <v>3.1709999999999998</v>
      </c>
      <c r="Q115">
        <v>6.9000000000000006E-2</v>
      </c>
      <c r="R115">
        <v>1</v>
      </c>
      <c r="S115">
        <v>0</v>
      </c>
      <c r="T115">
        <v>0</v>
      </c>
      <c r="V115">
        <v>0</v>
      </c>
      <c r="Y115" s="1">
        <v>44811</v>
      </c>
      <c r="Z115" s="6">
        <v>0.49627314814814816</v>
      </c>
      <c r="AB115">
        <v>1</v>
      </c>
      <c r="AD115" s="3">
        <f t="shared" si="8"/>
        <v>4.4999322398813248</v>
      </c>
      <c r="AE115" s="3">
        <f t="shared" si="9"/>
        <v>8.2426740731332</v>
      </c>
      <c r="AF115" s="3">
        <f t="shared" si="10"/>
        <v>3.7427418332518751</v>
      </c>
      <c r="AG115" s="3">
        <f t="shared" si="11"/>
        <v>0.18219376728080763</v>
      </c>
      <c r="AH115" s="3"/>
      <c r="BG115" s="3"/>
      <c r="BH115" s="3"/>
      <c r="BI115" s="3"/>
      <c r="BJ115" s="3"/>
    </row>
    <row r="116" spans="1:62" x14ac:dyDescent="0.2">
      <c r="A116">
        <v>92</v>
      </c>
      <c r="B116">
        <v>28</v>
      </c>
      <c r="C116" t="s">
        <v>161</v>
      </c>
      <c r="D116" t="s">
        <v>27</v>
      </c>
      <c r="G116">
        <v>0.5</v>
      </c>
      <c r="H116">
        <v>0.5</v>
      </c>
      <c r="I116">
        <v>5284</v>
      </c>
      <c r="J116">
        <v>7968</v>
      </c>
      <c r="L116">
        <v>1724</v>
      </c>
      <c r="M116">
        <v>4.468</v>
      </c>
      <c r="N116">
        <v>7.0289999999999999</v>
      </c>
      <c r="O116">
        <v>2.5609999999999999</v>
      </c>
      <c r="Q116">
        <v>6.4000000000000001E-2</v>
      </c>
      <c r="R116">
        <v>1</v>
      </c>
      <c r="S116">
        <v>0</v>
      </c>
      <c r="T116">
        <v>0</v>
      </c>
      <c r="V116">
        <v>0</v>
      </c>
      <c r="Y116" s="1">
        <v>44811</v>
      </c>
      <c r="Z116" s="6">
        <v>0.5035532407407407</v>
      </c>
      <c r="AB116">
        <v>1</v>
      </c>
      <c r="AD116" s="3">
        <f t="shared" si="8"/>
        <v>5.2569884648027108</v>
      </c>
      <c r="AE116" s="3">
        <f t="shared" si="9"/>
        <v>8.2115617817162612</v>
      </c>
      <c r="AF116" s="3">
        <f t="shared" si="10"/>
        <v>2.9545733169135504</v>
      </c>
      <c r="AG116" s="3">
        <f t="shared" si="11"/>
        <v>0.17803564405441388</v>
      </c>
      <c r="AH116" s="3"/>
      <c r="AK116">
        <f>ABS(100*(AD116-AD117)/(AVERAGE(AD116:AD117)))</f>
        <v>0.60294107414264397</v>
      </c>
      <c r="AQ116">
        <f>ABS(100*(AE116-AE117)/(AVERAGE(AE116:AE117)))</f>
        <v>0.35300089048023847</v>
      </c>
      <c r="AW116">
        <f>ABS(100*(AF116-AF117)/(AVERAGE(AF116:AF117)))</f>
        <v>9.3263317534362247E-2</v>
      </c>
      <c r="BC116">
        <f>ABS(100*(AG116-AG117)/(AVERAGE(AG116:AG117)))</f>
        <v>1.5450095393555869</v>
      </c>
      <c r="BG116" s="3">
        <f>AVERAGE(AD116:AD117)</f>
        <v>5.2728846585018481</v>
      </c>
      <c r="BH116" s="3">
        <f>AVERAGE(AE116:AE117)</f>
        <v>8.2260808510441663</v>
      </c>
      <c r="BI116" s="3">
        <f>AVERAGE(AF116:AF117)</f>
        <v>2.9531961925423187</v>
      </c>
      <c r="BJ116" s="3">
        <f>AVERAGE(AG116:AG117)</f>
        <v>0.17942168512987847</v>
      </c>
    </row>
    <row r="117" spans="1:62" x14ac:dyDescent="0.2">
      <c r="A117">
        <v>93</v>
      </c>
      <c r="B117">
        <v>28</v>
      </c>
      <c r="C117" t="s">
        <v>161</v>
      </c>
      <c r="D117" t="s">
        <v>27</v>
      </c>
      <c r="G117">
        <v>0.5</v>
      </c>
      <c r="H117">
        <v>0.5</v>
      </c>
      <c r="I117">
        <v>5316</v>
      </c>
      <c r="J117">
        <v>7996</v>
      </c>
      <c r="L117">
        <v>1752</v>
      </c>
      <c r="M117">
        <v>4.4930000000000003</v>
      </c>
      <c r="N117">
        <v>7.0529999999999999</v>
      </c>
      <c r="O117">
        <v>2.5590000000000002</v>
      </c>
      <c r="Q117">
        <v>6.7000000000000004E-2</v>
      </c>
      <c r="R117">
        <v>1</v>
      </c>
      <c r="S117">
        <v>0</v>
      </c>
      <c r="T117">
        <v>0</v>
      </c>
      <c r="V117">
        <v>0</v>
      </c>
      <c r="Y117" s="1">
        <v>44811</v>
      </c>
      <c r="Z117" s="6">
        <v>0.51129629629629625</v>
      </c>
      <c r="AB117">
        <v>1</v>
      </c>
      <c r="AD117" s="3">
        <f t="shared" si="8"/>
        <v>5.2887808522009845</v>
      </c>
      <c r="AE117" s="3">
        <f t="shared" si="9"/>
        <v>8.2405999203720715</v>
      </c>
      <c r="AF117" s="3">
        <f t="shared" si="10"/>
        <v>2.951819068171087</v>
      </c>
      <c r="AG117" s="3">
        <f t="shared" si="11"/>
        <v>0.18080772620534305</v>
      </c>
      <c r="AH117" s="3"/>
      <c r="BG117" s="3"/>
      <c r="BH117" s="3"/>
      <c r="BI117" s="3"/>
      <c r="BJ117" s="3"/>
    </row>
    <row r="118" spans="1:62" x14ac:dyDescent="0.2">
      <c r="A118">
        <v>94</v>
      </c>
      <c r="B118">
        <v>29</v>
      </c>
      <c r="C118" t="s">
        <v>162</v>
      </c>
      <c r="D118" t="s">
        <v>27</v>
      </c>
      <c r="G118">
        <v>0.5</v>
      </c>
      <c r="H118">
        <v>0.5</v>
      </c>
      <c r="I118">
        <v>3856</v>
      </c>
      <c r="J118">
        <v>5533</v>
      </c>
      <c r="L118">
        <v>2260</v>
      </c>
      <c r="M118">
        <v>3.3730000000000002</v>
      </c>
      <c r="N118">
        <v>4.9660000000000002</v>
      </c>
      <c r="O118">
        <v>1.593</v>
      </c>
      <c r="Q118">
        <v>0.12</v>
      </c>
      <c r="R118">
        <v>1</v>
      </c>
      <c r="S118">
        <v>0</v>
      </c>
      <c r="T118">
        <v>0</v>
      </c>
      <c r="V118">
        <v>0</v>
      </c>
      <c r="Y118" s="1">
        <v>44811</v>
      </c>
      <c r="Z118" s="6">
        <v>0.52421296296296294</v>
      </c>
      <c r="AB118">
        <v>1</v>
      </c>
      <c r="AD118" s="3">
        <f t="shared" si="8"/>
        <v>3.8382531771547597</v>
      </c>
      <c r="AE118" s="3">
        <f t="shared" si="9"/>
        <v>5.6862807950413359</v>
      </c>
      <c r="AF118" s="3">
        <f t="shared" si="10"/>
        <v>1.8480276178865762</v>
      </c>
      <c r="AG118" s="3">
        <f t="shared" si="11"/>
        <v>0.2311012166579153</v>
      </c>
      <c r="AH118" s="3"/>
      <c r="BG118" s="3"/>
      <c r="BH118" s="3"/>
      <c r="BI118" s="3"/>
      <c r="BJ118" s="3"/>
    </row>
    <row r="119" spans="1:62" x14ac:dyDescent="0.2">
      <c r="A119">
        <v>95</v>
      </c>
      <c r="B119">
        <v>29</v>
      </c>
      <c r="C119" t="s">
        <v>162</v>
      </c>
      <c r="D119" t="s">
        <v>27</v>
      </c>
      <c r="G119">
        <v>0.5</v>
      </c>
      <c r="H119">
        <v>0.5</v>
      </c>
      <c r="I119">
        <v>3347</v>
      </c>
      <c r="J119">
        <v>5517</v>
      </c>
      <c r="L119">
        <v>2220</v>
      </c>
      <c r="M119">
        <v>2.9830000000000001</v>
      </c>
      <c r="N119">
        <v>4.9530000000000003</v>
      </c>
      <c r="O119">
        <v>1.97</v>
      </c>
      <c r="Q119">
        <v>0.11600000000000001</v>
      </c>
      <c r="R119">
        <v>1</v>
      </c>
      <c r="S119">
        <v>0</v>
      </c>
      <c r="T119">
        <v>0</v>
      </c>
      <c r="V119">
        <v>0</v>
      </c>
      <c r="Y119" s="1">
        <v>44811</v>
      </c>
      <c r="Z119" s="6">
        <v>0.53112268518518524</v>
      </c>
      <c r="AB119">
        <v>1</v>
      </c>
      <c r="AD119" s="3">
        <f t="shared" si="8"/>
        <v>3.3325555151009736</v>
      </c>
      <c r="AE119" s="3">
        <f t="shared" si="9"/>
        <v>5.6696875729523013</v>
      </c>
      <c r="AF119" s="3">
        <f t="shared" si="10"/>
        <v>2.3371320578513277</v>
      </c>
      <c r="AG119" s="3">
        <f t="shared" si="11"/>
        <v>0.22714109929944504</v>
      </c>
      <c r="AH119" s="3"/>
      <c r="AK119">
        <f>ABS(100*(AD119-AD120)/(AVERAGE(AD119:AD120)))</f>
        <v>1.6532314190763606</v>
      </c>
      <c r="AQ119">
        <f>ABS(100*(AE119-AE120)/(AVERAGE(AE119:AE120)))</f>
        <v>0.20100534386377647</v>
      </c>
      <c r="AW119">
        <f>ABS(100*(AF119-AF120)/(AVERAGE(AF119:AF120)))</f>
        <v>2.7867770108453525</v>
      </c>
      <c r="BC119">
        <f>ABS(100*(AG119-AG120)/(AVERAGE(AG119:AG120)))</f>
        <v>1.2560710760974947</v>
      </c>
      <c r="BG119" s="3">
        <f>AVERAGE(AD119:AD120)</f>
        <v>3.3052339321805824</v>
      </c>
      <c r="BH119" s="3">
        <f>AVERAGE(AE119:AE120)</f>
        <v>5.6753914930454066</v>
      </c>
      <c r="BI119" s="3">
        <f>AVERAGE(AF119:AF120)</f>
        <v>2.3701575608648247</v>
      </c>
      <c r="BJ119" s="3">
        <f>AVERAGE(AG119:AG120)</f>
        <v>0.22857664184189053</v>
      </c>
    </row>
    <row r="120" spans="1:62" x14ac:dyDescent="0.2">
      <c r="A120">
        <v>96</v>
      </c>
      <c r="B120">
        <v>29</v>
      </c>
      <c r="C120" t="s">
        <v>162</v>
      </c>
      <c r="D120" t="s">
        <v>27</v>
      </c>
      <c r="G120">
        <v>0.5</v>
      </c>
      <c r="H120">
        <v>0.5</v>
      </c>
      <c r="I120">
        <v>3292</v>
      </c>
      <c r="J120">
        <v>5528</v>
      </c>
      <c r="L120">
        <v>2249</v>
      </c>
      <c r="M120">
        <v>2.94</v>
      </c>
      <c r="N120">
        <v>4.9610000000000003</v>
      </c>
      <c r="O120">
        <v>2.0209999999999999</v>
      </c>
      <c r="Q120">
        <v>0.11899999999999999</v>
      </c>
      <c r="R120">
        <v>1</v>
      </c>
      <c r="S120">
        <v>0</v>
      </c>
      <c r="T120">
        <v>0</v>
      </c>
      <c r="V120">
        <v>0</v>
      </c>
      <c r="Y120" s="1">
        <v>44811</v>
      </c>
      <c r="Z120" s="6">
        <v>0.53849537037037043</v>
      </c>
      <c r="AB120">
        <v>1</v>
      </c>
      <c r="AD120" s="3">
        <f t="shared" si="8"/>
        <v>3.2779123492601911</v>
      </c>
      <c r="AE120" s="3">
        <f t="shared" si="9"/>
        <v>5.6810954131385127</v>
      </c>
      <c r="AF120" s="3">
        <f t="shared" si="10"/>
        <v>2.4031830638783216</v>
      </c>
      <c r="AG120" s="3">
        <f t="shared" si="11"/>
        <v>0.23001218438433599</v>
      </c>
      <c r="AH120" s="3"/>
      <c r="BG120" s="3"/>
      <c r="BH120" s="3"/>
      <c r="BI120" s="3"/>
      <c r="BJ120" s="3"/>
    </row>
    <row r="121" spans="1:62" x14ac:dyDescent="0.2">
      <c r="A121">
        <v>97</v>
      </c>
      <c r="B121">
        <v>30</v>
      </c>
      <c r="C121" t="s">
        <v>163</v>
      </c>
      <c r="D121" t="s">
        <v>27</v>
      </c>
      <c r="G121">
        <v>0.5</v>
      </c>
      <c r="H121">
        <v>0.5</v>
      </c>
      <c r="I121">
        <v>4162</v>
      </c>
      <c r="J121">
        <v>7711</v>
      </c>
      <c r="L121">
        <v>2593</v>
      </c>
      <c r="M121">
        <v>3.6080000000000001</v>
      </c>
      <c r="N121">
        <v>6.8109999999999999</v>
      </c>
      <c r="O121">
        <v>3.2040000000000002</v>
      </c>
      <c r="Q121">
        <v>0.155</v>
      </c>
      <c r="R121">
        <v>1</v>
      </c>
      <c r="S121">
        <v>0</v>
      </c>
      <c r="T121">
        <v>0</v>
      </c>
      <c r="V121">
        <v>0</v>
      </c>
      <c r="Y121" s="1">
        <v>44811</v>
      </c>
      <c r="Z121" s="6">
        <v>0.55164351851851856</v>
      </c>
      <c r="AB121">
        <v>1</v>
      </c>
      <c r="AD121" s="3">
        <f t="shared" si="8"/>
        <v>4.1422678816507492</v>
      </c>
      <c r="AE121" s="3">
        <f t="shared" si="9"/>
        <v>7.9450331519111455</v>
      </c>
      <c r="AF121" s="3">
        <f t="shared" si="10"/>
        <v>3.8027652702603962</v>
      </c>
      <c r="AG121" s="3">
        <f t="shared" si="11"/>
        <v>0.26406919366718018</v>
      </c>
      <c r="AH121" s="3"/>
      <c r="BG121" s="3"/>
      <c r="BH121" s="3"/>
      <c r="BI121" s="3"/>
      <c r="BJ121" s="3"/>
    </row>
    <row r="122" spans="1:62" x14ac:dyDescent="0.2">
      <c r="A122">
        <v>98</v>
      </c>
      <c r="B122">
        <v>30</v>
      </c>
      <c r="C122" t="s">
        <v>163</v>
      </c>
      <c r="D122" t="s">
        <v>27</v>
      </c>
      <c r="G122">
        <v>0.5</v>
      </c>
      <c r="H122">
        <v>0.5</v>
      </c>
      <c r="I122">
        <v>4551</v>
      </c>
      <c r="J122">
        <v>7701</v>
      </c>
      <c r="L122">
        <v>2598</v>
      </c>
      <c r="M122">
        <v>3.9060000000000001</v>
      </c>
      <c r="N122">
        <v>6.8019999999999996</v>
      </c>
      <c r="O122">
        <v>2.8959999999999999</v>
      </c>
      <c r="Q122">
        <v>0.156</v>
      </c>
      <c r="R122">
        <v>1</v>
      </c>
      <c r="S122">
        <v>0</v>
      </c>
      <c r="T122">
        <v>0</v>
      </c>
      <c r="V122">
        <v>0</v>
      </c>
      <c r="Y122" s="1">
        <v>44811</v>
      </c>
      <c r="Z122" s="6">
        <v>0.55885416666666665</v>
      </c>
      <c r="AB122">
        <v>1</v>
      </c>
      <c r="AD122" s="3">
        <f t="shared" si="8"/>
        <v>4.5287440909610099</v>
      </c>
      <c r="AE122" s="3">
        <f t="shared" si="9"/>
        <v>7.9346623881054992</v>
      </c>
      <c r="AF122" s="3">
        <f t="shared" si="10"/>
        <v>3.4059182971444892</v>
      </c>
      <c r="AG122" s="3">
        <f t="shared" si="11"/>
        <v>0.26456420833698896</v>
      </c>
      <c r="AH122" s="3"/>
      <c r="AK122">
        <f>ABS(100*(AD122-AD123)/(AVERAGE(AD122:AD123)))</f>
        <v>1.6103347019791039</v>
      </c>
      <c r="AQ122">
        <f>ABS(100*(AE122-AE123)/(AVERAGE(AE122:AE123)))</f>
        <v>0.63839561460520367</v>
      </c>
      <c r="AW122">
        <f>ABS(100*(AF122-AF123)/(AVERAGE(AF122:AF123)))</f>
        <v>0.66880857204757327</v>
      </c>
      <c r="BC122">
        <f>ABS(100*(AG122-AG123)/(AVERAGE(AG122:AG123)))</f>
        <v>1.4119641058379677</v>
      </c>
      <c r="BG122" s="3">
        <f>AVERAGE(AD122:AD123)</f>
        <v>4.5655040388902641</v>
      </c>
      <c r="BH122" s="3">
        <f>AVERAGE(AE122:AE123)</f>
        <v>7.9600707594293336</v>
      </c>
      <c r="BI122" s="3">
        <f>AVERAGE(AF122:AF123)</f>
        <v>3.3945667205390695</v>
      </c>
      <c r="BJ122" s="3">
        <f>AVERAGE(AG122:AG123)</f>
        <v>0.26644526408226232</v>
      </c>
    </row>
    <row r="123" spans="1:62" x14ac:dyDescent="0.2">
      <c r="A123">
        <v>99</v>
      </c>
      <c r="B123">
        <v>30</v>
      </c>
      <c r="C123" t="s">
        <v>163</v>
      </c>
      <c r="D123" t="s">
        <v>27</v>
      </c>
      <c r="G123">
        <v>0.5</v>
      </c>
      <c r="H123">
        <v>0.5</v>
      </c>
      <c r="I123">
        <v>4625</v>
      </c>
      <c r="J123">
        <v>7750</v>
      </c>
      <c r="L123">
        <v>2636</v>
      </c>
      <c r="M123">
        <v>3.9630000000000001</v>
      </c>
      <c r="N123">
        <v>6.8440000000000003</v>
      </c>
      <c r="O123">
        <v>2.8809999999999998</v>
      </c>
      <c r="Q123">
        <v>0.16</v>
      </c>
      <c r="R123">
        <v>1</v>
      </c>
      <c r="S123">
        <v>0</v>
      </c>
      <c r="T123">
        <v>0</v>
      </c>
      <c r="V123">
        <v>0</v>
      </c>
      <c r="Y123" s="1">
        <v>44811</v>
      </c>
      <c r="Z123" s="6">
        <v>0.56655092592592593</v>
      </c>
      <c r="AB123">
        <v>1</v>
      </c>
      <c r="AD123" s="3">
        <f t="shared" si="8"/>
        <v>4.6022639868195174</v>
      </c>
      <c r="AE123" s="3">
        <f t="shared" si="9"/>
        <v>7.9854791307531672</v>
      </c>
      <c r="AF123" s="3">
        <f t="shared" si="10"/>
        <v>3.3832151439336497</v>
      </c>
      <c r="AG123" s="3">
        <f t="shared" si="11"/>
        <v>0.26832631982753569</v>
      </c>
      <c r="AH123" s="3"/>
      <c r="BG123" s="3"/>
      <c r="BH123" s="3"/>
      <c r="BI123" s="3"/>
      <c r="BJ123" s="3"/>
    </row>
    <row r="124" spans="1:62" x14ac:dyDescent="0.2">
      <c r="A124">
        <v>100</v>
      </c>
      <c r="B124">
        <v>31</v>
      </c>
      <c r="C124" t="s">
        <v>64</v>
      </c>
      <c r="D124" t="s">
        <v>27</v>
      </c>
      <c r="G124">
        <v>0.5</v>
      </c>
      <c r="H124">
        <v>0.5</v>
      </c>
      <c r="I124">
        <v>7109</v>
      </c>
      <c r="J124">
        <v>16768</v>
      </c>
      <c r="L124">
        <v>5900</v>
      </c>
      <c r="M124">
        <v>5.8689999999999998</v>
      </c>
      <c r="N124">
        <v>14.484999999999999</v>
      </c>
      <c r="O124">
        <v>8.6159999999999997</v>
      </c>
      <c r="Q124">
        <v>0.501</v>
      </c>
      <c r="R124">
        <v>1</v>
      </c>
      <c r="S124">
        <v>0</v>
      </c>
      <c r="T124">
        <v>0</v>
      </c>
      <c r="V124">
        <v>0</v>
      </c>
      <c r="Y124" s="1">
        <v>44811</v>
      </c>
      <c r="Z124" s="6">
        <v>0.58032407407407405</v>
      </c>
      <c r="AB124">
        <v>1</v>
      </c>
      <c r="AD124" s="3">
        <f t="shared" si="8"/>
        <v>7.0701480586104903</v>
      </c>
      <c r="AE124" s="3">
        <f t="shared" si="9"/>
        <v>17.337833930685189</v>
      </c>
      <c r="AF124" s="3">
        <f t="shared" si="10"/>
        <v>10.267685872074699</v>
      </c>
      <c r="AG124" s="3">
        <f t="shared" si="11"/>
        <v>0.59147189627870855</v>
      </c>
      <c r="AH124" s="3"/>
      <c r="BG124" s="3"/>
      <c r="BH124" s="3"/>
      <c r="BI124" s="3"/>
      <c r="BJ124" s="3"/>
    </row>
    <row r="125" spans="1:62" x14ac:dyDescent="0.2">
      <c r="A125">
        <v>101</v>
      </c>
      <c r="B125">
        <v>31</v>
      </c>
      <c r="C125" t="s">
        <v>64</v>
      </c>
      <c r="D125" t="s">
        <v>27</v>
      </c>
      <c r="G125">
        <v>0.5</v>
      </c>
      <c r="H125">
        <v>0.5</v>
      </c>
      <c r="I125">
        <v>8101</v>
      </c>
      <c r="J125">
        <v>16869</v>
      </c>
      <c r="L125">
        <v>6008</v>
      </c>
      <c r="M125">
        <v>6.63</v>
      </c>
      <c r="N125">
        <v>14.57</v>
      </c>
      <c r="O125">
        <v>7.94</v>
      </c>
      <c r="Q125">
        <v>0.51200000000000001</v>
      </c>
      <c r="R125">
        <v>1</v>
      </c>
      <c r="S125">
        <v>0</v>
      </c>
      <c r="T125">
        <v>0</v>
      </c>
      <c r="V125">
        <v>0</v>
      </c>
      <c r="Y125" s="1">
        <v>44811</v>
      </c>
      <c r="Z125" s="6">
        <v>0.58784722222222219</v>
      </c>
      <c r="AB125">
        <v>1</v>
      </c>
      <c r="AD125" s="3">
        <f t="shared" si="8"/>
        <v>8.055712067956966</v>
      </c>
      <c r="AE125" s="3">
        <f t="shared" si="9"/>
        <v>17.442578645122218</v>
      </c>
      <c r="AF125" s="3">
        <f t="shared" si="10"/>
        <v>9.386866577165252</v>
      </c>
      <c r="AG125" s="3">
        <f t="shared" si="11"/>
        <v>0.60216421314657831</v>
      </c>
      <c r="AH125" s="3"/>
      <c r="AK125">
        <f>ABS(100*(AD125-AD126)/(AVERAGE(AD125:AD126)))</f>
        <v>0.57797653797525095</v>
      </c>
      <c r="AM125">
        <f>100*((AVERAGE(AD125:AD126)*25.225)-(AVERAGE(AD107:AD108)*25))/(1000*0.075)</f>
        <v>138.08779598180553</v>
      </c>
      <c r="AQ125">
        <f>ABS(100*(AE125-AE126)/(AVERAGE(AE125:AE126)))</f>
        <v>0.54850085016446415</v>
      </c>
      <c r="AS125">
        <f>100*((AVERAGE(AE125:AE126)*25.225)-(AVERAGE(AE107:AE108)*25))/(2000*0.075)</f>
        <v>120.71494610971342</v>
      </c>
      <c r="AW125">
        <f>ABS(100*(AF125-AF126)/(AVERAGE(AF125:AF126)))</f>
        <v>1.5254287299577911</v>
      </c>
      <c r="AY125">
        <f>100*((AVERAGE(AF125:AF126)*25.225)-(AVERAGE(AF107:AF108)*25))/(1000*0.075)</f>
        <v>103.34209623762138</v>
      </c>
      <c r="BC125">
        <f>ABS(100*(AG125-AG126)/(AVERAGE(AG125:AG126)))</f>
        <v>8.217215120135439E-2</v>
      </c>
      <c r="BE125">
        <f>100*((AVERAGE(AG125:AG126)*25.225)-(AVERAGE(AG107:AG108)*25))/(100*0.075)</f>
        <v>105.14979772852455</v>
      </c>
      <c r="BG125" s="3">
        <f>AVERAGE(AD125:AD126)</f>
        <v>8.0790596024525723</v>
      </c>
      <c r="BH125" s="3">
        <f>AVERAGE(AE125:AE126)</f>
        <v>17.394873131616244</v>
      </c>
      <c r="BI125" s="3">
        <f>AVERAGE(AF125:AF126)</f>
        <v>9.3158135291636732</v>
      </c>
      <c r="BJ125" s="3">
        <f>AVERAGE(AG125:AG126)</f>
        <v>0.60241172048148273</v>
      </c>
    </row>
    <row r="126" spans="1:62" x14ac:dyDescent="0.2">
      <c r="A126">
        <v>102</v>
      </c>
      <c r="B126">
        <v>31</v>
      </c>
      <c r="C126" t="s">
        <v>64</v>
      </c>
      <c r="D126" t="s">
        <v>27</v>
      </c>
      <c r="G126">
        <v>0.5</v>
      </c>
      <c r="H126">
        <v>0.5</v>
      </c>
      <c r="I126">
        <v>8148</v>
      </c>
      <c r="J126">
        <v>16777</v>
      </c>
      <c r="L126">
        <v>6013</v>
      </c>
      <c r="M126">
        <v>6.6660000000000004</v>
      </c>
      <c r="N126">
        <v>14.492000000000001</v>
      </c>
      <c r="O126">
        <v>7.8250000000000002</v>
      </c>
      <c r="Q126">
        <v>0.51300000000000001</v>
      </c>
      <c r="R126">
        <v>1</v>
      </c>
      <c r="S126">
        <v>0</v>
      </c>
      <c r="T126">
        <v>0</v>
      </c>
      <c r="V126">
        <v>0</v>
      </c>
      <c r="Y126" s="1">
        <v>44811</v>
      </c>
      <c r="Z126" s="6">
        <v>0.59570601851851845</v>
      </c>
      <c r="AB126">
        <v>1</v>
      </c>
      <c r="AD126" s="3">
        <f t="shared" si="8"/>
        <v>8.1024071369481785</v>
      </c>
      <c r="AE126" s="3">
        <f t="shared" si="9"/>
        <v>17.347167618110273</v>
      </c>
      <c r="AF126" s="3">
        <f t="shared" si="10"/>
        <v>9.2447604811620945</v>
      </c>
      <c r="AG126" s="3">
        <f t="shared" si="11"/>
        <v>0.60265922781638703</v>
      </c>
      <c r="AH126" s="3"/>
    </row>
    <row r="127" spans="1:62" x14ac:dyDescent="0.2">
      <c r="A127">
        <v>103</v>
      </c>
      <c r="B127">
        <v>32</v>
      </c>
      <c r="C127" t="s">
        <v>65</v>
      </c>
      <c r="D127" t="s">
        <v>27</v>
      </c>
      <c r="G127">
        <v>0.5</v>
      </c>
      <c r="H127">
        <v>0.5</v>
      </c>
      <c r="I127">
        <v>5734</v>
      </c>
      <c r="J127">
        <v>8331</v>
      </c>
      <c r="L127">
        <v>2900</v>
      </c>
      <c r="M127">
        <v>4.8140000000000001</v>
      </c>
      <c r="N127">
        <v>7.3369999999999997</v>
      </c>
      <c r="O127">
        <v>2.5230000000000001</v>
      </c>
      <c r="Q127">
        <v>0.187</v>
      </c>
      <c r="R127">
        <v>1</v>
      </c>
      <c r="S127">
        <v>0</v>
      </c>
      <c r="T127">
        <v>0</v>
      </c>
      <c r="V127">
        <v>0</v>
      </c>
      <c r="Y127" s="1">
        <v>44811</v>
      </c>
      <c r="Z127" s="6">
        <v>0.60913194444444441</v>
      </c>
      <c r="AB127">
        <v>1</v>
      </c>
      <c r="AD127" s="3">
        <f t="shared" si="8"/>
        <v>5.7040689125909303</v>
      </c>
      <c r="AE127" s="3">
        <f t="shared" si="9"/>
        <v>8.5880205078612288</v>
      </c>
      <c r="AF127" s="3">
        <f t="shared" si="10"/>
        <v>2.8839515952702985</v>
      </c>
      <c r="AG127" s="3">
        <f t="shared" si="11"/>
        <v>0.29446309439343937</v>
      </c>
      <c r="AH127" s="3"/>
      <c r="BG127" s="3"/>
      <c r="BH127" s="3"/>
      <c r="BI127" s="3"/>
      <c r="BJ127" s="3"/>
    </row>
    <row r="128" spans="1:62" x14ac:dyDescent="0.2">
      <c r="A128">
        <v>104</v>
      </c>
      <c r="B128">
        <v>32</v>
      </c>
      <c r="C128" t="s">
        <v>65</v>
      </c>
      <c r="D128" t="s">
        <v>27</v>
      </c>
      <c r="G128">
        <v>0.5</v>
      </c>
      <c r="H128">
        <v>0.5</v>
      </c>
      <c r="I128">
        <v>4821</v>
      </c>
      <c r="J128">
        <v>8318</v>
      </c>
      <c r="L128">
        <v>2841</v>
      </c>
      <c r="M128">
        <v>4.1130000000000004</v>
      </c>
      <c r="N128">
        <v>7.3250000000000002</v>
      </c>
      <c r="O128">
        <v>3.2120000000000002</v>
      </c>
      <c r="Q128">
        <v>0.18099999999999999</v>
      </c>
      <c r="R128">
        <v>1</v>
      </c>
      <c r="S128">
        <v>0</v>
      </c>
      <c r="T128">
        <v>0</v>
      </c>
      <c r="V128">
        <v>0</v>
      </c>
      <c r="Y128" s="1">
        <v>44811</v>
      </c>
      <c r="Z128" s="6">
        <v>0.61630787037037038</v>
      </c>
      <c r="AB128">
        <v>1</v>
      </c>
      <c r="AD128" s="3">
        <f t="shared" si="8"/>
        <v>4.7969923596339425</v>
      </c>
      <c r="AE128" s="3">
        <f t="shared" si="9"/>
        <v>8.5745385149138897</v>
      </c>
      <c r="AF128" s="3">
        <f t="shared" si="10"/>
        <v>3.7775461552799472</v>
      </c>
      <c r="AG128" s="3">
        <f t="shared" si="11"/>
        <v>0.28862192128969577</v>
      </c>
      <c r="AH128" s="3"/>
      <c r="AK128">
        <f>ABS(100*(AD128-AD129)/(AVERAGE(AD128:AD129)))</f>
        <v>0.10350214036242016</v>
      </c>
      <c r="AL128">
        <f>ABS(100*((AVERAGE(AD128:AD129)-AVERAGE(AD122:AD123))/(AVERAGE(AD122:AD123,AD128:AD129))))</f>
        <v>4.9967452475570866</v>
      </c>
      <c r="AQ128">
        <f>ABS(100*(AE128-AE129)/(AVERAGE(AE128:AE129)))</f>
        <v>0.32602823512943596</v>
      </c>
      <c r="AR128">
        <f>ABS(100*((AVERAGE(AE128:AE129)-AVERAGE(AE122:AE123))/(AVERAGE(AE122:AE123,AE128:AE129))))</f>
        <v>7.5954209327484614</v>
      </c>
      <c r="AW128">
        <f>ABS(100*(AF128-AF129)/(AVERAGE(AF128:AF129)))</f>
        <v>0.60789441386329357</v>
      </c>
      <c r="AX128">
        <f>ABS(100*((AVERAGE(AF128:AF129)-AVERAGE(AF122:AF123))/(AVERAGE(AF122:AF123,AF128:AF129))))</f>
        <v>10.983199471956043</v>
      </c>
      <c r="BC128">
        <f>ABS(100*(AG128-AG129)/(AVERAGE(AG128:AG129)))</f>
        <v>0.82664937230226643</v>
      </c>
      <c r="BD128">
        <f>ABS(100*((AVERAGE(AG128:AG129)-AVERAGE(AG122:AG123))/(AVERAGE(AG122:AG123,AG128:AG129))))</f>
        <v>7.5787730928892989</v>
      </c>
      <c r="BG128" s="3">
        <f>AVERAGE(AD128:AD129)</f>
        <v>4.7994761398994328</v>
      </c>
      <c r="BH128" s="3">
        <f>AVERAGE(AE128:AE129)</f>
        <v>8.5885390460515119</v>
      </c>
      <c r="BI128" s="3">
        <f>AVERAGE(AF128:AF129)</f>
        <v>3.7890629061520795</v>
      </c>
      <c r="BJ128" s="3">
        <f>AVERAGE(AG128:AG129)</f>
        <v>0.2874338860821547</v>
      </c>
    </row>
    <row r="129" spans="1:62" x14ac:dyDescent="0.2">
      <c r="A129">
        <v>105</v>
      </c>
      <c r="B129">
        <v>32</v>
      </c>
      <c r="C129" t="s">
        <v>65</v>
      </c>
      <c r="D129" t="s">
        <v>27</v>
      </c>
      <c r="G129">
        <v>0.5</v>
      </c>
      <c r="H129">
        <v>0.5</v>
      </c>
      <c r="I129">
        <v>4826</v>
      </c>
      <c r="J129">
        <v>8345</v>
      </c>
      <c r="L129">
        <v>2817</v>
      </c>
      <c r="M129">
        <v>4.117</v>
      </c>
      <c r="N129">
        <v>7.3479999999999999</v>
      </c>
      <c r="O129">
        <v>3.2309999999999999</v>
      </c>
      <c r="Q129">
        <v>0.17899999999999999</v>
      </c>
      <c r="R129">
        <v>1</v>
      </c>
      <c r="S129">
        <v>0</v>
      </c>
      <c r="T129">
        <v>0</v>
      </c>
      <c r="V129">
        <v>0</v>
      </c>
      <c r="Y129" s="1">
        <v>44811</v>
      </c>
      <c r="Z129" s="6">
        <v>0.62403935185185189</v>
      </c>
      <c r="AB129">
        <v>1</v>
      </c>
      <c r="AD129" s="3">
        <f t="shared" si="8"/>
        <v>4.8019599201649221</v>
      </c>
      <c r="AE129" s="3">
        <f t="shared" si="9"/>
        <v>8.602539577189134</v>
      </c>
      <c r="AF129" s="3">
        <f t="shared" si="10"/>
        <v>3.8005796570242119</v>
      </c>
      <c r="AG129" s="3">
        <f t="shared" si="11"/>
        <v>0.28624585087461363</v>
      </c>
      <c r="AH129" s="3"/>
    </row>
    <row r="130" spans="1:62" x14ac:dyDescent="0.2">
      <c r="A130">
        <v>106</v>
      </c>
      <c r="B130">
        <v>3</v>
      </c>
      <c r="C130" t="s">
        <v>28</v>
      </c>
      <c r="D130" t="s">
        <v>27</v>
      </c>
      <c r="G130">
        <v>0.5</v>
      </c>
      <c r="H130">
        <v>0.5</v>
      </c>
      <c r="I130">
        <v>1598</v>
      </c>
      <c r="J130">
        <v>502</v>
      </c>
      <c r="L130">
        <v>500</v>
      </c>
      <c r="M130">
        <v>1.641</v>
      </c>
      <c r="N130">
        <v>0.70399999999999996</v>
      </c>
      <c r="O130">
        <v>0</v>
      </c>
      <c r="Q130">
        <v>0</v>
      </c>
      <c r="R130">
        <v>1</v>
      </c>
      <c r="S130">
        <v>0</v>
      </c>
      <c r="T130">
        <v>0</v>
      </c>
      <c r="V130">
        <v>0</v>
      </c>
      <c r="Y130" s="1">
        <v>44811</v>
      </c>
      <c r="Z130" s="6">
        <v>0.6366087962962963</v>
      </c>
      <c r="AB130">
        <v>1</v>
      </c>
      <c r="AD130" s="3">
        <f t="shared" si="8"/>
        <v>1.5949028413640929</v>
      </c>
      <c r="AE130" s="3">
        <f t="shared" si="9"/>
        <v>0.46874952442057716</v>
      </c>
      <c r="AF130" s="3">
        <f t="shared" si="10"/>
        <v>-1.1261533169435158</v>
      </c>
      <c r="AG130" s="3">
        <f t="shared" si="11"/>
        <v>5.6856052885224065E-2</v>
      </c>
      <c r="AH130" s="3"/>
      <c r="BG130" s="3"/>
      <c r="BH130" s="3"/>
      <c r="BI130" s="3"/>
      <c r="BJ130" s="3"/>
    </row>
    <row r="131" spans="1:62" x14ac:dyDescent="0.2">
      <c r="A131">
        <v>107</v>
      </c>
      <c r="B131">
        <v>3</v>
      </c>
      <c r="C131" t="s">
        <v>28</v>
      </c>
      <c r="D131" t="s">
        <v>27</v>
      </c>
      <c r="G131">
        <v>0.5</v>
      </c>
      <c r="H131">
        <v>0.5</v>
      </c>
      <c r="I131">
        <v>323</v>
      </c>
      <c r="J131">
        <v>554</v>
      </c>
      <c r="L131">
        <v>472</v>
      </c>
      <c r="M131">
        <v>0.66300000000000003</v>
      </c>
      <c r="N131">
        <v>0.748</v>
      </c>
      <c r="O131">
        <v>8.5999999999999993E-2</v>
      </c>
      <c r="Q131">
        <v>0</v>
      </c>
      <c r="R131">
        <v>1</v>
      </c>
      <c r="S131">
        <v>0</v>
      </c>
      <c r="T131">
        <v>0</v>
      </c>
      <c r="V131">
        <v>0</v>
      </c>
      <c r="Y131" s="1">
        <v>44811</v>
      </c>
      <c r="Z131" s="6">
        <v>0.64271990740740736</v>
      </c>
      <c r="AB131">
        <v>1</v>
      </c>
      <c r="AD131" s="3">
        <f t="shared" si="8"/>
        <v>0.32817490596413695</v>
      </c>
      <c r="AE131" s="3">
        <f t="shared" si="9"/>
        <v>0.52267749620993909</v>
      </c>
      <c r="AF131" s="3">
        <f t="shared" si="10"/>
        <v>0.19450259024580213</v>
      </c>
      <c r="AG131" s="3">
        <f t="shared" si="11"/>
        <v>5.4083970734294884E-2</v>
      </c>
      <c r="AH131" s="3"/>
      <c r="AK131">
        <f>ABS(100*(AD131-AD132)/(AVERAGE(AD131:AD132)))</f>
        <v>1.8000829447601172</v>
      </c>
      <c r="AQ131">
        <f>ABS(100*(AE131-AE132)/(AVERAGE(AE131:AE132)))</f>
        <v>6.1539488520254011</v>
      </c>
      <c r="AW131">
        <f>ABS(100*(AF131-AF132)/(AVERAGE(AF131:AF132)))</f>
        <v>13.081870808352846</v>
      </c>
      <c r="BC131">
        <f>ABS(100*(AG131-AG132)/(AVERAGE(AG131:AG132)))</f>
        <v>3.5952694131128569</v>
      </c>
      <c r="BG131" s="3">
        <f>AVERAGE(AD131:AD132)</f>
        <v>0.33115544228272509</v>
      </c>
      <c r="BH131" s="3">
        <f>AVERAGE(AE131:AE132)</f>
        <v>0.53927071829897355</v>
      </c>
      <c r="BI131" s="3">
        <f>AVERAGE(AF131:AF132)</f>
        <v>0.20811527601624841</v>
      </c>
      <c r="BJ131" s="3">
        <f>AVERAGE(AG131:AG132)</f>
        <v>5.5074000073912444E-2</v>
      </c>
    </row>
    <row r="132" spans="1:62" x14ac:dyDescent="0.2">
      <c r="A132">
        <v>108</v>
      </c>
      <c r="B132">
        <v>3</v>
      </c>
      <c r="C132" t="s">
        <v>28</v>
      </c>
      <c r="D132" t="s">
        <v>27</v>
      </c>
      <c r="G132">
        <v>0.5</v>
      </c>
      <c r="H132">
        <v>0.5</v>
      </c>
      <c r="I132">
        <v>329</v>
      </c>
      <c r="J132">
        <v>586</v>
      </c>
      <c r="L132">
        <v>492</v>
      </c>
      <c r="M132">
        <v>0.66700000000000004</v>
      </c>
      <c r="N132">
        <v>0.77500000000000002</v>
      </c>
      <c r="O132">
        <v>0.108</v>
      </c>
      <c r="Q132">
        <v>0</v>
      </c>
      <c r="R132">
        <v>1</v>
      </c>
      <c r="S132">
        <v>0</v>
      </c>
      <c r="T132">
        <v>0</v>
      </c>
      <c r="V132">
        <v>0</v>
      </c>
      <c r="Y132" s="1">
        <v>44811</v>
      </c>
      <c r="Z132" s="6">
        <v>0.64932870370370377</v>
      </c>
      <c r="AB132">
        <v>1</v>
      </c>
      <c r="AD132" s="3">
        <f t="shared" si="8"/>
        <v>0.33413597860131322</v>
      </c>
      <c r="AE132" s="3">
        <f t="shared" si="9"/>
        <v>0.5558639403880079</v>
      </c>
      <c r="AF132" s="3">
        <f t="shared" si="10"/>
        <v>0.22172796178669468</v>
      </c>
      <c r="AG132" s="3">
        <f t="shared" si="11"/>
        <v>5.606402941353001E-2</v>
      </c>
      <c r="AH132" s="3"/>
      <c r="BG132" s="3"/>
      <c r="BH132" s="3"/>
      <c r="BI132" s="3"/>
      <c r="BJ132" s="3"/>
    </row>
    <row r="133" spans="1:62" x14ac:dyDescent="0.2">
      <c r="A133">
        <v>109</v>
      </c>
      <c r="B133">
        <v>1</v>
      </c>
      <c r="C133" t="s">
        <v>93</v>
      </c>
      <c r="D133" t="s">
        <v>27</v>
      </c>
      <c r="G133">
        <v>0.3</v>
      </c>
      <c r="H133">
        <v>0.3</v>
      </c>
      <c r="I133">
        <v>2859</v>
      </c>
      <c r="J133">
        <v>10984</v>
      </c>
      <c r="L133">
        <v>6743</v>
      </c>
      <c r="M133">
        <v>4.3470000000000004</v>
      </c>
      <c r="N133">
        <v>15.974</v>
      </c>
      <c r="O133">
        <v>11.627000000000001</v>
      </c>
      <c r="Q133">
        <v>0.98199999999999998</v>
      </c>
      <c r="R133">
        <v>1</v>
      </c>
      <c r="S133">
        <v>0</v>
      </c>
      <c r="T133">
        <v>0</v>
      </c>
      <c r="V133">
        <v>0</v>
      </c>
      <c r="Y133" s="1">
        <v>44811</v>
      </c>
      <c r="Z133" s="6">
        <v>0.6617939814814815</v>
      </c>
      <c r="AB133">
        <v>1</v>
      </c>
      <c r="AD133" s="3">
        <f t="shared" si="8"/>
        <v>4.7462026787955072</v>
      </c>
      <c r="AE133" s="3">
        <f t="shared" si="9"/>
        <v>18.89897357583208</v>
      </c>
      <c r="AF133" s="3">
        <f t="shared" si="10"/>
        <v>14.152770897036573</v>
      </c>
      <c r="AG133" s="3">
        <f t="shared" si="11"/>
        <v>1.1248856160141154</v>
      </c>
      <c r="AH133" s="3"/>
    </row>
    <row r="134" spans="1:62" x14ac:dyDescent="0.2">
      <c r="A134">
        <v>110</v>
      </c>
      <c r="B134">
        <v>1</v>
      </c>
      <c r="C134" t="s">
        <v>93</v>
      </c>
      <c r="D134" t="s">
        <v>27</v>
      </c>
      <c r="G134">
        <v>0.3</v>
      </c>
      <c r="H134">
        <v>0.3</v>
      </c>
      <c r="I134">
        <v>4840</v>
      </c>
      <c r="J134">
        <v>11094</v>
      </c>
      <c r="L134">
        <v>6993</v>
      </c>
      <c r="M134">
        <v>6.88</v>
      </c>
      <c r="N134">
        <v>16.129000000000001</v>
      </c>
      <c r="O134">
        <v>9.2490000000000006</v>
      </c>
      <c r="Q134">
        <v>1.026</v>
      </c>
      <c r="R134">
        <v>1</v>
      </c>
      <c r="S134">
        <v>0</v>
      </c>
      <c r="T134">
        <v>0</v>
      </c>
      <c r="V134">
        <v>0</v>
      </c>
      <c r="Y134" s="1">
        <v>44811</v>
      </c>
      <c r="Z134" s="6">
        <v>0.66885416666666664</v>
      </c>
      <c r="AB134">
        <v>1</v>
      </c>
      <c r="AD134" s="3">
        <f t="shared" si="8"/>
        <v>8.0264484827527784</v>
      </c>
      <c r="AE134" s="3">
        <f t="shared" si="9"/>
        <v>19.089104245602265</v>
      </c>
      <c r="AF134" s="3">
        <f t="shared" si="10"/>
        <v>11.062655762849486</v>
      </c>
      <c r="AG134" s="3">
        <f t="shared" si="11"/>
        <v>1.1661368384981805</v>
      </c>
      <c r="AH134" s="3"/>
      <c r="AI134">
        <f>100*(AVERAGE(I134:I135))/(AVERAGE(I$47:I$48))</f>
        <v>91.680578742348359</v>
      </c>
      <c r="AK134">
        <f>ABS(100*(AD134-AD135)/(AVERAGE(AD134:AD135)))</f>
        <v>4.1415664390273577</v>
      </c>
      <c r="AO134">
        <f>100*(AVERAGE(J134:J135))/(AVERAGE(J$47:J$48))</f>
        <v>92.85744243593507</v>
      </c>
      <c r="AQ134">
        <f>ABS(100*(AE134-AE135)/(AVERAGE(AE134:AE135)))</f>
        <v>0.43557203083749713</v>
      </c>
      <c r="AU134">
        <f>100*(((AVERAGE(J134:J135))-(AVERAGE(I134:I135)))/((AVERAGE(J$47:J$48))-(AVERAGE($I$47:I135))))</f>
        <v>85.744507397237015</v>
      </c>
      <c r="AW134">
        <f>ABS(100*(AF134-AF135)/(AVERAGE(AF134:AF135)))</f>
        <v>3.892716353172827</v>
      </c>
      <c r="BA134">
        <f>100*(AVERAGE(L134:L135))/(AVERAGE(L$47:L$48))</f>
        <v>108.42072311785881</v>
      </c>
      <c r="BC134">
        <f>ABS(100*(AG134-AG135)/(AVERAGE(AG134:AG135)))</f>
        <v>1.8853677699441063</v>
      </c>
      <c r="BG134" s="3">
        <f>AVERAGE(AD134:AD135)</f>
        <v>8.1961734675612696</v>
      </c>
      <c r="BH134" s="3">
        <f>AVERAGE(AE134:AE135)</f>
        <v>19.047621190379679</v>
      </c>
      <c r="BI134" s="3">
        <f>AVERAGE(AF134:AF135)</f>
        <v>10.85144772281841</v>
      </c>
      <c r="BJ134" s="3">
        <f>AVERAGE(AG134:AG135)</f>
        <v>1.1552465157623875</v>
      </c>
    </row>
    <row r="135" spans="1:62" x14ac:dyDescent="0.2">
      <c r="A135">
        <v>111</v>
      </c>
      <c r="B135">
        <v>1</v>
      </c>
      <c r="C135" t="s">
        <v>93</v>
      </c>
      <c r="D135" t="s">
        <v>27</v>
      </c>
      <c r="G135">
        <v>0.3</v>
      </c>
      <c r="H135">
        <v>0.3</v>
      </c>
      <c r="I135">
        <v>5045</v>
      </c>
      <c r="J135">
        <v>11046</v>
      </c>
      <c r="L135">
        <v>6861</v>
      </c>
      <c r="M135">
        <v>7.1420000000000003</v>
      </c>
      <c r="N135">
        <v>16.061</v>
      </c>
      <c r="O135">
        <v>8.9179999999999993</v>
      </c>
      <c r="Q135">
        <v>1.0029999999999999</v>
      </c>
      <c r="R135">
        <v>1</v>
      </c>
      <c r="S135">
        <v>0</v>
      </c>
      <c r="T135">
        <v>0</v>
      </c>
      <c r="V135">
        <v>0</v>
      </c>
      <c r="Y135" s="1">
        <v>44811</v>
      </c>
      <c r="Z135" s="6">
        <v>0.67641203703703701</v>
      </c>
      <c r="AB135">
        <v>1</v>
      </c>
      <c r="AD135" s="3">
        <f t="shared" si="8"/>
        <v>8.3658984523697608</v>
      </c>
      <c r="AE135" s="3">
        <f t="shared" si="9"/>
        <v>19.006138135157094</v>
      </c>
      <c r="AF135" s="3">
        <f t="shared" si="10"/>
        <v>10.640239682787334</v>
      </c>
      <c r="AG135" s="3">
        <f t="shared" si="11"/>
        <v>1.1443561930265942</v>
      </c>
      <c r="AH135" s="3"/>
      <c r="BG135" s="3"/>
      <c r="BH135" s="3"/>
      <c r="BI135" s="3"/>
      <c r="BJ135" s="3"/>
    </row>
    <row r="136" spans="1:62" x14ac:dyDescent="0.2">
      <c r="A136">
        <v>112</v>
      </c>
      <c r="B136">
        <v>6</v>
      </c>
      <c r="R136">
        <v>1</v>
      </c>
      <c r="AB136">
        <v>1</v>
      </c>
      <c r="AD136" s="3" t="e">
        <f t="shared" si="8"/>
        <v>#DIV/0!</v>
      </c>
      <c r="AE136" s="3" t="e">
        <f t="shared" si="9"/>
        <v>#DIV/0!</v>
      </c>
      <c r="AF136" s="3" t="e">
        <f t="shared" si="10"/>
        <v>#DIV/0!</v>
      </c>
      <c r="AG136" s="3" t="e">
        <f t="shared" si="11"/>
        <v>#DIV/0!</v>
      </c>
      <c r="AH136" s="3"/>
    </row>
  </sheetData>
  <conditionalFormatting sqref="BC33:BD34 AK36:AL37 AW36:AX37 AQ36:AR37 AK39:AL40 AL38 AQ39:AR40 AR38 AW39:AX40 AX38 BD38 BC36:BD37 BD35 BD32">
    <cfRule type="cellIs" dxfId="1585" priority="334" operator="greaterThan">
      <formula>20</formula>
    </cfRule>
  </conditionalFormatting>
  <conditionalFormatting sqref="AS49:AT49 AY49:AZ49 BE49 AM49:AN49 BE32:BE38 AM43:AN44 BE43:BE44 AY43:AZ44 AS43:AT44 AM36:AN40 AY36:AZ40 AS36:AT40">
    <cfRule type="cellIs" dxfId="1584" priority="333" operator="between">
      <formula>80</formula>
      <formula>120</formula>
    </cfRule>
  </conditionalFormatting>
  <conditionalFormatting sqref="BC40">
    <cfRule type="cellIs" dxfId="1583" priority="332" operator="greaterThan">
      <formula>20</formula>
    </cfRule>
  </conditionalFormatting>
  <conditionalFormatting sqref="AL44 AX44 BD44 BC49:BD49 AW49:AX49 AK49:AL49">
    <cfRule type="cellIs" dxfId="1582" priority="331" operator="greaterThan">
      <formula>20</formula>
    </cfRule>
  </conditionalFormatting>
  <conditionalFormatting sqref="AK49">
    <cfRule type="cellIs" dxfId="1581" priority="329" operator="greaterThan">
      <formula>20</formula>
    </cfRule>
  </conditionalFormatting>
  <conditionalFormatting sqref="BC49">
    <cfRule type="cellIs" dxfId="1580" priority="326" operator="greaterThan">
      <formula>20</formula>
    </cfRule>
  </conditionalFormatting>
  <conditionalFormatting sqref="AM31:AN36 AY31:AZ36">
    <cfRule type="cellIs" dxfId="1579" priority="324" operator="between">
      <formula>80</formula>
      <formula>120</formula>
    </cfRule>
  </conditionalFormatting>
  <conditionalFormatting sqref="AR44 AQ49:AR49">
    <cfRule type="cellIs" dxfId="1578" priority="330" operator="greaterThan">
      <formula>20</formula>
    </cfRule>
  </conditionalFormatting>
  <conditionalFormatting sqref="AQ31:AR31 AQ36:AR36 AR35 AQ33:AR34 AR32">
    <cfRule type="cellIs" dxfId="1577" priority="323" operator="greaterThan">
      <formula>20</formula>
    </cfRule>
  </conditionalFormatting>
  <conditionalFormatting sqref="AS31:AT36">
    <cfRule type="cellIs" dxfId="1576" priority="322" operator="between">
      <formula>80</formula>
      <formula>120</formula>
    </cfRule>
  </conditionalFormatting>
  <conditionalFormatting sqref="AQ49">
    <cfRule type="cellIs" dxfId="1575" priority="328" operator="greaterThan">
      <formula>20</formula>
    </cfRule>
  </conditionalFormatting>
  <conditionalFormatting sqref="AW49">
    <cfRule type="cellIs" dxfId="1574" priority="327" operator="greaterThan">
      <formula>20</formula>
    </cfRule>
  </conditionalFormatting>
  <conditionalFormatting sqref="AK31:AL31 AW31:AX31 AK36:AL36 AL35 AK33:AL34 AL32 AW36:AX36 AX35 AW33:AX34 AX32">
    <cfRule type="cellIs" dxfId="1573" priority="325" operator="greaterThan">
      <formula>20</formula>
    </cfRule>
  </conditionalFormatting>
  <conditionalFormatting sqref="BC49">
    <cfRule type="cellIs" dxfId="1572" priority="320" operator="greaterThan">
      <formula>20</formula>
    </cfRule>
  </conditionalFormatting>
  <conditionalFormatting sqref="AW49">
    <cfRule type="cellIs" dxfId="1571" priority="321" operator="greaterThan">
      <formula>20</formula>
    </cfRule>
  </conditionalFormatting>
  <conditionalFormatting sqref="BE80">
    <cfRule type="cellIs" dxfId="1570" priority="216" operator="between">
      <formula>80</formula>
      <formula>120</formula>
    </cfRule>
  </conditionalFormatting>
  <conditionalFormatting sqref="AK45">
    <cfRule type="cellIs" dxfId="1569" priority="319" operator="greaterThan">
      <formula>20</formula>
    </cfRule>
  </conditionalFormatting>
  <conditionalFormatting sqref="AQ45">
    <cfRule type="cellIs" dxfId="1568" priority="318" operator="greaterThan">
      <formula>20</formula>
    </cfRule>
  </conditionalFormatting>
  <conditionalFormatting sqref="AW45">
    <cfRule type="cellIs" dxfId="1567" priority="317" operator="greaterThan">
      <formula>20</formula>
    </cfRule>
  </conditionalFormatting>
  <conditionalFormatting sqref="BC45">
    <cfRule type="cellIs" dxfId="1566" priority="316" operator="greaterThan">
      <formula>20</formula>
    </cfRule>
  </conditionalFormatting>
  <conditionalFormatting sqref="AK42">
    <cfRule type="cellIs" dxfId="1565" priority="315" operator="greaterThan">
      <formula>20</formula>
    </cfRule>
  </conditionalFormatting>
  <conditionalFormatting sqref="AQ42">
    <cfRule type="cellIs" dxfId="1564" priority="314" operator="greaterThan">
      <formula>20</formula>
    </cfRule>
  </conditionalFormatting>
  <conditionalFormatting sqref="AW42">
    <cfRule type="cellIs" dxfId="1563" priority="313" operator="greaterThan">
      <formula>20</formula>
    </cfRule>
  </conditionalFormatting>
  <conditionalFormatting sqref="BC42">
    <cfRule type="cellIs" dxfId="1562" priority="312" operator="greaterThan">
      <formula>20</formula>
    </cfRule>
  </conditionalFormatting>
  <conditionalFormatting sqref="AK43">
    <cfRule type="cellIs" dxfId="1561" priority="311" operator="greaterThan">
      <formula>20</formula>
    </cfRule>
  </conditionalFormatting>
  <conditionalFormatting sqref="AQ43">
    <cfRule type="cellIs" dxfId="1560" priority="310" operator="greaterThan">
      <formula>20</formula>
    </cfRule>
  </conditionalFormatting>
  <conditionalFormatting sqref="AW43">
    <cfRule type="cellIs" dxfId="1559" priority="309" operator="greaterThan">
      <formula>20</formula>
    </cfRule>
  </conditionalFormatting>
  <conditionalFormatting sqref="BC43">
    <cfRule type="cellIs" dxfId="1558" priority="308" operator="greaterThan">
      <formula>20</formula>
    </cfRule>
  </conditionalFormatting>
  <conditionalFormatting sqref="AW85">
    <cfRule type="cellIs" dxfId="1557" priority="210" operator="greaterThan">
      <formula>20</formula>
    </cfRule>
  </conditionalFormatting>
  <conditionalFormatting sqref="BC85">
    <cfRule type="cellIs" dxfId="1556" priority="209" operator="greaterThan">
      <formula>20</formula>
    </cfRule>
  </conditionalFormatting>
  <conditionalFormatting sqref="AK91 AK88">
    <cfRule type="cellIs" dxfId="1555" priority="208" operator="greaterThan">
      <formula>20</formula>
    </cfRule>
  </conditionalFormatting>
  <conditionalFormatting sqref="AQ91 AQ88">
    <cfRule type="cellIs" dxfId="1554" priority="207" operator="greaterThan">
      <formula>20</formula>
    </cfRule>
  </conditionalFormatting>
  <conditionalFormatting sqref="AK48">
    <cfRule type="cellIs" dxfId="1553" priority="307" operator="greaterThan">
      <formula>20</formula>
    </cfRule>
  </conditionalFormatting>
  <conditionalFormatting sqref="AQ48">
    <cfRule type="cellIs" dxfId="1552" priority="306" operator="greaterThan">
      <formula>20</formula>
    </cfRule>
  </conditionalFormatting>
  <conditionalFormatting sqref="AW48">
    <cfRule type="cellIs" dxfId="1551" priority="305" operator="greaterThan">
      <formula>20</formula>
    </cfRule>
  </conditionalFormatting>
  <conditionalFormatting sqref="BC48">
    <cfRule type="cellIs" dxfId="1550" priority="304" operator="greaterThan">
      <formula>20</formula>
    </cfRule>
  </conditionalFormatting>
  <conditionalFormatting sqref="AK82 AK79 AK76 AK73 AK70 AK67 AK64 AK61 AK58 AK55 AK52">
    <cfRule type="cellIs" dxfId="1549" priority="303" operator="greaterThan">
      <formula>20</formula>
    </cfRule>
  </conditionalFormatting>
  <conditionalFormatting sqref="AQ82 AQ79 AQ76 AQ73 AQ70 AQ67 AQ64 AQ61 AQ58 AQ55 AQ52">
    <cfRule type="cellIs" dxfId="1548" priority="302" operator="greaterThan">
      <formula>20</formula>
    </cfRule>
  </conditionalFormatting>
  <conditionalFormatting sqref="AW82 AW79 AW76 AW73 AW70 AW67 AW64 AW61 AW58 AW55 AW52">
    <cfRule type="cellIs" dxfId="1547" priority="301" operator="greaterThan">
      <formula>20</formula>
    </cfRule>
  </conditionalFormatting>
  <conditionalFormatting sqref="BC82 BC79 BC76 BC73 BC70 BC67 BC64 BC61 BC58 BC55 BC52">
    <cfRule type="cellIs" dxfId="1546" priority="300" operator="greaterThan">
      <formula>20</formula>
    </cfRule>
  </conditionalFormatting>
  <conditionalFormatting sqref="AK89">
    <cfRule type="cellIs" dxfId="1545" priority="299" operator="greaterThan">
      <formula>20</formula>
    </cfRule>
  </conditionalFormatting>
  <conditionalFormatting sqref="AQ89">
    <cfRule type="cellIs" dxfId="1544" priority="298" operator="greaterThan">
      <formula>20</formula>
    </cfRule>
  </conditionalFormatting>
  <conditionalFormatting sqref="AW89">
    <cfRule type="cellIs" dxfId="1543" priority="297" operator="greaterThan">
      <formula>20</formula>
    </cfRule>
  </conditionalFormatting>
  <conditionalFormatting sqref="BC92 BC89">
    <cfRule type="cellIs" dxfId="1542" priority="296" operator="greaterThan">
      <formula>20</formula>
    </cfRule>
  </conditionalFormatting>
  <conditionalFormatting sqref="AM83:AN83">
    <cfRule type="cellIs" dxfId="1541" priority="295" operator="between">
      <formula>80</formula>
      <formula>120</formula>
    </cfRule>
  </conditionalFormatting>
  <conditionalFormatting sqref="AL82">
    <cfRule type="cellIs" dxfId="1540" priority="294" operator="greaterThan">
      <formula>20</formula>
    </cfRule>
  </conditionalFormatting>
  <conditionalFormatting sqref="AM82:AN82">
    <cfRule type="cellIs" dxfId="1539" priority="293" operator="between">
      <formula>80</formula>
      <formula>120</formula>
    </cfRule>
  </conditionalFormatting>
  <conditionalFormatting sqref="AM82:AN82">
    <cfRule type="cellIs" dxfId="1538" priority="292" operator="between">
      <formula>80</formula>
      <formula>120</formula>
    </cfRule>
  </conditionalFormatting>
  <conditionalFormatting sqref="AR80">
    <cfRule type="cellIs" dxfId="1537" priority="231" operator="greaterThan">
      <formula>20</formula>
    </cfRule>
  </conditionalFormatting>
  <conditionalFormatting sqref="AM84:AN84">
    <cfRule type="cellIs" dxfId="1536" priority="291" operator="between">
      <formula>80</formula>
      <formula>120</formula>
    </cfRule>
  </conditionalFormatting>
  <conditionalFormatting sqref="AK83 AK80 AK77 AK74 AK71 AK68 AK65 AK62 AK59 AK56 AK53 AK50">
    <cfRule type="cellIs" dxfId="1535" priority="246" operator="greaterThan">
      <formula>20</formula>
    </cfRule>
  </conditionalFormatting>
  <conditionalFormatting sqref="AQ83 AQ80 AQ77 AQ74 AQ71 AQ68 AQ65 AQ62 AQ59 AQ56 AQ53 AQ50">
    <cfRule type="cellIs" dxfId="1534" priority="245" operator="greaterThan">
      <formula>20</formula>
    </cfRule>
  </conditionalFormatting>
  <conditionalFormatting sqref="AW83 AW80 AW77 AW74 AW71 AW68 AW65 AW62 AW59 AW56 AW53 AW50">
    <cfRule type="cellIs" dxfId="1533" priority="244" operator="greaterThan">
      <formula>20</formula>
    </cfRule>
  </conditionalFormatting>
  <conditionalFormatting sqref="BC83 BC80 BC77 BC74 BC71 BC68 BC65 BC62 BC59 BC56 BC53 BC50">
    <cfRule type="cellIs" dxfId="1532" priority="243" operator="greaterThan">
      <formula>20</formula>
    </cfRule>
  </conditionalFormatting>
  <conditionalFormatting sqref="AQ90 AQ87">
    <cfRule type="cellIs" dxfId="1531" priority="241" operator="greaterThan">
      <formula>20</formula>
    </cfRule>
  </conditionalFormatting>
  <conditionalFormatting sqref="AW90 AW87">
    <cfRule type="cellIs" dxfId="1530" priority="240" operator="greaterThan">
      <formula>20</formula>
    </cfRule>
  </conditionalFormatting>
  <conditionalFormatting sqref="AS83:AT83">
    <cfRule type="cellIs" dxfId="1529" priority="290" operator="between">
      <formula>80</formula>
      <formula>120</formula>
    </cfRule>
  </conditionalFormatting>
  <conditionalFormatting sqref="AS83:AT83">
    <cfRule type="cellIs" dxfId="1528" priority="289" operator="between">
      <formula>80</formula>
      <formula>120</formula>
    </cfRule>
  </conditionalFormatting>
  <conditionalFormatting sqref="AR82">
    <cfRule type="cellIs" dxfId="1527" priority="288" operator="greaterThan">
      <formula>20</formula>
    </cfRule>
  </conditionalFormatting>
  <conditionalFormatting sqref="AS82:AT82">
    <cfRule type="cellIs" dxfId="1526" priority="287" operator="between">
      <formula>80</formula>
      <formula>120</formula>
    </cfRule>
  </conditionalFormatting>
  <conditionalFormatting sqref="AS82:AT82">
    <cfRule type="cellIs" dxfId="1525" priority="286" operator="between">
      <formula>80</formula>
      <formula>120</formula>
    </cfRule>
  </conditionalFormatting>
  <conditionalFormatting sqref="AS82:AT82">
    <cfRule type="cellIs" dxfId="1524" priority="285" operator="between">
      <formula>80</formula>
      <formula>120</formula>
    </cfRule>
  </conditionalFormatting>
  <conditionalFormatting sqref="AS84:AT84">
    <cfRule type="cellIs" dxfId="1523" priority="284" operator="between">
      <formula>80</formula>
      <formula>120</formula>
    </cfRule>
  </conditionalFormatting>
  <conditionalFormatting sqref="AS84:AT84">
    <cfRule type="cellIs" dxfId="1522" priority="283" operator="between">
      <formula>80</formula>
      <formula>120</formula>
    </cfRule>
  </conditionalFormatting>
  <conditionalFormatting sqref="AY83:AZ83">
    <cfRule type="cellIs" dxfId="1521" priority="282" operator="between">
      <formula>80</formula>
      <formula>120</formula>
    </cfRule>
  </conditionalFormatting>
  <conditionalFormatting sqref="AX82">
    <cfRule type="cellIs" dxfId="1520" priority="281" operator="greaterThan">
      <formula>20</formula>
    </cfRule>
  </conditionalFormatting>
  <conditionalFormatting sqref="AY82:AZ82">
    <cfRule type="cellIs" dxfId="1519" priority="280" operator="between">
      <formula>80</formula>
      <formula>120</formula>
    </cfRule>
  </conditionalFormatting>
  <conditionalFormatting sqref="AY82:AZ82">
    <cfRule type="cellIs" dxfId="1518" priority="278" operator="between">
      <formula>80</formula>
      <formula>120</formula>
    </cfRule>
  </conditionalFormatting>
  <conditionalFormatting sqref="AY82:AZ82">
    <cfRule type="cellIs" dxfId="1517" priority="279" operator="between">
      <formula>80</formula>
      <formula>120</formula>
    </cfRule>
  </conditionalFormatting>
  <conditionalFormatting sqref="AY84:AZ84">
    <cfRule type="cellIs" dxfId="1516" priority="277" operator="between">
      <formula>80</formula>
      <formula>120</formula>
    </cfRule>
  </conditionalFormatting>
  <conditionalFormatting sqref="BE83">
    <cfRule type="cellIs" dxfId="1515" priority="276" operator="between">
      <formula>80</formula>
      <formula>120</formula>
    </cfRule>
  </conditionalFormatting>
  <conditionalFormatting sqref="BD82">
    <cfRule type="cellIs" dxfId="1514" priority="275" operator="greaterThan">
      <formula>20</formula>
    </cfRule>
  </conditionalFormatting>
  <conditionalFormatting sqref="BE82">
    <cfRule type="cellIs" dxfId="1513" priority="274" operator="between">
      <formula>80</formula>
      <formula>120</formula>
    </cfRule>
  </conditionalFormatting>
  <conditionalFormatting sqref="BE82">
    <cfRule type="cellIs" dxfId="1512" priority="273" operator="between">
      <formula>80</formula>
      <formula>120</formula>
    </cfRule>
  </conditionalFormatting>
  <conditionalFormatting sqref="BE82">
    <cfRule type="cellIs" dxfId="1511" priority="271" operator="between">
      <formula>80</formula>
      <formula>120</formula>
    </cfRule>
  </conditionalFormatting>
  <conditionalFormatting sqref="BE82">
    <cfRule type="cellIs" dxfId="1510" priority="272" operator="between">
      <formula>80</formula>
      <formula>120</formula>
    </cfRule>
  </conditionalFormatting>
  <conditionalFormatting sqref="BE84">
    <cfRule type="cellIs" dxfId="1509" priority="270" operator="between">
      <formula>80</formula>
      <formula>120</formula>
    </cfRule>
  </conditionalFormatting>
  <conditionalFormatting sqref="AW91 AW88">
    <cfRule type="cellIs" dxfId="1508" priority="206" operator="greaterThan">
      <formula>20</formula>
    </cfRule>
  </conditionalFormatting>
  <conditionalFormatting sqref="AQ89 AQ86">
    <cfRule type="cellIs" dxfId="1507" priority="203" operator="greaterThan">
      <formula>20</formula>
    </cfRule>
  </conditionalFormatting>
  <conditionalFormatting sqref="AS93:AT93">
    <cfRule type="cellIs" dxfId="1506" priority="199" operator="between">
      <formula>80</formula>
      <formula>120</formula>
    </cfRule>
  </conditionalFormatting>
  <conditionalFormatting sqref="BE93">
    <cfRule type="cellIs" dxfId="1505" priority="196" operator="between">
      <formula>80</formula>
      <formula>120</formula>
    </cfRule>
  </conditionalFormatting>
  <conditionalFormatting sqref="AS94:AT94 AY94:AZ94 BE94 AM94:AN94">
    <cfRule type="cellIs" dxfId="1504" priority="195" operator="between">
      <formula>80</formula>
      <formula>120</formula>
    </cfRule>
  </conditionalFormatting>
  <conditionalFormatting sqref="BC94:BD94 AW94:AX94 AK94:AL94">
    <cfRule type="cellIs" dxfId="1503" priority="194" operator="greaterThan">
      <formula>20</formula>
    </cfRule>
  </conditionalFormatting>
  <conditionalFormatting sqref="BC39">
    <cfRule type="cellIs" dxfId="1502" priority="269" operator="greaterThan">
      <formula>20</formula>
    </cfRule>
  </conditionalFormatting>
  <conditionalFormatting sqref="AK43:AL43 AW43:AX43 BC43:BD43">
    <cfRule type="cellIs" dxfId="1501" priority="268" operator="greaterThan">
      <formula>20</formula>
    </cfRule>
  </conditionalFormatting>
  <conditionalFormatting sqref="AQ43:AR43">
    <cfRule type="cellIs" dxfId="1500" priority="267" operator="greaterThan">
      <formula>20</formula>
    </cfRule>
  </conditionalFormatting>
  <conditionalFormatting sqref="AQ43">
    <cfRule type="cellIs" dxfId="1499" priority="265" operator="greaterThan">
      <formula>20</formula>
    </cfRule>
  </conditionalFormatting>
  <conditionalFormatting sqref="BC43 BC45">
    <cfRule type="cellIs" dxfId="1498" priority="263" operator="greaterThan">
      <formula>20</formula>
    </cfRule>
  </conditionalFormatting>
  <conditionalFormatting sqref="AK43">
    <cfRule type="cellIs" dxfId="1497" priority="266" operator="greaterThan">
      <formula>20</formula>
    </cfRule>
  </conditionalFormatting>
  <conditionalFormatting sqref="AW43 AW45">
    <cfRule type="cellIs" dxfId="1496" priority="264" operator="greaterThan">
      <formula>20</formula>
    </cfRule>
  </conditionalFormatting>
  <conditionalFormatting sqref="AK45:AL45 AW45:AX45 BC45:BD45">
    <cfRule type="cellIs" dxfId="1495" priority="262" operator="greaterThan">
      <formula>20</formula>
    </cfRule>
  </conditionalFormatting>
  <conditionalFormatting sqref="AM45:AN45 BE45 AY45:AZ45">
    <cfRule type="cellIs" dxfId="1494" priority="261" operator="between">
      <formula>80</formula>
      <formula>120</formula>
    </cfRule>
  </conditionalFormatting>
  <conditionalFormatting sqref="AQ45:AR45">
    <cfRule type="cellIs" dxfId="1493" priority="260" operator="greaterThan">
      <formula>20</formula>
    </cfRule>
  </conditionalFormatting>
  <conditionalFormatting sqref="AS45:AT45">
    <cfRule type="cellIs" dxfId="1492" priority="259" operator="between">
      <formula>80</formula>
      <formula>120</formula>
    </cfRule>
  </conditionalFormatting>
  <conditionalFormatting sqref="AK42">
    <cfRule type="cellIs" dxfId="1491" priority="258" operator="greaterThan">
      <formula>20</formula>
    </cfRule>
  </conditionalFormatting>
  <conditionalFormatting sqref="AQ42">
    <cfRule type="cellIs" dxfId="1490" priority="257" operator="greaterThan">
      <formula>20</formula>
    </cfRule>
  </conditionalFormatting>
  <conditionalFormatting sqref="AW42">
    <cfRule type="cellIs" dxfId="1489" priority="256" operator="greaterThan">
      <formula>20</formula>
    </cfRule>
  </conditionalFormatting>
  <conditionalFormatting sqref="BC42">
    <cfRule type="cellIs" dxfId="1488" priority="255" operator="greaterThan">
      <formula>20</formula>
    </cfRule>
  </conditionalFormatting>
  <conditionalFormatting sqref="AK46">
    <cfRule type="cellIs" dxfId="1487" priority="254" operator="greaterThan">
      <formula>20</formula>
    </cfRule>
  </conditionalFormatting>
  <conditionalFormatting sqref="AQ46">
    <cfRule type="cellIs" dxfId="1486" priority="253" operator="greaterThan">
      <formula>20</formula>
    </cfRule>
  </conditionalFormatting>
  <conditionalFormatting sqref="AW46">
    <cfRule type="cellIs" dxfId="1485" priority="252" operator="greaterThan">
      <formula>20</formula>
    </cfRule>
  </conditionalFormatting>
  <conditionalFormatting sqref="BC46">
    <cfRule type="cellIs" dxfId="1484" priority="251" operator="greaterThan">
      <formula>20</formula>
    </cfRule>
  </conditionalFormatting>
  <conditionalFormatting sqref="AK47">
    <cfRule type="cellIs" dxfId="1483" priority="250" operator="greaterThan">
      <formula>20</formula>
    </cfRule>
  </conditionalFormatting>
  <conditionalFormatting sqref="AQ47">
    <cfRule type="cellIs" dxfId="1482" priority="249" operator="greaterThan">
      <formula>20</formula>
    </cfRule>
  </conditionalFormatting>
  <conditionalFormatting sqref="AW47">
    <cfRule type="cellIs" dxfId="1481" priority="248" operator="greaterThan">
      <formula>20</formula>
    </cfRule>
  </conditionalFormatting>
  <conditionalFormatting sqref="BC47">
    <cfRule type="cellIs" dxfId="1480" priority="247" operator="greaterThan">
      <formula>20</formula>
    </cfRule>
  </conditionalFormatting>
  <conditionalFormatting sqref="AK90 AK87">
    <cfRule type="cellIs" dxfId="1479" priority="242" operator="greaterThan">
      <formula>20</formula>
    </cfRule>
  </conditionalFormatting>
  <conditionalFormatting sqref="BC90 BC87">
    <cfRule type="cellIs" dxfId="1478" priority="239" operator="greaterThan">
      <formula>20</formula>
    </cfRule>
  </conditionalFormatting>
  <conditionalFormatting sqref="AM81:AN81">
    <cfRule type="cellIs" dxfId="1477" priority="238" operator="between">
      <formula>80</formula>
      <formula>120</formula>
    </cfRule>
  </conditionalFormatting>
  <conditionalFormatting sqref="AL80">
    <cfRule type="cellIs" dxfId="1476" priority="237" operator="greaterThan">
      <formula>20</formula>
    </cfRule>
  </conditionalFormatting>
  <conditionalFormatting sqref="AM80:AN80">
    <cfRule type="cellIs" dxfId="1475" priority="236" operator="between">
      <formula>80</formula>
      <formula>120</formula>
    </cfRule>
  </conditionalFormatting>
  <conditionalFormatting sqref="AM80:AN80">
    <cfRule type="cellIs" dxfId="1474" priority="235" operator="between">
      <formula>80</formula>
      <formula>120</formula>
    </cfRule>
  </conditionalFormatting>
  <conditionalFormatting sqref="AM82:AN83">
    <cfRule type="cellIs" dxfId="1473" priority="234" operator="between">
      <formula>80</formula>
      <formula>120</formula>
    </cfRule>
  </conditionalFormatting>
  <conditionalFormatting sqref="AS81:AT81">
    <cfRule type="cellIs" dxfId="1472" priority="233" operator="between">
      <formula>80</formula>
      <formula>120</formula>
    </cfRule>
  </conditionalFormatting>
  <conditionalFormatting sqref="AS81:AT81">
    <cfRule type="cellIs" dxfId="1471" priority="232" operator="between">
      <formula>80</formula>
      <formula>120</formula>
    </cfRule>
  </conditionalFormatting>
  <conditionalFormatting sqref="AS80:AT80">
    <cfRule type="cellIs" dxfId="1470" priority="230" operator="between">
      <formula>80</formula>
      <formula>120</formula>
    </cfRule>
  </conditionalFormatting>
  <conditionalFormatting sqref="AS80:AT80">
    <cfRule type="cellIs" dxfId="1469" priority="229" operator="between">
      <formula>80</formula>
      <formula>120</formula>
    </cfRule>
  </conditionalFormatting>
  <conditionalFormatting sqref="AS80:AT80">
    <cfRule type="cellIs" dxfId="1468" priority="228" operator="between">
      <formula>80</formula>
      <formula>120</formula>
    </cfRule>
  </conditionalFormatting>
  <conditionalFormatting sqref="AS82:AT83">
    <cfRule type="cellIs" dxfId="1467" priority="227" operator="between">
      <formula>80</formula>
      <formula>120</formula>
    </cfRule>
  </conditionalFormatting>
  <conditionalFormatting sqref="AS82:AT83">
    <cfRule type="cellIs" dxfId="1466" priority="226" operator="between">
      <formula>80</formula>
      <formula>120</formula>
    </cfRule>
  </conditionalFormatting>
  <conditionalFormatting sqref="BD80">
    <cfRule type="cellIs" dxfId="1465" priority="218" operator="greaterThan">
      <formula>20</formula>
    </cfRule>
  </conditionalFormatting>
  <conditionalFormatting sqref="AY81:AZ81">
    <cfRule type="cellIs" dxfId="1464" priority="225" operator="between">
      <formula>80</formula>
      <formula>120</formula>
    </cfRule>
  </conditionalFormatting>
  <conditionalFormatting sqref="AX80">
    <cfRule type="cellIs" dxfId="1463" priority="224" operator="greaterThan">
      <formula>20</formula>
    </cfRule>
  </conditionalFormatting>
  <conditionalFormatting sqref="AY80:AZ80">
    <cfRule type="cellIs" dxfId="1462" priority="223" operator="between">
      <formula>80</formula>
      <formula>120</formula>
    </cfRule>
  </conditionalFormatting>
  <conditionalFormatting sqref="AY80:AZ80">
    <cfRule type="cellIs" dxfId="1461" priority="221" operator="between">
      <formula>80</formula>
      <formula>120</formula>
    </cfRule>
  </conditionalFormatting>
  <conditionalFormatting sqref="AY80:AZ80">
    <cfRule type="cellIs" dxfId="1460" priority="222" operator="between">
      <formula>80</formula>
      <formula>120</formula>
    </cfRule>
  </conditionalFormatting>
  <conditionalFormatting sqref="AY82:AZ83">
    <cfRule type="cellIs" dxfId="1459" priority="220" operator="between">
      <formula>80</formula>
      <formula>120</formula>
    </cfRule>
  </conditionalFormatting>
  <conditionalFormatting sqref="AK85">
    <cfRule type="cellIs" dxfId="1458" priority="212" operator="greaterThan">
      <formula>20</formula>
    </cfRule>
  </conditionalFormatting>
  <conditionalFormatting sqref="BE81">
    <cfRule type="cellIs" dxfId="1457" priority="219" operator="between">
      <formula>80</formula>
      <formula>120</formula>
    </cfRule>
  </conditionalFormatting>
  <conditionalFormatting sqref="BE80">
    <cfRule type="cellIs" dxfId="1456" priority="217" operator="between">
      <formula>80</formula>
      <formula>120</formula>
    </cfRule>
  </conditionalFormatting>
  <conditionalFormatting sqref="BE80">
    <cfRule type="cellIs" dxfId="1455" priority="214" operator="between">
      <formula>80</formula>
      <formula>120</formula>
    </cfRule>
  </conditionalFormatting>
  <conditionalFormatting sqref="BE80">
    <cfRule type="cellIs" dxfId="1454" priority="215" operator="between">
      <formula>80</formula>
      <formula>120</formula>
    </cfRule>
  </conditionalFormatting>
  <conditionalFormatting sqref="AK89 AK86">
    <cfRule type="cellIs" dxfId="1453" priority="204" operator="greaterThan">
      <formula>20</formula>
    </cfRule>
  </conditionalFormatting>
  <conditionalFormatting sqref="BE82:BE83">
    <cfRule type="cellIs" dxfId="1452" priority="213" operator="between">
      <formula>80</formula>
      <formula>120</formula>
    </cfRule>
  </conditionalFormatting>
  <conditionalFormatting sqref="AW89 AW86">
    <cfRule type="cellIs" dxfId="1451" priority="202" operator="greaterThan">
      <formula>20</formula>
    </cfRule>
  </conditionalFormatting>
  <conditionalFormatting sqref="AQ85">
    <cfRule type="cellIs" dxfId="1450" priority="211" operator="greaterThan">
      <formula>20</formula>
    </cfRule>
  </conditionalFormatting>
  <conditionalFormatting sqref="BC91 BC88">
    <cfRule type="cellIs" dxfId="1449" priority="205" operator="greaterThan">
      <formula>20</formula>
    </cfRule>
  </conditionalFormatting>
  <conditionalFormatting sqref="BC92 BC89 BC86">
    <cfRule type="cellIs" dxfId="1448" priority="201" operator="greaterThan">
      <formula>20</formula>
    </cfRule>
  </conditionalFormatting>
  <conditionalFormatting sqref="AM93:AN93">
    <cfRule type="cellIs" dxfId="1447" priority="200" operator="between">
      <formula>80</formula>
      <formula>120</formula>
    </cfRule>
  </conditionalFormatting>
  <conditionalFormatting sqref="AS93:AT93">
    <cfRule type="cellIs" dxfId="1446" priority="198" operator="between">
      <formula>80</formula>
      <formula>120</formula>
    </cfRule>
  </conditionalFormatting>
  <conditionalFormatting sqref="AY93:AZ93">
    <cfRule type="cellIs" dxfId="1445" priority="197" operator="between">
      <formula>80</formula>
      <formula>120</formula>
    </cfRule>
  </conditionalFormatting>
  <conditionalFormatting sqref="AK94">
    <cfRule type="cellIs" dxfId="1444" priority="192" operator="greaterThan">
      <formula>20</formula>
    </cfRule>
  </conditionalFormatting>
  <conditionalFormatting sqref="BC94">
    <cfRule type="cellIs" dxfId="1443" priority="189" operator="greaterThan">
      <formula>20</formula>
    </cfRule>
  </conditionalFormatting>
  <conditionalFormatting sqref="AQ94:AR94">
    <cfRule type="cellIs" dxfId="1442" priority="193" operator="greaterThan">
      <formula>20</formula>
    </cfRule>
  </conditionalFormatting>
  <conditionalFormatting sqref="AQ94">
    <cfRule type="cellIs" dxfId="1441" priority="191" operator="greaterThan">
      <formula>20</formula>
    </cfRule>
  </conditionalFormatting>
  <conditionalFormatting sqref="AW94">
    <cfRule type="cellIs" dxfId="1440" priority="190" operator="greaterThan">
      <formula>20</formula>
    </cfRule>
  </conditionalFormatting>
  <conditionalFormatting sqref="BC94">
    <cfRule type="cellIs" dxfId="1439" priority="187" operator="greaterThan">
      <formula>20</formula>
    </cfRule>
  </conditionalFormatting>
  <conditionalFormatting sqref="AW94">
    <cfRule type="cellIs" dxfId="1438" priority="188" operator="greaterThan">
      <formula>20</formula>
    </cfRule>
  </conditionalFormatting>
  <conditionalFormatting sqref="AK127 AK124 AK121 AK118 AK115 AK112 AK109 AK106 AK103 AK100 AK97">
    <cfRule type="cellIs" dxfId="1437" priority="186" operator="greaterThan">
      <formula>20</formula>
    </cfRule>
  </conditionalFormatting>
  <conditionalFormatting sqref="AQ127 AQ124 AQ121 AQ118 AQ115 AQ112 AQ109 AQ106 AQ103 AQ100 AQ97">
    <cfRule type="cellIs" dxfId="1436" priority="185" operator="greaterThan">
      <formula>20</formula>
    </cfRule>
  </conditionalFormatting>
  <conditionalFormatting sqref="AW127 AW124 AW121 AW118 AW115 AW112 AW109 AW106 AW103 AW100 AW97">
    <cfRule type="cellIs" dxfId="1435" priority="184" operator="greaterThan">
      <formula>20</formula>
    </cfRule>
  </conditionalFormatting>
  <conditionalFormatting sqref="BC127 BC124 BC121 BC118 BC115 BC112 BC109 BC106 BC103 BC100 BC97">
    <cfRule type="cellIs" dxfId="1434" priority="183" operator="greaterThan">
      <formula>20</formula>
    </cfRule>
  </conditionalFormatting>
  <conditionalFormatting sqref="AX127">
    <cfRule type="cellIs" dxfId="1433" priority="168" operator="greaterThan">
      <formula>20</formula>
    </cfRule>
  </conditionalFormatting>
  <conditionalFormatting sqref="AM128:AN128">
    <cfRule type="cellIs" dxfId="1432" priority="182" operator="between">
      <formula>80</formula>
      <formula>120</formula>
    </cfRule>
  </conditionalFormatting>
  <conditionalFormatting sqref="AL127">
    <cfRule type="cellIs" dxfId="1431" priority="181" operator="greaterThan">
      <formula>20</formula>
    </cfRule>
  </conditionalFormatting>
  <conditionalFormatting sqref="AM127:AN127">
    <cfRule type="cellIs" dxfId="1430" priority="180" operator="between">
      <formula>80</formula>
      <formula>120</formula>
    </cfRule>
  </conditionalFormatting>
  <conditionalFormatting sqref="AM127:AN127">
    <cfRule type="cellIs" dxfId="1429" priority="179" operator="between">
      <formula>80</formula>
      <formula>120</formula>
    </cfRule>
  </conditionalFormatting>
  <conditionalFormatting sqref="AM129:AN129">
    <cfRule type="cellIs" dxfId="1428" priority="178" operator="between">
      <formula>80</formula>
      <formula>120</formula>
    </cfRule>
  </conditionalFormatting>
  <conditionalFormatting sqref="AS128:AT128">
    <cfRule type="cellIs" dxfId="1427" priority="177" operator="between">
      <formula>80</formula>
      <formula>120</formula>
    </cfRule>
  </conditionalFormatting>
  <conditionalFormatting sqref="AS128:AT128">
    <cfRule type="cellIs" dxfId="1426" priority="176" operator="between">
      <formula>80</formula>
      <formula>120</formula>
    </cfRule>
  </conditionalFormatting>
  <conditionalFormatting sqref="AR127">
    <cfRule type="cellIs" dxfId="1425" priority="175" operator="greaterThan">
      <formula>20</formula>
    </cfRule>
  </conditionalFormatting>
  <conditionalFormatting sqref="AS127:AT127">
    <cfRule type="cellIs" dxfId="1424" priority="174" operator="between">
      <formula>80</formula>
      <formula>120</formula>
    </cfRule>
  </conditionalFormatting>
  <conditionalFormatting sqref="AS127:AT127">
    <cfRule type="cellIs" dxfId="1423" priority="173" operator="between">
      <formula>80</formula>
      <formula>120</formula>
    </cfRule>
  </conditionalFormatting>
  <conditionalFormatting sqref="AS127:AT127">
    <cfRule type="cellIs" dxfId="1422" priority="172" operator="between">
      <formula>80</formula>
      <formula>120</formula>
    </cfRule>
  </conditionalFormatting>
  <conditionalFormatting sqref="AS129:AT129">
    <cfRule type="cellIs" dxfId="1421" priority="171" operator="between">
      <formula>80</formula>
      <formula>120</formula>
    </cfRule>
  </conditionalFormatting>
  <conditionalFormatting sqref="AS129:AT129">
    <cfRule type="cellIs" dxfId="1420" priority="170" operator="between">
      <formula>80</formula>
      <formula>120</formula>
    </cfRule>
  </conditionalFormatting>
  <conditionalFormatting sqref="AY128:AZ128">
    <cfRule type="cellIs" dxfId="1419" priority="169" operator="between">
      <formula>80</formula>
      <formula>120</formula>
    </cfRule>
  </conditionalFormatting>
  <conditionalFormatting sqref="AY127:AZ127">
    <cfRule type="cellIs" dxfId="1418" priority="167" operator="between">
      <formula>80</formula>
      <formula>120</formula>
    </cfRule>
  </conditionalFormatting>
  <conditionalFormatting sqref="AY127:AZ127">
    <cfRule type="cellIs" dxfId="1417" priority="165" operator="between">
      <formula>80</formula>
      <formula>120</formula>
    </cfRule>
  </conditionalFormatting>
  <conditionalFormatting sqref="AY127:AZ127">
    <cfRule type="cellIs" dxfId="1416" priority="166" operator="between">
      <formula>80</formula>
      <formula>120</formula>
    </cfRule>
  </conditionalFormatting>
  <conditionalFormatting sqref="AY129:AZ129">
    <cfRule type="cellIs" dxfId="1415" priority="164" operator="between">
      <formula>80</formula>
      <formula>120</formula>
    </cfRule>
  </conditionalFormatting>
  <conditionalFormatting sqref="BE128">
    <cfRule type="cellIs" dxfId="1414" priority="163" operator="between">
      <formula>80</formula>
      <formula>120</formula>
    </cfRule>
  </conditionalFormatting>
  <conditionalFormatting sqref="BD127">
    <cfRule type="cellIs" dxfId="1413" priority="162" operator="greaterThan">
      <formula>20</formula>
    </cfRule>
  </conditionalFormatting>
  <conditionalFormatting sqref="BE127">
    <cfRule type="cellIs" dxfId="1412" priority="161" operator="between">
      <formula>80</formula>
      <formula>120</formula>
    </cfRule>
  </conditionalFormatting>
  <conditionalFormatting sqref="BE127">
    <cfRule type="cellIs" dxfId="1411" priority="160" operator="between">
      <formula>80</formula>
      <formula>120</formula>
    </cfRule>
  </conditionalFormatting>
  <conditionalFormatting sqref="BE127">
    <cfRule type="cellIs" dxfId="1410" priority="158" operator="between">
      <formula>80</formula>
      <formula>120</formula>
    </cfRule>
  </conditionalFormatting>
  <conditionalFormatting sqref="BE127">
    <cfRule type="cellIs" dxfId="1409" priority="159" operator="between">
      <formula>80</formula>
      <formula>120</formula>
    </cfRule>
  </conditionalFormatting>
  <conditionalFormatting sqref="BE129">
    <cfRule type="cellIs" dxfId="1408" priority="157" operator="between">
      <formula>80</formula>
      <formula>120</formula>
    </cfRule>
  </conditionalFormatting>
  <conditionalFormatting sqref="AK128 AK125 AK122 AK119 AK116 AK113 AK110 AK107 AK104 AK101 AK98 AK95">
    <cfRule type="cellIs" dxfId="1407" priority="156" operator="greaterThan">
      <formula>20</formula>
    </cfRule>
  </conditionalFormatting>
  <conditionalFormatting sqref="AQ128 AQ125 AQ122 AQ119 AQ116 AQ113 AQ110 AQ107 AQ104 AQ101 AQ98 AQ95">
    <cfRule type="cellIs" dxfId="1406" priority="155" operator="greaterThan">
      <formula>20</formula>
    </cfRule>
  </conditionalFormatting>
  <conditionalFormatting sqref="AW128 AW125 AW122 AW119 AW116 AW113 AW110 AW107 AW104 AW101 AW98 AW95">
    <cfRule type="cellIs" dxfId="1405" priority="154" operator="greaterThan">
      <formula>20</formula>
    </cfRule>
  </conditionalFormatting>
  <conditionalFormatting sqref="BC128 BC125 BC122 BC119 BC116 BC113 BC110 BC107 BC104 BC101 BC98 BC95">
    <cfRule type="cellIs" dxfId="1404" priority="153" operator="greaterThan">
      <formula>20</formula>
    </cfRule>
  </conditionalFormatting>
  <conditionalFormatting sqref="AK135 AK132">
    <cfRule type="cellIs" dxfId="1403" priority="152" operator="greaterThan">
      <formula>20</formula>
    </cfRule>
  </conditionalFormatting>
  <conditionalFormatting sqref="AQ135 AQ132">
    <cfRule type="cellIs" dxfId="1402" priority="151" operator="greaterThan">
      <formula>20</formula>
    </cfRule>
  </conditionalFormatting>
  <conditionalFormatting sqref="AW135 AW132">
    <cfRule type="cellIs" dxfId="1401" priority="150" operator="greaterThan">
      <formula>20</formula>
    </cfRule>
  </conditionalFormatting>
  <conditionalFormatting sqref="BC135 BC132">
    <cfRule type="cellIs" dxfId="1400" priority="149" operator="greaterThan">
      <formula>20</formula>
    </cfRule>
  </conditionalFormatting>
  <conditionalFormatting sqref="AM126:AN126">
    <cfRule type="cellIs" dxfId="1399" priority="148" operator="between">
      <formula>80</formula>
      <formula>120</formula>
    </cfRule>
  </conditionalFormatting>
  <conditionalFormatting sqref="AL125">
    <cfRule type="cellIs" dxfId="1398" priority="147" operator="greaterThan">
      <formula>20</formula>
    </cfRule>
  </conditionalFormatting>
  <conditionalFormatting sqref="AM125:AN125">
    <cfRule type="cellIs" dxfId="1397" priority="146" operator="between">
      <formula>80</formula>
      <formula>120</formula>
    </cfRule>
  </conditionalFormatting>
  <conditionalFormatting sqref="AM125:AN125">
    <cfRule type="cellIs" dxfId="1396" priority="145" operator="between">
      <formula>80</formula>
      <formula>120</formula>
    </cfRule>
  </conditionalFormatting>
  <conditionalFormatting sqref="AM127:AN128">
    <cfRule type="cellIs" dxfId="1395" priority="143" operator="between">
      <formula>80</formula>
      <formula>120</formula>
    </cfRule>
  </conditionalFormatting>
  <conditionalFormatting sqref="AS126:AT126">
    <cfRule type="cellIs" dxfId="1394" priority="140" operator="between">
      <formula>80</formula>
      <formula>120</formula>
    </cfRule>
  </conditionalFormatting>
  <conditionalFormatting sqref="AS126:AT126">
    <cfRule type="cellIs" dxfId="1393" priority="139" operator="between">
      <formula>80</formula>
      <formula>120</formula>
    </cfRule>
  </conditionalFormatting>
  <conditionalFormatting sqref="AR125">
    <cfRule type="cellIs" dxfId="1392" priority="138" operator="greaterThan">
      <formula>20</formula>
    </cfRule>
  </conditionalFormatting>
  <conditionalFormatting sqref="AS125:AT125">
    <cfRule type="cellIs" dxfId="1391" priority="137" operator="between">
      <formula>80</formula>
      <formula>120</formula>
    </cfRule>
  </conditionalFormatting>
  <conditionalFormatting sqref="AS125:AT125">
    <cfRule type="cellIs" dxfId="1390" priority="136" operator="between">
      <formula>80</formula>
      <formula>120</formula>
    </cfRule>
  </conditionalFormatting>
  <conditionalFormatting sqref="AS125:AT125">
    <cfRule type="cellIs" dxfId="1389" priority="135" operator="between">
      <formula>80</formula>
      <formula>120</formula>
    </cfRule>
  </conditionalFormatting>
  <conditionalFormatting sqref="AS127:AT128">
    <cfRule type="cellIs" dxfId="1388" priority="133" operator="between">
      <formula>80</formula>
      <formula>120</formula>
    </cfRule>
  </conditionalFormatting>
  <conditionalFormatting sqref="AS127:AT128">
    <cfRule type="cellIs" dxfId="1387" priority="132" operator="between">
      <formula>80</formula>
      <formula>120</formula>
    </cfRule>
  </conditionalFormatting>
  <conditionalFormatting sqref="AY126:AZ126">
    <cfRule type="cellIs" dxfId="1386" priority="129" operator="between">
      <formula>80</formula>
      <formula>120</formula>
    </cfRule>
  </conditionalFormatting>
  <conditionalFormatting sqref="AX125">
    <cfRule type="cellIs" dxfId="1385" priority="128" operator="greaterThan">
      <formula>20</formula>
    </cfRule>
  </conditionalFormatting>
  <conditionalFormatting sqref="AY125:AZ125">
    <cfRule type="cellIs" dxfId="1384" priority="127" operator="between">
      <formula>80</formula>
      <formula>120</formula>
    </cfRule>
  </conditionalFormatting>
  <conditionalFormatting sqref="AY125:AZ125">
    <cfRule type="cellIs" dxfId="1383" priority="125" operator="between">
      <formula>80</formula>
      <formula>120</formula>
    </cfRule>
  </conditionalFormatting>
  <conditionalFormatting sqref="AY125:AZ125">
    <cfRule type="cellIs" dxfId="1382" priority="126" operator="between">
      <formula>80</formula>
      <formula>120</formula>
    </cfRule>
  </conditionalFormatting>
  <conditionalFormatting sqref="AY127:AZ128">
    <cfRule type="cellIs" dxfId="1381" priority="123" operator="between">
      <formula>80</formula>
      <formula>120</formula>
    </cfRule>
  </conditionalFormatting>
  <conditionalFormatting sqref="BE126">
    <cfRule type="cellIs" dxfId="1380" priority="120" operator="between">
      <formula>80</formula>
      <formula>120</formula>
    </cfRule>
  </conditionalFormatting>
  <conditionalFormatting sqref="BD125">
    <cfRule type="cellIs" dxfId="1379" priority="119" operator="greaterThan">
      <formula>20</formula>
    </cfRule>
  </conditionalFormatting>
  <conditionalFormatting sqref="BE125">
    <cfRule type="cellIs" dxfId="1378" priority="118" operator="between">
      <formula>80</formula>
      <formula>120</formula>
    </cfRule>
  </conditionalFormatting>
  <conditionalFormatting sqref="BE125">
    <cfRule type="cellIs" dxfId="1377" priority="117" operator="between">
      <formula>80</formula>
      <formula>120</formula>
    </cfRule>
  </conditionalFormatting>
  <conditionalFormatting sqref="BE125">
    <cfRule type="cellIs" dxfId="1376" priority="115" operator="between">
      <formula>80</formula>
      <formula>120</formula>
    </cfRule>
  </conditionalFormatting>
  <conditionalFormatting sqref="BE125">
    <cfRule type="cellIs" dxfId="1375" priority="116" operator="between">
      <formula>80</formula>
      <formula>120</formula>
    </cfRule>
  </conditionalFormatting>
  <conditionalFormatting sqref="BE127:BE128">
    <cfRule type="cellIs" dxfId="1374" priority="113" operator="between">
      <formula>80</formula>
      <formula>120</formula>
    </cfRule>
  </conditionalFormatting>
  <conditionalFormatting sqref="AK130">
    <cfRule type="cellIs" dxfId="1373" priority="110" operator="greaterThan">
      <formula>20</formula>
    </cfRule>
  </conditionalFormatting>
  <conditionalFormatting sqref="AQ130">
    <cfRule type="cellIs" dxfId="1372" priority="109" operator="greaterThan">
      <formula>20</formula>
    </cfRule>
  </conditionalFormatting>
  <conditionalFormatting sqref="AW130">
    <cfRule type="cellIs" dxfId="1371" priority="108" operator="greaterThan">
      <formula>20</formula>
    </cfRule>
  </conditionalFormatting>
  <conditionalFormatting sqref="BC130">
    <cfRule type="cellIs" dxfId="1370" priority="107" operator="greaterThan">
      <formula>20</formula>
    </cfRule>
  </conditionalFormatting>
  <conditionalFormatting sqref="AK133">
    <cfRule type="cellIs" dxfId="1369" priority="106" operator="greaterThan">
      <formula>20</formula>
    </cfRule>
  </conditionalFormatting>
  <conditionalFormatting sqref="AQ133">
    <cfRule type="cellIs" dxfId="1368" priority="105" operator="greaterThan">
      <formula>20</formula>
    </cfRule>
  </conditionalFormatting>
  <conditionalFormatting sqref="AW133">
    <cfRule type="cellIs" dxfId="1367" priority="104" operator="greaterThan">
      <formula>20</formula>
    </cfRule>
  </conditionalFormatting>
  <conditionalFormatting sqref="BC133">
    <cfRule type="cellIs" dxfId="1366" priority="103" operator="greaterThan">
      <formula>20</formula>
    </cfRule>
  </conditionalFormatting>
  <conditionalFormatting sqref="AK131">
    <cfRule type="cellIs" dxfId="1365" priority="102" operator="greaterThan">
      <formula>20</formula>
    </cfRule>
  </conditionalFormatting>
  <conditionalFormatting sqref="AQ131">
    <cfRule type="cellIs" dxfId="1364" priority="101" operator="greaterThan">
      <formula>20</formula>
    </cfRule>
  </conditionalFormatting>
  <conditionalFormatting sqref="AW131">
    <cfRule type="cellIs" dxfId="1363" priority="100" operator="greaterThan">
      <formula>20</formula>
    </cfRule>
  </conditionalFormatting>
  <conditionalFormatting sqref="BC131">
    <cfRule type="cellIs" dxfId="1362" priority="99" operator="greaterThan">
      <formula>20</formula>
    </cfRule>
  </conditionalFormatting>
  <conditionalFormatting sqref="AM86:AN86">
    <cfRule type="cellIs" dxfId="1361" priority="98" operator="between">
      <formula>80</formula>
      <formula>120</formula>
    </cfRule>
  </conditionalFormatting>
  <conditionalFormatting sqref="AL85">
    <cfRule type="cellIs" dxfId="1360" priority="97" operator="greaterThan">
      <formula>20</formula>
    </cfRule>
  </conditionalFormatting>
  <conditionalFormatting sqref="AM85:AN85">
    <cfRule type="cellIs" dxfId="1359" priority="96" operator="between">
      <formula>80</formula>
      <formula>120</formula>
    </cfRule>
  </conditionalFormatting>
  <conditionalFormatting sqref="AM85:AN85">
    <cfRule type="cellIs" dxfId="1358" priority="95" operator="between">
      <formula>80</formula>
      <formula>120</formula>
    </cfRule>
  </conditionalFormatting>
  <conditionalFormatting sqref="AL86">
    <cfRule type="cellIs" dxfId="1357" priority="88" operator="lessThan">
      <formula>20</formula>
    </cfRule>
  </conditionalFormatting>
  <conditionalFormatting sqref="AM84:AN84">
    <cfRule type="cellIs" dxfId="1356" priority="94" operator="between">
      <formula>80</formula>
      <formula>120</formula>
    </cfRule>
  </conditionalFormatting>
  <conditionalFormatting sqref="AM83:AN83">
    <cfRule type="cellIs" dxfId="1355" priority="93" operator="between">
      <formula>80</formula>
      <formula>120</formula>
    </cfRule>
  </conditionalFormatting>
  <conditionalFormatting sqref="AM83:AN83">
    <cfRule type="cellIs" dxfId="1354" priority="92" operator="between">
      <formula>80</formula>
      <formula>120</formula>
    </cfRule>
  </conditionalFormatting>
  <conditionalFormatting sqref="AL86">
    <cfRule type="cellIs" dxfId="1353" priority="91" operator="greaterThan">
      <formula>20</formula>
    </cfRule>
  </conditionalFormatting>
  <conditionalFormatting sqref="AM85:AN86">
    <cfRule type="cellIs" dxfId="1352" priority="90" operator="between">
      <formula>80</formula>
      <formula>120</formula>
    </cfRule>
  </conditionalFormatting>
  <conditionalFormatting sqref="AL86">
    <cfRule type="cellIs" dxfId="1351" priority="89" operator="greaterThan">
      <formula>20</formula>
    </cfRule>
  </conditionalFormatting>
  <conditionalFormatting sqref="AS86:AT86">
    <cfRule type="cellIs" dxfId="1350" priority="87" operator="between">
      <formula>80</formula>
      <formula>120</formula>
    </cfRule>
  </conditionalFormatting>
  <conditionalFormatting sqref="AS86:AT86">
    <cfRule type="cellIs" dxfId="1349" priority="86" operator="between">
      <formula>80</formula>
      <formula>120</formula>
    </cfRule>
  </conditionalFormatting>
  <conditionalFormatting sqref="AR85">
    <cfRule type="cellIs" dxfId="1348" priority="85" operator="greaterThan">
      <formula>20</formula>
    </cfRule>
  </conditionalFormatting>
  <conditionalFormatting sqref="AS85:AT85">
    <cfRule type="cellIs" dxfId="1347" priority="84" operator="between">
      <formula>80</formula>
      <formula>120</formula>
    </cfRule>
  </conditionalFormatting>
  <conditionalFormatting sqref="AS85:AT85">
    <cfRule type="cellIs" dxfId="1346" priority="83" operator="between">
      <formula>80</formula>
      <formula>120</formula>
    </cfRule>
  </conditionalFormatting>
  <conditionalFormatting sqref="AS85:AT85">
    <cfRule type="cellIs" dxfId="1345" priority="82" operator="between">
      <formula>80</formula>
      <formula>120</formula>
    </cfRule>
  </conditionalFormatting>
  <conditionalFormatting sqref="AS84:AT84">
    <cfRule type="cellIs" dxfId="1344" priority="81" operator="between">
      <formula>80</formula>
      <formula>120</formula>
    </cfRule>
  </conditionalFormatting>
  <conditionalFormatting sqref="AS84:AT84">
    <cfRule type="cellIs" dxfId="1343" priority="80" operator="between">
      <formula>80</formula>
      <formula>120</formula>
    </cfRule>
  </conditionalFormatting>
  <conditionalFormatting sqref="AS83:AT83">
    <cfRule type="cellIs" dxfId="1342" priority="79" operator="between">
      <formula>80</formula>
      <formula>120</formula>
    </cfRule>
  </conditionalFormatting>
  <conditionalFormatting sqref="AS83:AT83">
    <cfRule type="cellIs" dxfId="1341" priority="78" operator="between">
      <formula>80</formula>
      <formula>120</formula>
    </cfRule>
  </conditionalFormatting>
  <conditionalFormatting sqref="AS83:AT83">
    <cfRule type="cellIs" dxfId="1340" priority="77" operator="between">
      <formula>80</formula>
      <formula>120</formula>
    </cfRule>
  </conditionalFormatting>
  <conditionalFormatting sqref="AR86">
    <cfRule type="cellIs" dxfId="1339" priority="76" operator="greaterThan">
      <formula>20</formula>
    </cfRule>
  </conditionalFormatting>
  <conditionalFormatting sqref="AS85:AT86">
    <cfRule type="cellIs" dxfId="1338" priority="75" operator="between">
      <formula>80</formula>
      <formula>120</formula>
    </cfRule>
  </conditionalFormatting>
  <conditionalFormatting sqref="AS85:AT86">
    <cfRule type="cellIs" dxfId="1337" priority="74" operator="between">
      <formula>80</formula>
      <formula>120</formula>
    </cfRule>
  </conditionalFormatting>
  <conditionalFormatting sqref="AR86">
    <cfRule type="cellIs" dxfId="1336" priority="73" operator="greaterThan">
      <formula>20</formula>
    </cfRule>
  </conditionalFormatting>
  <conditionalFormatting sqref="AR86">
    <cfRule type="cellIs" dxfId="1335" priority="72" operator="lessThan">
      <formula>20</formula>
    </cfRule>
  </conditionalFormatting>
  <conditionalFormatting sqref="AY86:AZ86">
    <cfRule type="cellIs" dxfId="1334" priority="71" operator="between">
      <formula>80</formula>
      <formula>120</formula>
    </cfRule>
  </conditionalFormatting>
  <conditionalFormatting sqref="AX85">
    <cfRule type="cellIs" dxfId="1333" priority="70" operator="greaterThan">
      <formula>20</formula>
    </cfRule>
  </conditionalFormatting>
  <conditionalFormatting sqref="AY85:AZ85">
    <cfRule type="cellIs" dxfId="1332" priority="69" operator="between">
      <formula>80</formula>
      <formula>120</formula>
    </cfRule>
  </conditionalFormatting>
  <conditionalFormatting sqref="AY85:AZ85">
    <cfRule type="cellIs" dxfId="1331" priority="67" operator="between">
      <formula>80</formula>
      <formula>120</formula>
    </cfRule>
  </conditionalFormatting>
  <conditionalFormatting sqref="AY85:AZ85">
    <cfRule type="cellIs" dxfId="1330" priority="68" operator="between">
      <formula>80</formula>
      <formula>120</formula>
    </cfRule>
  </conditionalFormatting>
  <conditionalFormatting sqref="AY84:AZ84">
    <cfRule type="cellIs" dxfId="1329" priority="66" operator="between">
      <formula>80</formula>
      <formula>120</formula>
    </cfRule>
  </conditionalFormatting>
  <conditionalFormatting sqref="AY83:AZ83">
    <cfRule type="cellIs" dxfId="1328" priority="65" operator="between">
      <formula>80</formula>
      <formula>120</formula>
    </cfRule>
  </conditionalFormatting>
  <conditionalFormatting sqref="AY83:AZ83">
    <cfRule type="cellIs" dxfId="1327" priority="63" operator="between">
      <formula>80</formula>
      <formula>120</formula>
    </cfRule>
  </conditionalFormatting>
  <conditionalFormatting sqref="AY83:AZ83">
    <cfRule type="cellIs" dxfId="1326" priority="64" operator="between">
      <formula>80</formula>
      <formula>120</formula>
    </cfRule>
  </conditionalFormatting>
  <conditionalFormatting sqref="AX86">
    <cfRule type="cellIs" dxfId="1325" priority="62" operator="greaterThan">
      <formula>20</formula>
    </cfRule>
  </conditionalFormatting>
  <conditionalFormatting sqref="AY85:AZ86">
    <cfRule type="cellIs" dxfId="1324" priority="61" operator="between">
      <formula>80</formula>
      <formula>120</formula>
    </cfRule>
  </conditionalFormatting>
  <conditionalFormatting sqref="AX86">
    <cfRule type="cellIs" dxfId="1323" priority="60" operator="greaterThan">
      <formula>20</formula>
    </cfRule>
  </conditionalFormatting>
  <conditionalFormatting sqref="AX86">
    <cfRule type="cellIs" dxfId="1322" priority="59" operator="lessThan">
      <formula>20</formula>
    </cfRule>
  </conditionalFormatting>
  <conditionalFormatting sqref="BE83">
    <cfRule type="cellIs" dxfId="1321" priority="50" operator="between">
      <formula>80</formula>
      <formula>120</formula>
    </cfRule>
  </conditionalFormatting>
  <conditionalFormatting sqref="BE86">
    <cfRule type="cellIs" dxfId="1320" priority="58" operator="between">
      <formula>80</formula>
      <formula>120</formula>
    </cfRule>
  </conditionalFormatting>
  <conditionalFormatting sqref="BD85">
    <cfRule type="cellIs" dxfId="1319" priority="57" operator="greaterThan">
      <formula>20</formula>
    </cfRule>
  </conditionalFormatting>
  <conditionalFormatting sqref="BE85">
    <cfRule type="cellIs" dxfId="1318" priority="56" operator="between">
      <formula>80</formula>
      <formula>120</formula>
    </cfRule>
  </conditionalFormatting>
  <conditionalFormatting sqref="BE85">
    <cfRule type="cellIs" dxfId="1317" priority="55" operator="between">
      <formula>80</formula>
      <formula>120</formula>
    </cfRule>
  </conditionalFormatting>
  <conditionalFormatting sqref="BE85">
    <cfRule type="cellIs" dxfId="1316" priority="53" operator="between">
      <formula>80</formula>
      <formula>120</formula>
    </cfRule>
  </conditionalFormatting>
  <conditionalFormatting sqref="BE85">
    <cfRule type="cellIs" dxfId="1315" priority="54" operator="between">
      <formula>80</formula>
      <formula>120</formula>
    </cfRule>
  </conditionalFormatting>
  <conditionalFormatting sqref="BE84">
    <cfRule type="cellIs" dxfId="1314" priority="52" operator="between">
      <formula>80</formula>
      <formula>120</formula>
    </cfRule>
  </conditionalFormatting>
  <conditionalFormatting sqref="BE83">
    <cfRule type="cellIs" dxfId="1313" priority="51" operator="between">
      <formula>80</formula>
      <formula>120</formula>
    </cfRule>
  </conditionalFormatting>
  <conditionalFormatting sqref="BE83">
    <cfRule type="cellIs" dxfId="1312" priority="48" operator="between">
      <formula>80</formula>
      <formula>120</formula>
    </cfRule>
  </conditionalFormatting>
  <conditionalFormatting sqref="BE83">
    <cfRule type="cellIs" dxfId="1311" priority="49" operator="between">
      <formula>80</formula>
      <formula>120</formula>
    </cfRule>
  </conditionalFormatting>
  <conditionalFormatting sqref="BD86">
    <cfRule type="cellIs" dxfId="1310" priority="47" operator="greaterThan">
      <formula>20</formula>
    </cfRule>
  </conditionalFormatting>
  <conditionalFormatting sqref="BE85:BE86">
    <cfRule type="cellIs" dxfId="1309" priority="46" operator="between">
      <formula>80</formula>
      <formula>120</formula>
    </cfRule>
  </conditionalFormatting>
  <conditionalFormatting sqref="BD86">
    <cfRule type="cellIs" dxfId="1308" priority="45" operator="greaterThan">
      <formula>20</formula>
    </cfRule>
  </conditionalFormatting>
  <conditionalFormatting sqref="BD86">
    <cfRule type="cellIs" dxfId="1307" priority="44" operator="lessThan">
      <formula>20</formula>
    </cfRule>
  </conditionalFormatting>
  <conditionalFormatting sqref="AK26 AK29 AK32 AK35 AK38 AK41 AK44">
    <cfRule type="cellIs" dxfId="1306" priority="43" operator="greaterThan">
      <formula>20</formula>
    </cfRule>
  </conditionalFormatting>
  <conditionalFormatting sqref="AQ26 AQ29 AQ32 AQ35 AQ38 AQ41 AQ44">
    <cfRule type="cellIs" dxfId="1305" priority="42" operator="greaterThan">
      <formula>20</formula>
    </cfRule>
  </conditionalFormatting>
  <conditionalFormatting sqref="AW26 AW29 AW32 AW35 AW38 AW41 AW44">
    <cfRule type="cellIs" dxfId="1304" priority="41" operator="greaterThan">
      <formula>20</formula>
    </cfRule>
  </conditionalFormatting>
  <conditionalFormatting sqref="BC26 BC29 BC32 BC35 BC38 BC41 BC44">
    <cfRule type="cellIs" dxfId="1303" priority="40" operator="greaterThan">
      <formula>20</formula>
    </cfRule>
  </conditionalFormatting>
  <conditionalFormatting sqref="AJ32 AJ35 AJ38 AJ41 AJ44">
    <cfRule type="cellIs" dxfId="1302" priority="39" operator="lessThan">
      <formula>20.1</formula>
    </cfRule>
  </conditionalFormatting>
  <conditionalFormatting sqref="AP32 AP35 AP38 AP41 AP44">
    <cfRule type="cellIs" dxfId="1301" priority="38" operator="lessThan">
      <formula>20.1</formula>
    </cfRule>
  </conditionalFormatting>
  <conditionalFormatting sqref="AV32 AV35 AV38 AV41 AV44">
    <cfRule type="cellIs" dxfId="1300" priority="37" operator="lessThan">
      <formula>20.1</formula>
    </cfRule>
  </conditionalFormatting>
  <conditionalFormatting sqref="BB32 BB35 BB38 BB41 BB44">
    <cfRule type="cellIs" dxfId="1299" priority="36" operator="lessThan">
      <formula>20.1</formula>
    </cfRule>
  </conditionalFormatting>
  <conditionalFormatting sqref="AI26">
    <cfRule type="cellIs" dxfId="1298" priority="35" operator="between">
      <formula>80</formula>
      <formula>120</formula>
    </cfRule>
  </conditionalFormatting>
  <conditionalFormatting sqref="AO26">
    <cfRule type="cellIs" dxfId="1297" priority="34" operator="between">
      <formula>80</formula>
      <formula>120</formula>
    </cfRule>
  </conditionalFormatting>
  <conditionalFormatting sqref="AU26">
    <cfRule type="cellIs" dxfId="1296" priority="33" operator="between">
      <formula>80</formula>
      <formula>120</formula>
    </cfRule>
  </conditionalFormatting>
  <conditionalFormatting sqref="BA26">
    <cfRule type="cellIs" dxfId="1295" priority="32" operator="between">
      <formula>80</formula>
      <formula>120</formula>
    </cfRule>
  </conditionalFormatting>
  <conditionalFormatting sqref="BC134">
    <cfRule type="cellIs" dxfId="1294" priority="31" operator="greaterThan">
      <formula>20</formula>
    </cfRule>
  </conditionalFormatting>
  <conditionalFormatting sqref="BA92">
    <cfRule type="cellIs" dxfId="1293" priority="21" operator="between">
      <formula>80</formula>
      <formula>120</formula>
    </cfRule>
  </conditionalFormatting>
  <conditionalFormatting sqref="AK92">
    <cfRule type="cellIs" dxfId="1292" priority="26" operator="greaterThan">
      <formula>20</formula>
    </cfRule>
  </conditionalFormatting>
  <conditionalFormatting sqref="AQ92">
    <cfRule type="cellIs" dxfId="1291" priority="25" operator="greaterThan">
      <formula>20</formula>
    </cfRule>
  </conditionalFormatting>
  <conditionalFormatting sqref="AO92">
    <cfRule type="cellIs" dxfId="1290" priority="23" operator="between">
      <formula>80</formula>
      <formula>120</formula>
    </cfRule>
  </conditionalFormatting>
  <conditionalFormatting sqref="AU92">
    <cfRule type="cellIs" dxfId="1289" priority="22" operator="between">
      <formula>80</formula>
      <formula>120</formula>
    </cfRule>
  </conditionalFormatting>
  <conditionalFormatting sqref="AO134">
    <cfRule type="cellIs" dxfId="1288" priority="16" operator="between">
      <formula>80</formula>
      <formula>120</formula>
    </cfRule>
  </conditionalFormatting>
  <conditionalFormatting sqref="AO47">
    <cfRule type="cellIs" dxfId="1287" priority="30" operator="between">
      <formula>80</formula>
      <formula>120</formula>
    </cfRule>
  </conditionalFormatting>
  <conditionalFormatting sqref="AU47">
    <cfRule type="cellIs" dxfId="1286" priority="29" operator="between">
      <formula>80</formula>
      <formula>120</formula>
    </cfRule>
  </conditionalFormatting>
  <conditionalFormatting sqref="AI134">
    <cfRule type="cellIs" dxfId="1285" priority="13" operator="between">
      <formula>80</formula>
      <formula>120</formula>
    </cfRule>
  </conditionalFormatting>
  <conditionalFormatting sqref="BA47">
    <cfRule type="cellIs" dxfId="1284" priority="28" operator="between">
      <formula>80</formula>
      <formula>120</formula>
    </cfRule>
  </conditionalFormatting>
  <conditionalFormatting sqref="AI47">
    <cfRule type="cellIs" dxfId="1283" priority="27" operator="between">
      <formula>80</formula>
      <formula>120</formula>
    </cfRule>
  </conditionalFormatting>
  <conditionalFormatting sqref="AU134">
    <cfRule type="cellIs" dxfId="1282" priority="15" operator="between">
      <formula>80</formula>
      <formula>120</formula>
    </cfRule>
  </conditionalFormatting>
  <conditionalFormatting sqref="BA134">
    <cfRule type="cellIs" dxfId="1281" priority="14" operator="between">
      <formula>80</formula>
      <formula>120</formula>
    </cfRule>
  </conditionalFormatting>
  <conditionalFormatting sqref="AW92">
    <cfRule type="cellIs" dxfId="1280" priority="24" operator="greaterThan">
      <formula>20</formula>
    </cfRule>
  </conditionalFormatting>
  <conditionalFormatting sqref="AI92">
    <cfRule type="cellIs" dxfId="1279" priority="20" operator="between">
      <formula>80</formula>
      <formula>120</formula>
    </cfRule>
  </conditionalFormatting>
  <conditionalFormatting sqref="AK134">
    <cfRule type="cellIs" dxfId="1278" priority="19" operator="greaterThan">
      <formula>20</formula>
    </cfRule>
  </conditionalFormatting>
  <conditionalFormatting sqref="AQ134">
    <cfRule type="cellIs" dxfId="1277" priority="18" operator="greaterThan">
      <formula>20</formula>
    </cfRule>
  </conditionalFormatting>
  <conditionalFormatting sqref="AW134">
    <cfRule type="cellIs" dxfId="1276" priority="17" operator="greaterThan">
      <formula>20</formula>
    </cfRule>
  </conditionalFormatting>
  <conditionalFormatting sqref="AL128">
    <cfRule type="cellIs" dxfId="1275" priority="10" operator="lessThan">
      <formula>20</formula>
    </cfRule>
  </conditionalFormatting>
  <conditionalFormatting sqref="AL128">
    <cfRule type="cellIs" dxfId="1274" priority="12" operator="greaterThan">
      <formula>20</formula>
    </cfRule>
  </conditionalFormatting>
  <conditionalFormatting sqref="AL128">
    <cfRule type="cellIs" dxfId="1273" priority="11" operator="greaterThan">
      <formula>20</formula>
    </cfRule>
  </conditionalFormatting>
  <conditionalFormatting sqref="AR128">
    <cfRule type="cellIs" dxfId="1272" priority="9" operator="greaterThan">
      <formula>20</formula>
    </cfRule>
  </conditionalFormatting>
  <conditionalFormatting sqref="AR128">
    <cfRule type="cellIs" dxfId="1271" priority="8" operator="greaterThan">
      <formula>20</formula>
    </cfRule>
  </conditionalFormatting>
  <conditionalFormatting sqref="AR128">
    <cfRule type="cellIs" dxfId="1270" priority="7" operator="lessThan">
      <formula>20</formula>
    </cfRule>
  </conditionalFormatting>
  <conditionalFormatting sqref="AX128">
    <cfRule type="cellIs" dxfId="1269" priority="6" operator="greaterThan">
      <formula>20</formula>
    </cfRule>
  </conditionalFormatting>
  <conditionalFormatting sqref="AX128">
    <cfRule type="cellIs" dxfId="1268" priority="5" operator="greaterThan">
      <formula>20</formula>
    </cfRule>
  </conditionalFormatting>
  <conditionalFormatting sqref="AX128">
    <cfRule type="cellIs" dxfId="1267" priority="4" operator="lessThan">
      <formula>20</formula>
    </cfRule>
  </conditionalFormatting>
  <conditionalFormatting sqref="BD128">
    <cfRule type="cellIs" dxfId="1266" priority="3" operator="greaterThan">
      <formula>20</formula>
    </cfRule>
  </conditionalFormatting>
  <conditionalFormatting sqref="BD128">
    <cfRule type="cellIs" dxfId="1265" priority="2" operator="greaterThan">
      <formula>20</formula>
    </cfRule>
  </conditionalFormatting>
  <conditionalFormatting sqref="BD128">
    <cfRule type="cellIs" dxfId="1264" priority="1" operator="less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DE68-80DE-4A6A-B085-EF6E1F498AF2}">
  <dimension ref="A1:BJ129"/>
  <sheetViews>
    <sheetView topLeftCell="A42" zoomScale="191" zoomScaleNormal="74" workbookViewId="0">
      <selection activeCell="C52" sqref="C52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6" max="6" width="9.6640625" customWidth="1"/>
    <col min="7" max="7" width="12" customWidth="1"/>
    <col min="8" max="8" width="9.6640625" customWidth="1"/>
    <col min="9" max="9" width="11.5" customWidth="1"/>
    <col min="10" max="10" width="9.6640625" customWidth="1"/>
    <col min="25" max="25" width="10.5" customWidth="1"/>
    <col min="26" max="26" width="12.5" customWidth="1"/>
  </cols>
  <sheetData>
    <row r="1" spans="1:16" x14ac:dyDescent="0.2">
      <c r="A1" t="s">
        <v>68</v>
      </c>
    </row>
    <row r="12" spans="1:16" ht="64" x14ac:dyDescent="0.2">
      <c r="A12" t="s">
        <v>29</v>
      </c>
      <c r="D12" t="s">
        <v>66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105</v>
      </c>
      <c r="M12" s="2" t="s">
        <v>106</v>
      </c>
      <c r="N12" s="2" t="s">
        <v>107</v>
      </c>
      <c r="O12" s="2" t="s">
        <v>108</v>
      </c>
      <c r="P12" s="2" t="s">
        <v>109</v>
      </c>
    </row>
    <row r="13" spans="1:16" x14ac:dyDescent="0.2">
      <c r="A13" s="7" t="s">
        <v>97</v>
      </c>
      <c r="H13" s="2"/>
      <c r="J13" s="2"/>
    </row>
    <row r="14" spans="1:16" x14ac:dyDescent="0.2">
      <c r="A14" t="s">
        <v>96</v>
      </c>
      <c r="E14">
        <v>0</v>
      </c>
      <c r="F14" s="2">
        <f>AVERAGE(I89:I90) -(A16*G29/0.5)</f>
        <v>-251</v>
      </c>
      <c r="G14">
        <v>0</v>
      </c>
      <c r="H14" s="2">
        <f>AVERAGE(J89:J90) - (B16*H29/0.5)</f>
        <v>-740.5</v>
      </c>
      <c r="I14">
        <v>0</v>
      </c>
      <c r="J14" s="2">
        <f>AVERAGE(L89:L90) - (C16*H29/0.5)</f>
        <v>-241.5</v>
      </c>
      <c r="L14">
        <v>0.5</v>
      </c>
      <c r="M14" s="3">
        <f>((F14*$F$21)+$F$22)*1000/L14</f>
        <v>-2.9025296987239557E-2</v>
      </c>
      <c r="N14" s="3">
        <f>((H14*$H$21)+$H$22)*1000/L14</f>
        <v>-1.2827457383944606E-2</v>
      </c>
      <c r="O14" s="3">
        <f>N14-M14</f>
        <v>1.6197839603294951E-2</v>
      </c>
      <c r="P14" s="3">
        <f>((J14*$J$21)+$J$22)*1000/L14</f>
        <v>5.6453030493579855E-3</v>
      </c>
    </row>
    <row r="15" spans="1:16" x14ac:dyDescent="0.2">
      <c r="A15" t="s">
        <v>70</v>
      </c>
      <c r="B15" t="s">
        <v>71</v>
      </c>
      <c r="C15" t="s">
        <v>69</v>
      </c>
      <c r="E15">
        <f>3*G32/1000</f>
        <v>6.0000000000000006E-4</v>
      </c>
      <c r="F15" s="2">
        <f>AVERAGE(I32:I33) - (A16*G32/0.5)</f>
        <v>1081.2</v>
      </c>
      <c r="G15">
        <f>6*H32/1000</f>
        <v>1.2000000000000001E-3</v>
      </c>
      <c r="H15" s="2">
        <f>AVERAGE(J32:J33) - (B16*H32/0.5)</f>
        <v>1803.4</v>
      </c>
      <c r="I15">
        <f>0.3*H32/1000</f>
        <v>5.9999999999999995E-5</v>
      </c>
      <c r="J15" s="2">
        <f>AVERAGE(L32:L33) - (C16*H32/0.5)</f>
        <v>1084.8</v>
      </c>
      <c r="L15">
        <v>0.2</v>
      </c>
      <c r="M15" s="3">
        <f t="shared" ref="M15:M19" si="0">((F15*$F$21)+$F$22)*1000/L15</f>
        <v>3.2118880311679203</v>
      </c>
      <c r="N15" s="3">
        <f t="shared" ref="N15:N19" si="1">((H15*$H$21)+$H$22)*1000/L15</f>
        <v>6.5299774318890895</v>
      </c>
      <c r="O15" s="3">
        <f t="shared" ref="O15:O19" si="2">N15-M15</f>
        <v>3.3180894007211692</v>
      </c>
      <c r="P15" s="3">
        <f t="shared" ref="P15:P19" si="3">((J15*$J$21)+$J$22)*1000/L15</f>
        <v>0.33132541165793727</v>
      </c>
    </row>
    <row r="16" spans="1:16" x14ac:dyDescent="0.2">
      <c r="A16">
        <f>AVERAGE(I29:I30)</f>
        <v>512</v>
      </c>
      <c r="B16">
        <f>AVERAGE(J29:J30)</f>
        <v>1189</v>
      </c>
      <c r="C16">
        <f>AVERAGE(L29:L30)</f>
        <v>583</v>
      </c>
      <c r="E16">
        <f>3*G35/1000</f>
        <v>1.7999999999999997E-3</v>
      </c>
      <c r="F16" s="2">
        <f>AVERAGE(I35:I36) - (A16*G35/0.5)</f>
        <v>3335.1</v>
      </c>
      <c r="G16">
        <f>6*H35/1000</f>
        <v>3.5999999999999995E-3</v>
      </c>
      <c r="H16" s="2">
        <f>AVERAGE(J35:J36) - (B16*H35/0.5)</f>
        <v>6203.7</v>
      </c>
      <c r="I16">
        <f>0.3*H35/1000</f>
        <v>1.7999999999999998E-4</v>
      </c>
      <c r="J16" s="2">
        <f>AVERAGE(L35:L36) - (C16*H35/0.5)</f>
        <v>3108.9</v>
      </c>
      <c r="L16">
        <v>0.6</v>
      </c>
      <c r="M16" s="3">
        <f t="shared" si="0"/>
        <v>2.9229099636616445</v>
      </c>
      <c r="N16" s="3">
        <f t="shared" si="1"/>
        <v>5.9602160638312114</v>
      </c>
      <c r="O16" s="3">
        <f t="shared" si="2"/>
        <v>3.0373061001695669</v>
      </c>
      <c r="P16" s="3">
        <f t="shared" si="3"/>
        <v>0.27181030296394476</v>
      </c>
    </row>
    <row r="17" spans="1:62" x14ac:dyDescent="0.2">
      <c r="E17">
        <f>9*G38/1000</f>
        <v>2.9970000000000005E-3</v>
      </c>
      <c r="F17" s="2">
        <f>AVERAGE(I38:I39) - (A16*G38/0.5)</f>
        <v>5838.0079999999998</v>
      </c>
      <c r="G17">
        <f>18*H38/1000</f>
        <v>5.9940000000000011E-3</v>
      </c>
      <c r="H17" s="2">
        <f>AVERAGE(J38:J39) - (B16*H38/0.5)</f>
        <v>10636.126</v>
      </c>
      <c r="I17">
        <f>0.9*H38/1000</f>
        <v>2.9970000000000002E-4</v>
      </c>
      <c r="J17" s="2">
        <f>AVERAGE(L38:L39) - (C16*H38/0.5)</f>
        <v>6033.7219999999998</v>
      </c>
      <c r="L17">
        <v>0.33300000000000002</v>
      </c>
      <c r="M17" s="3">
        <f t="shared" si="0"/>
        <v>8.9726633986473683</v>
      </c>
      <c r="N17" s="3">
        <f t="shared" si="1"/>
        <v>17.606119324698014</v>
      </c>
      <c r="O17" s="3">
        <f t="shared" si="2"/>
        <v>8.6334559260506456</v>
      </c>
      <c r="P17" s="3">
        <f t="shared" si="3"/>
        <v>0.90988754022099816</v>
      </c>
    </row>
    <row r="18" spans="1:62" x14ac:dyDescent="0.2">
      <c r="E18">
        <f>9*G41/1000</f>
        <v>4.2030000000000001E-3</v>
      </c>
      <c r="F18" s="2">
        <f>AVERAGE(I41:I42) - (A16*G41/0.5)</f>
        <v>8424.7919999999995</v>
      </c>
      <c r="G18">
        <f>18*H41/1000</f>
        <v>8.4060000000000003E-3</v>
      </c>
      <c r="H18" s="2">
        <f>AVERAGE(J41:J42) - (B16*H41/0.5)</f>
        <v>15480.474</v>
      </c>
      <c r="I18">
        <f>0.9*H41/1000</f>
        <v>4.2030000000000002E-4</v>
      </c>
      <c r="J18" s="2">
        <f>AVERAGE(L41:L42) - (B16*H41/0.5)</f>
        <v>8705.4740000000002</v>
      </c>
      <c r="L18">
        <v>0.46700000000000003</v>
      </c>
      <c r="M18" s="3">
        <f t="shared" si="0"/>
        <v>9.1293490256606287</v>
      </c>
      <c r="N18" s="3">
        <f t="shared" si="1"/>
        <v>17.905906222988119</v>
      </c>
      <c r="O18" s="3">
        <f t="shared" si="2"/>
        <v>8.7765571973274898</v>
      </c>
      <c r="P18" s="3">
        <f t="shared" si="3"/>
        <v>0.92247009018082848</v>
      </c>
    </row>
    <row r="19" spans="1:62" x14ac:dyDescent="0.2">
      <c r="E19">
        <f>9*G44/1000</f>
        <v>5.3999999999999994E-3</v>
      </c>
      <c r="F19" s="2">
        <f>AVERAGE(I44:I45) - (A16*G44/0.5)</f>
        <v>10663.1</v>
      </c>
      <c r="G19">
        <f>18*H44/1000</f>
        <v>1.0799999999999999E-2</v>
      </c>
      <c r="H19" s="2">
        <f>AVERAGE(J44:J45) - (B16*H44/0.5)</f>
        <v>20398.7</v>
      </c>
      <c r="I19">
        <f>0.9*H44/1000</f>
        <v>5.4000000000000001E-4</v>
      </c>
      <c r="J19" s="2">
        <f>AVERAGE(L44:L45) - (C16*H44/0.5)</f>
        <v>10863.9</v>
      </c>
      <c r="L19">
        <v>0.6</v>
      </c>
      <c r="M19" s="3">
        <f t="shared" si="0"/>
        <v>8.9451435955499381</v>
      </c>
      <c r="N19" s="3">
        <f t="shared" si="1"/>
        <v>18.165654437925891</v>
      </c>
      <c r="O19" s="3">
        <f t="shared" si="2"/>
        <v>9.220510842375953</v>
      </c>
      <c r="P19" s="3">
        <f t="shared" si="3"/>
        <v>0.89006666892887887</v>
      </c>
    </row>
    <row r="20" spans="1:62" x14ac:dyDescent="0.2">
      <c r="F20" s="2"/>
      <c r="H20" s="2"/>
      <c r="J20" s="2"/>
    </row>
    <row r="21" spans="1:62" x14ac:dyDescent="0.2">
      <c r="D21" t="s">
        <v>33</v>
      </c>
      <c r="F21" s="5">
        <f>SLOPE(E13:E19,F13:F19)</f>
        <v>4.9308681483801524E-7</v>
      </c>
      <c r="G21" s="5"/>
      <c r="H21" s="5">
        <f>SLOPE(G13:G19,H13:H19)</f>
        <v>5.1590440468170545E-7</v>
      </c>
      <c r="I21" s="5"/>
      <c r="J21" s="5">
        <f>SLOPE(I13:I19,J13:J19)</f>
        <v>4.7834148237132231E-8</v>
      </c>
    </row>
    <row r="22" spans="1:62" x14ac:dyDescent="0.2">
      <c r="D22" t="s">
        <v>34</v>
      </c>
      <c r="F22" s="5">
        <f>INTERCEPT(E13:E19,F13:F19)</f>
        <v>1.0925214203072204E-4</v>
      </c>
      <c r="G22" s="5"/>
      <c r="H22" s="5">
        <f>INTERCEPT(G13:G19,H13:H19)</f>
        <v>3.756134829748306E-4</v>
      </c>
      <c r="I22" s="5"/>
      <c r="J22" s="5">
        <f>INTERCEPT(I13:I19,J13:J19)</f>
        <v>1.4374598323946427E-5</v>
      </c>
    </row>
    <row r="23" spans="1:62" x14ac:dyDescent="0.2">
      <c r="D23" t="s">
        <v>35</v>
      </c>
      <c r="F23" s="4">
        <f>RSQ(E13:E19,F13:F19)</f>
        <v>0.99959095744177551</v>
      </c>
      <c r="G23" s="4"/>
      <c r="H23" s="4">
        <f>RSQ(G13:G19,H13:H19)</f>
        <v>0.99953372336459079</v>
      </c>
      <c r="I23" s="4"/>
      <c r="J23" s="4">
        <f>RSQ(I13:I19,J13:J19)</f>
        <v>0.99776433248379448</v>
      </c>
    </row>
    <row r="24" spans="1:62" s="2" customFormat="1" ht="176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121</v>
      </c>
      <c r="AJ24" s="2" t="s">
        <v>122</v>
      </c>
      <c r="AK24" s="2" t="s">
        <v>44</v>
      </c>
      <c r="AL24" s="2" t="s">
        <v>45</v>
      </c>
      <c r="AM24" s="2" t="s">
        <v>46</v>
      </c>
      <c r="AO24" s="2" t="s">
        <v>123</v>
      </c>
      <c r="AP24" s="2" t="s">
        <v>124</v>
      </c>
      <c r="AQ24" s="2" t="s">
        <v>48</v>
      </c>
      <c r="AR24" s="2" t="s">
        <v>49</v>
      </c>
      <c r="AS24" s="2" t="s">
        <v>50</v>
      </c>
      <c r="AU24" s="2" t="s">
        <v>125</v>
      </c>
      <c r="AV24" s="2" t="s">
        <v>51</v>
      </c>
      <c r="AW24" s="2" t="s">
        <v>52</v>
      </c>
      <c r="AX24" s="2" t="s">
        <v>53</v>
      </c>
      <c r="AY24" s="2" t="s">
        <v>54</v>
      </c>
      <c r="BA24" s="2" t="s">
        <v>126</v>
      </c>
      <c r="BB24" s="2" t="s">
        <v>55</v>
      </c>
      <c r="BC24" s="2" t="s">
        <v>56</v>
      </c>
      <c r="BD24" s="2" t="s">
        <v>57</v>
      </c>
      <c r="BE24" s="2" t="s">
        <v>58</v>
      </c>
      <c r="BG24" s="2" t="s">
        <v>59</v>
      </c>
      <c r="BH24" s="2" t="s">
        <v>60</v>
      </c>
      <c r="BI24" s="2" t="s">
        <v>61</v>
      </c>
      <c r="BJ24" s="2" t="s">
        <v>62</v>
      </c>
    </row>
    <row r="25" spans="1:62" x14ac:dyDescent="0.2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5039</v>
      </c>
      <c r="J25">
        <v>11427</v>
      </c>
      <c r="L25">
        <v>6955</v>
      </c>
      <c r="M25">
        <v>7.1349999999999998</v>
      </c>
      <c r="N25">
        <v>16.599</v>
      </c>
      <c r="O25">
        <v>9.4649999999999999</v>
      </c>
      <c r="Q25">
        <v>1.0189999999999999</v>
      </c>
      <c r="R25">
        <v>1</v>
      </c>
      <c r="S25">
        <v>0</v>
      </c>
      <c r="T25">
        <v>0</v>
      </c>
      <c r="V25">
        <v>0</v>
      </c>
      <c r="Y25" s="1">
        <v>44811</v>
      </c>
      <c r="Z25" s="6">
        <v>0.69304398148148139</v>
      </c>
      <c r="AB25">
        <v>1</v>
      </c>
      <c r="AD25" s="3">
        <f t="shared" ref="AD25:AD88" si="4">((I25*$F$21)+$F$22)*1000/G25</f>
        <v>8.6463886733316038</v>
      </c>
      <c r="AE25" s="3">
        <f t="shared" ref="AE25:AE88" si="5">((J25*$H$21)+$H$22)*1000/H25</f>
        <v>20.902843717575596</v>
      </c>
      <c r="AF25" s="3">
        <f t="shared" ref="AF25:AF88" si="6">AE25-AD25</f>
        <v>12.256455044243992</v>
      </c>
      <c r="AG25" s="3">
        <f t="shared" ref="AG25:AG88" si="7">((L25*$J$21)+$J$22)*1000/H25</f>
        <v>1.1568703310440036</v>
      </c>
      <c r="AH25" s="3"/>
    </row>
    <row r="26" spans="1:62" x14ac:dyDescent="0.2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5114</v>
      </c>
      <c r="J26">
        <v>11310</v>
      </c>
      <c r="L26">
        <v>6802</v>
      </c>
      <c r="M26">
        <v>7.23</v>
      </c>
      <c r="N26">
        <v>16.433</v>
      </c>
      <c r="O26">
        <v>9.2029999999999994</v>
      </c>
      <c r="Q26">
        <v>0.99199999999999999</v>
      </c>
      <c r="R26">
        <v>1</v>
      </c>
      <c r="S26">
        <v>0</v>
      </c>
      <c r="T26">
        <v>0</v>
      </c>
      <c r="V26">
        <v>0</v>
      </c>
      <c r="Y26" s="1">
        <v>44811</v>
      </c>
      <c r="Z26" s="6">
        <v>0.70006944444444441</v>
      </c>
      <c r="AB26">
        <v>1</v>
      </c>
      <c r="AD26" s="3">
        <f t="shared" si="4"/>
        <v>8.7696603770411077</v>
      </c>
      <c r="AE26" s="3">
        <f t="shared" si="5"/>
        <v>20.701640999749731</v>
      </c>
      <c r="AF26" s="3">
        <f t="shared" si="6"/>
        <v>11.931980622708624</v>
      </c>
      <c r="AG26" s="3">
        <f t="shared" si="7"/>
        <v>1.1324749154430662</v>
      </c>
      <c r="AH26" s="3"/>
      <c r="AK26">
        <f>ABS(100*(AD26-AD27)/(AVERAGE(AD26:AD27)))</f>
        <v>1.2636579351231436</v>
      </c>
      <c r="AQ26">
        <f>ABS(100*(AE26-AE27)/(AVERAGE(AE26:AE27)))</f>
        <v>0.10804909227750671</v>
      </c>
      <c r="AW26">
        <f>ABS(100*(AF26-AF27)/(AVERAGE(AF26:AF27)))</f>
        <v>0.73286456861662441</v>
      </c>
      <c r="BC26">
        <f>ABS(100*(AG26-AG27)/(AVERAGE(AG26:AG27)))</f>
        <v>9.8605310554228137E-2</v>
      </c>
      <c r="BG26" s="3">
        <f>AVERAGE(AD26:AD27)</f>
        <v>8.7145990160508617</v>
      </c>
      <c r="BH26" s="3">
        <f>AVERAGE(AE26:AE27)</f>
        <v>20.690463070981629</v>
      </c>
      <c r="BI26" s="3">
        <f>AVERAGE(AF26:AF27)</f>
        <v>11.975864054930764</v>
      </c>
      <c r="BJ26" s="3">
        <f>AVERAGE(AG26:AG27)</f>
        <v>1.1319168503802997</v>
      </c>
    </row>
    <row r="27" spans="1:62" x14ac:dyDescent="0.2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5047</v>
      </c>
      <c r="J27">
        <v>11297</v>
      </c>
      <c r="L27">
        <v>6795</v>
      </c>
      <c r="M27">
        <v>7.1449999999999996</v>
      </c>
      <c r="N27">
        <v>16.414999999999999</v>
      </c>
      <c r="O27">
        <v>9.27</v>
      </c>
      <c r="Q27">
        <v>0.99099999999999999</v>
      </c>
      <c r="R27">
        <v>1</v>
      </c>
      <c r="S27">
        <v>0</v>
      </c>
      <c r="T27">
        <v>0</v>
      </c>
      <c r="V27">
        <v>0</v>
      </c>
      <c r="Y27" s="1">
        <v>44811</v>
      </c>
      <c r="Z27" s="6">
        <v>0.70745370370370375</v>
      </c>
      <c r="AB27">
        <v>1</v>
      </c>
      <c r="AD27" s="3">
        <f t="shared" si="4"/>
        <v>8.6595376550606176</v>
      </c>
      <c r="AE27" s="3">
        <f t="shared" si="5"/>
        <v>20.679285142213523</v>
      </c>
      <c r="AF27" s="3">
        <f t="shared" si="6"/>
        <v>12.019747487152905</v>
      </c>
      <c r="AG27" s="3">
        <f t="shared" si="7"/>
        <v>1.1313587853175331</v>
      </c>
      <c r="AH27" s="3"/>
    </row>
    <row r="28" spans="1:62" x14ac:dyDescent="0.2">
      <c r="A28">
        <v>4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2687</v>
      </c>
      <c r="J28">
        <v>1073</v>
      </c>
      <c r="L28">
        <v>652</v>
      </c>
      <c r="M28">
        <v>2.476</v>
      </c>
      <c r="N28">
        <v>1.1879999999999999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44811</v>
      </c>
      <c r="Z28" s="6">
        <v>0.71982638888888895</v>
      </c>
      <c r="AB28">
        <v>1</v>
      </c>
      <c r="AD28" s="3">
        <f t="shared" si="4"/>
        <v>2.8683528270009382</v>
      </c>
      <c r="AE28" s="3">
        <f t="shared" si="5"/>
        <v>1.858357818396601</v>
      </c>
      <c r="AF28" s="3">
        <f t="shared" si="6"/>
        <v>-1.0099950086043372</v>
      </c>
      <c r="AG28" s="3">
        <f t="shared" si="7"/>
        <v>9.1124925949113283E-2</v>
      </c>
      <c r="AH28" s="3"/>
    </row>
    <row r="29" spans="1:62" x14ac:dyDescent="0.2">
      <c r="A29">
        <v>5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534</v>
      </c>
      <c r="J29">
        <v>1080</v>
      </c>
      <c r="L29">
        <v>613</v>
      </c>
      <c r="M29">
        <v>0.82499999999999996</v>
      </c>
      <c r="N29">
        <v>1.194</v>
      </c>
      <c r="O29">
        <v>0.36899999999999999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44811</v>
      </c>
      <c r="Z29" s="6">
        <v>0.72630787037037037</v>
      </c>
      <c r="AB29">
        <v>1</v>
      </c>
      <c r="AD29" s="3">
        <f t="shared" si="4"/>
        <v>0.74512100230844425</v>
      </c>
      <c r="AE29" s="3">
        <f t="shared" si="5"/>
        <v>1.8655804800621449</v>
      </c>
      <c r="AF29" s="3">
        <f t="shared" si="6"/>
        <v>1.1204594777537007</v>
      </c>
      <c r="AG29" s="3">
        <f t="shared" si="7"/>
        <v>8.7393862386616963E-2</v>
      </c>
      <c r="AH29" s="3"/>
      <c r="AK29">
        <f>ABS(100*(AD29-AD30)/(AVERAGE(AD29:AD30)))</f>
        <v>5.9980825603081724</v>
      </c>
      <c r="AQ29">
        <f>ABS(100*(AE29-AE30)/(AVERAGE(AE29:AE30)))</f>
        <v>11.37153200258966</v>
      </c>
      <c r="AW29">
        <f>ABS(100*(AF29-AF30)/(AVERAGE(AF29:AF30)))</f>
        <v>21.386988450028884</v>
      </c>
      <c r="BC29">
        <f>ABS(100*(AG29-AG30)/(AVERAGE(AG29:AG30)))</f>
        <v>6.7911012900201646</v>
      </c>
      <c r="BG29" s="3">
        <f>AVERAGE(AD29:AD30)</f>
        <v>0.72342518245557164</v>
      </c>
      <c r="BH29" s="3">
        <f>AVERAGE(AE29:AE30)</f>
        <v>1.9780476402827567</v>
      </c>
      <c r="BI29" s="3">
        <f>AVERAGE(AF29:AF30)</f>
        <v>1.254622457827185</v>
      </c>
      <c r="BJ29" s="3">
        <f>AVERAGE(AG29:AG30)</f>
        <v>8.4523813492389022E-2</v>
      </c>
    </row>
    <row r="30" spans="1:62" x14ac:dyDescent="0.2">
      <c r="A30">
        <v>6</v>
      </c>
      <c r="B30">
        <v>3</v>
      </c>
      <c r="C30" t="s">
        <v>28</v>
      </c>
      <c r="D30" t="s">
        <v>27</v>
      </c>
      <c r="G30">
        <v>0.5</v>
      </c>
      <c r="H30">
        <v>0.5</v>
      </c>
      <c r="I30">
        <v>490</v>
      </c>
      <c r="J30">
        <v>1298</v>
      </c>
      <c r="L30">
        <v>553</v>
      </c>
      <c r="M30">
        <v>0.79100000000000004</v>
      </c>
      <c r="N30">
        <v>1.3779999999999999</v>
      </c>
      <c r="O30">
        <v>0.58699999999999997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44811</v>
      </c>
      <c r="Z30" s="6">
        <v>0.73349537037037038</v>
      </c>
      <c r="AB30">
        <v>1</v>
      </c>
      <c r="AD30" s="3">
        <f t="shared" si="4"/>
        <v>0.70172936260269902</v>
      </c>
      <c r="AE30" s="3">
        <f t="shared" si="5"/>
        <v>2.0905148005033682</v>
      </c>
      <c r="AF30" s="3">
        <f t="shared" si="6"/>
        <v>1.3887854379006692</v>
      </c>
      <c r="AG30" s="3">
        <f t="shared" si="7"/>
        <v>8.1653764598161094E-2</v>
      </c>
      <c r="AH30" s="3"/>
    </row>
    <row r="31" spans="1:62" x14ac:dyDescent="0.2">
      <c r="A31">
        <v>7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625</v>
      </c>
      <c r="J31">
        <v>2253</v>
      </c>
      <c r="L31">
        <v>1324</v>
      </c>
      <c r="M31">
        <v>2.2370000000000001</v>
      </c>
      <c r="N31">
        <v>5.4690000000000003</v>
      </c>
      <c r="O31">
        <v>3.2320000000000002</v>
      </c>
      <c r="Q31">
        <v>5.6000000000000001E-2</v>
      </c>
      <c r="R31">
        <v>1</v>
      </c>
      <c r="S31">
        <v>0</v>
      </c>
      <c r="T31">
        <v>0</v>
      </c>
      <c r="V31">
        <v>0</v>
      </c>
      <c r="Y31" s="1">
        <v>44811</v>
      </c>
      <c r="Z31" s="6">
        <v>0.74515046296296295</v>
      </c>
      <c r="AB31">
        <v>1</v>
      </c>
      <c r="AD31" s="3">
        <f t="shared" si="4"/>
        <v>2.0871570065224079</v>
      </c>
      <c r="AE31" s="3">
        <f t="shared" si="5"/>
        <v>7.689730533613564</v>
      </c>
      <c r="AF31" s="3">
        <f t="shared" si="6"/>
        <v>5.6025735270911561</v>
      </c>
      <c r="AG31" s="3">
        <f t="shared" si="7"/>
        <v>0.38853505294954749</v>
      </c>
      <c r="AH31" s="3"/>
    </row>
    <row r="32" spans="1:62" x14ac:dyDescent="0.2">
      <c r="A32">
        <v>8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1285</v>
      </c>
      <c r="J32">
        <v>2282</v>
      </c>
      <c r="L32">
        <v>1349</v>
      </c>
      <c r="M32">
        <v>3.5019999999999998</v>
      </c>
      <c r="N32">
        <v>5.5309999999999997</v>
      </c>
      <c r="O32">
        <v>2.0289999999999999</v>
      </c>
      <c r="Q32">
        <v>6.3E-2</v>
      </c>
      <c r="R32">
        <v>1</v>
      </c>
      <c r="S32">
        <v>0</v>
      </c>
      <c r="T32">
        <v>0</v>
      </c>
      <c r="V32">
        <v>0</v>
      </c>
      <c r="Y32" s="1">
        <v>44811</v>
      </c>
      <c r="Z32" s="6">
        <v>0.75151620370370376</v>
      </c>
      <c r="AB32">
        <v>1</v>
      </c>
      <c r="AD32" s="3">
        <f t="shared" si="4"/>
        <v>3.7143434954878582</v>
      </c>
      <c r="AE32" s="3">
        <f t="shared" si="5"/>
        <v>7.7645366722924125</v>
      </c>
      <c r="AF32" s="3">
        <f t="shared" si="6"/>
        <v>4.0501931768045543</v>
      </c>
      <c r="AG32" s="3">
        <f t="shared" si="7"/>
        <v>0.39451432147918897</v>
      </c>
      <c r="AH32" s="3"/>
      <c r="AJ32">
        <f>ABS(100*((AVERAGE(AD32:AD33))-3)/3)</f>
        <v>23.893630985401604</v>
      </c>
      <c r="AK32">
        <f>ABS(100*(AD32-AD33)/(AVERAGE(AD32:AD33)))</f>
        <v>0.13266402018036302</v>
      </c>
      <c r="AP32">
        <f>ABS(100*((AVERAGE(AE32:AE33))-6)/6)</f>
        <v>29.279968437036441</v>
      </c>
      <c r="AQ32">
        <f>ABS(100*(AE32-AE33)/(AVERAGE(AE32:AE33)))</f>
        <v>0.19952990819802424</v>
      </c>
      <c r="AV32">
        <f>ABS(100*((AVERAGE(AF32:AF33))-3)/3)</f>
        <v>34.66630588867131</v>
      </c>
      <c r="AW32">
        <f>ABS(100*(AF32-AF33)/(AVERAGE(AF32:AF33)))</f>
        <v>0.50514987531977107</v>
      </c>
      <c r="BB32">
        <f>ABS(100*((AVERAGE(AG32:AG33))-0.3)/0.3)</f>
        <v>29.033342834144516</v>
      </c>
      <c r="BC32">
        <f>ABS(100*(AG32-AG33)/(AVERAGE(AG32:AG33)))</f>
        <v>3.8306858335500538</v>
      </c>
      <c r="BG32" s="3">
        <f>AVERAGE(AD32:AD33)</f>
        <v>3.7168089295620481</v>
      </c>
      <c r="BH32" s="3">
        <f>AVERAGE(AE32:AE33)</f>
        <v>7.7567981062221865</v>
      </c>
      <c r="BI32" s="3">
        <f>AVERAGE(AF32:AF33)</f>
        <v>4.0399891766601392</v>
      </c>
      <c r="BJ32" s="3">
        <f>AVERAGE(AG32:AG33)</f>
        <v>0.38710002850243352</v>
      </c>
    </row>
    <row r="33" spans="1:62" x14ac:dyDescent="0.2">
      <c r="A33">
        <v>9</v>
      </c>
      <c r="B33">
        <v>4</v>
      </c>
      <c r="C33" t="s">
        <v>63</v>
      </c>
      <c r="D33" t="s">
        <v>27</v>
      </c>
      <c r="G33">
        <v>0.2</v>
      </c>
      <c r="H33">
        <v>0.2</v>
      </c>
      <c r="I33">
        <v>1287</v>
      </c>
      <c r="J33">
        <v>2276</v>
      </c>
      <c r="L33">
        <v>1287</v>
      </c>
      <c r="M33">
        <v>3.5059999999999998</v>
      </c>
      <c r="N33">
        <v>5.5179999999999998</v>
      </c>
      <c r="O33">
        <v>2.012</v>
      </c>
      <c r="Q33">
        <v>4.5999999999999999E-2</v>
      </c>
      <c r="R33">
        <v>1</v>
      </c>
      <c r="S33">
        <v>0</v>
      </c>
      <c r="T33">
        <v>0</v>
      </c>
      <c r="V33">
        <v>0</v>
      </c>
      <c r="Y33" s="1">
        <v>44811</v>
      </c>
      <c r="Z33" s="6">
        <v>0.75821759259259258</v>
      </c>
      <c r="AB33">
        <v>1</v>
      </c>
      <c r="AD33" s="3">
        <f t="shared" si="4"/>
        <v>3.719274363636238</v>
      </c>
      <c r="AE33" s="3">
        <f t="shared" si="5"/>
        <v>7.7490595401519613</v>
      </c>
      <c r="AF33" s="3">
        <f t="shared" si="6"/>
        <v>4.0297851765157233</v>
      </c>
      <c r="AG33" s="3">
        <f t="shared" si="7"/>
        <v>0.37968573552567803</v>
      </c>
      <c r="AH33" s="3"/>
    </row>
    <row r="34" spans="1:62" x14ac:dyDescent="0.2">
      <c r="A34">
        <v>10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3881</v>
      </c>
      <c r="J34">
        <v>7652</v>
      </c>
      <c r="L34">
        <v>3905</v>
      </c>
      <c r="M34">
        <v>2.827</v>
      </c>
      <c r="N34">
        <v>5.6349999999999998</v>
      </c>
      <c r="O34">
        <v>2.8079999999999998</v>
      </c>
      <c r="Q34">
        <v>0.24399999999999999</v>
      </c>
      <c r="R34">
        <v>1</v>
      </c>
      <c r="S34">
        <v>0</v>
      </c>
      <c r="T34">
        <v>0</v>
      </c>
      <c r="V34">
        <v>0</v>
      </c>
      <c r="Y34" s="1">
        <v>44811</v>
      </c>
      <c r="Z34" s="6">
        <v>0.77142361111111113</v>
      </c>
      <c r="AB34">
        <v>1</v>
      </c>
      <c r="AD34" s="3">
        <f t="shared" si="4"/>
        <v>3.3715367840284323</v>
      </c>
      <c r="AE34" s="3">
        <f t="shared" si="5"/>
        <v>7.2055233126654006</v>
      </c>
      <c r="AF34" s="3">
        <f t="shared" si="6"/>
        <v>3.8339865286369683</v>
      </c>
      <c r="AG34" s="3">
        <f t="shared" si="7"/>
        <v>0.33527824531657963</v>
      </c>
      <c r="AH34" s="3"/>
    </row>
    <row r="35" spans="1:62" x14ac:dyDescent="0.2">
      <c r="A35">
        <v>11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3965</v>
      </c>
      <c r="J35">
        <v>7657</v>
      </c>
      <c r="L35">
        <v>3822</v>
      </c>
      <c r="M35">
        <v>2.8809999999999998</v>
      </c>
      <c r="N35">
        <v>5.6379999999999999</v>
      </c>
      <c r="O35">
        <v>2.7570000000000001</v>
      </c>
      <c r="Q35">
        <v>0.23599999999999999</v>
      </c>
      <c r="R35">
        <v>1</v>
      </c>
      <c r="S35">
        <v>0</v>
      </c>
      <c r="T35">
        <v>0</v>
      </c>
      <c r="V35">
        <v>0</v>
      </c>
      <c r="Y35" s="1">
        <v>44811</v>
      </c>
      <c r="Z35" s="6">
        <v>0.77857638888888892</v>
      </c>
      <c r="AB35">
        <v>1</v>
      </c>
      <c r="AD35" s="3">
        <f t="shared" si="4"/>
        <v>3.4405689381057543</v>
      </c>
      <c r="AE35" s="3">
        <f t="shared" si="5"/>
        <v>7.2098225160377494</v>
      </c>
      <c r="AF35" s="3">
        <f t="shared" si="6"/>
        <v>3.7692535779319951</v>
      </c>
      <c r="AG35" s="3">
        <f t="shared" si="7"/>
        <v>0.32866118814377643</v>
      </c>
      <c r="AH35" s="3"/>
      <c r="AJ35">
        <f>ABS(100*((AVERAGE(AD35:AD36))-3)/3)</f>
        <v>14.261028735192392</v>
      </c>
      <c r="AK35">
        <f>ABS(100*(AD35-AD36)/(AVERAGE(AD35:AD36)))</f>
        <v>0.74321496961742306</v>
      </c>
      <c r="AP35">
        <f>ABS(100*((AVERAGE(AE35:AE36))-6)/6)</f>
        <v>19.783945636071792</v>
      </c>
      <c r="AQ35">
        <f>ABS(100*(AE35-AE36)/(AVERAGE(AE35:AE36)))</f>
        <v>0.63407990535087366</v>
      </c>
      <c r="AV35">
        <f>ABS(100*((AVERAGE(AF35:AF36))-3)/3)</f>
        <v>25.306862536951158</v>
      </c>
      <c r="AW35">
        <f>ABS(100*(AF35-AF36)/(AVERAGE(AF35:AF36)))</f>
        <v>0.53456512649748045</v>
      </c>
      <c r="BB35">
        <f>ABS(100*((AVERAGE(AG35:AG36))-0.3)/0.3)</f>
        <v>9.1949732694803235</v>
      </c>
      <c r="BC35">
        <f>ABS(100*(AG35-AG36)/(AVERAGE(AG35:AG36)))</f>
        <v>0.65709272329436486</v>
      </c>
      <c r="BG35" s="3">
        <f>AVERAGE(AD35:AD36)</f>
        <v>3.4278308620557718</v>
      </c>
      <c r="BH35" s="3">
        <f>AVERAGE(AE35:AE36)</f>
        <v>7.1870367381643074</v>
      </c>
      <c r="BI35" s="3">
        <f>AVERAGE(AF35:AF36)</f>
        <v>3.7592058761085347</v>
      </c>
      <c r="BJ35" s="3">
        <f>AVERAGE(AG35:AG36)</f>
        <v>0.32758491980844096</v>
      </c>
    </row>
    <row r="36" spans="1:62" x14ac:dyDescent="0.2">
      <c r="A36">
        <v>12</v>
      </c>
      <c r="B36">
        <v>5</v>
      </c>
      <c r="C36" t="s">
        <v>63</v>
      </c>
      <c r="D36" t="s">
        <v>27</v>
      </c>
      <c r="G36">
        <v>0.6</v>
      </c>
      <c r="H36">
        <v>0.6</v>
      </c>
      <c r="I36">
        <v>3934</v>
      </c>
      <c r="J36">
        <v>7604</v>
      </c>
      <c r="L36">
        <v>3795</v>
      </c>
      <c r="M36">
        <v>2.8610000000000002</v>
      </c>
      <c r="N36">
        <v>5.601</v>
      </c>
      <c r="O36">
        <v>2.74</v>
      </c>
      <c r="Q36">
        <v>0.23400000000000001</v>
      </c>
      <c r="R36">
        <v>1</v>
      </c>
      <c r="S36">
        <v>0</v>
      </c>
      <c r="T36">
        <v>0</v>
      </c>
      <c r="V36">
        <v>0</v>
      </c>
      <c r="Y36" s="1">
        <v>44811</v>
      </c>
      <c r="Z36" s="6">
        <v>0.78625</v>
      </c>
      <c r="AB36">
        <v>1</v>
      </c>
      <c r="AD36" s="3">
        <f t="shared" si="4"/>
        <v>3.4150927860057898</v>
      </c>
      <c r="AE36" s="3">
        <f t="shared" si="5"/>
        <v>7.1642509602908646</v>
      </c>
      <c r="AF36" s="3">
        <f t="shared" si="6"/>
        <v>3.7491581742850748</v>
      </c>
      <c r="AG36" s="3">
        <f t="shared" si="7"/>
        <v>0.32650865147310548</v>
      </c>
      <c r="AH36" s="3"/>
    </row>
    <row r="37" spans="1:62" x14ac:dyDescent="0.2">
      <c r="A37">
        <v>13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4606</v>
      </c>
      <c r="J37">
        <v>11362</v>
      </c>
      <c r="L37">
        <v>6382</v>
      </c>
      <c r="M37">
        <v>5.9279999999999999</v>
      </c>
      <c r="N37">
        <v>14.872</v>
      </c>
      <c r="O37">
        <v>8.9429999999999996</v>
      </c>
      <c r="Q37">
        <v>0.82799999999999996</v>
      </c>
      <c r="R37">
        <v>1</v>
      </c>
      <c r="S37">
        <v>0</v>
      </c>
      <c r="T37">
        <v>0</v>
      </c>
      <c r="V37">
        <v>0</v>
      </c>
      <c r="Y37" s="1">
        <v>44811</v>
      </c>
      <c r="Z37" s="6">
        <v>0.79950231481481471</v>
      </c>
      <c r="AB37">
        <v>1</v>
      </c>
      <c r="AD37" s="3">
        <f t="shared" si="4"/>
        <v>7.1483784119357958</v>
      </c>
      <c r="AE37" s="3">
        <f t="shared" si="5"/>
        <v>18.730688675580684</v>
      </c>
      <c r="AF37" s="3">
        <f t="shared" si="6"/>
        <v>11.582310263644889</v>
      </c>
      <c r="AG37" s="3">
        <f t="shared" si="7"/>
        <v>0.95991631343340644</v>
      </c>
      <c r="AH37" s="3"/>
    </row>
    <row r="38" spans="1:62" x14ac:dyDescent="0.2">
      <c r="A38">
        <v>14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6143</v>
      </c>
      <c r="J38">
        <v>11516</v>
      </c>
      <c r="L38">
        <v>6427</v>
      </c>
      <c r="M38">
        <v>7.6989999999999998</v>
      </c>
      <c r="N38">
        <v>15.067</v>
      </c>
      <c r="O38">
        <v>7.3680000000000003</v>
      </c>
      <c r="Q38">
        <v>0.83499999999999996</v>
      </c>
      <c r="R38">
        <v>1</v>
      </c>
      <c r="S38">
        <v>0</v>
      </c>
      <c r="T38">
        <v>0</v>
      </c>
      <c r="V38">
        <v>0</v>
      </c>
      <c r="Y38" s="1">
        <v>44811</v>
      </c>
      <c r="Z38" s="6">
        <v>0.80664351851851857</v>
      </c>
      <c r="AB38">
        <v>1</v>
      </c>
      <c r="AD38" s="3">
        <f t="shared" si="4"/>
        <v>9.4242776143563045</v>
      </c>
      <c r="AE38" s="3">
        <f t="shared" si="5"/>
        <v>18.969275096965013</v>
      </c>
      <c r="AF38" s="3">
        <f t="shared" si="6"/>
        <v>9.5449974826087089</v>
      </c>
      <c r="AG38" s="3">
        <f t="shared" si="7"/>
        <v>0.96638038751950517</v>
      </c>
      <c r="AH38" s="3"/>
      <c r="AJ38">
        <f>ABS(100*((AVERAGE(AD38:AD39))-9)/9)</f>
        <v>5.3064921893499513</v>
      </c>
      <c r="AK38">
        <f>ABS(100*(AD38-AD39)/(AVERAGE(AD38:AD39)))</f>
        <v>1.1249002069405225</v>
      </c>
      <c r="AP38">
        <f>ABS(100*((AVERAGE(AE38:AE39))-18)/18)</f>
        <v>4.6274444390617315</v>
      </c>
      <c r="AQ38">
        <f>ABS(100*(AE38-AE39)/(AVERAGE(AE38:AE39)))</f>
        <v>1.4478365878181259</v>
      </c>
      <c r="AV38">
        <f>ABS(100*((AVERAGE(AF38:AF39))-9)/9)</f>
        <v>3.9483966887734923</v>
      </c>
      <c r="AW38">
        <f>ABS(100*(AF38-AF39)/(AVERAGE(AF38:AF39)))</f>
        <v>4.0541864288230816</v>
      </c>
      <c r="BB38">
        <f>ABS(100*((AVERAGE(AG38:AG39))-0.9)/0.9)</f>
        <v>7.2957952294993511</v>
      </c>
      <c r="BC38">
        <f>ABS(100*(AG38-AG39)/(AVERAGE(AG38:AG39)))</f>
        <v>0.14875398166033119</v>
      </c>
      <c r="BG38" s="3">
        <f>AVERAGE(AD38:AD39)</f>
        <v>9.4775842970414956</v>
      </c>
      <c r="BH38" s="3">
        <f>AVERAGE(AE38:AE39)</f>
        <v>18.832939999031112</v>
      </c>
      <c r="BI38" s="3">
        <f>AVERAGE(AF38:AF39)</f>
        <v>9.3553557019896143</v>
      </c>
      <c r="BJ38" s="3">
        <f>AVERAGE(AG38:AG39)</f>
        <v>0.96566215706549419</v>
      </c>
    </row>
    <row r="39" spans="1:62" x14ac:dyDescent="0.2">
      <c r="A39">
        <v>15</v>
      </c>
      <c r="B39">
        <v>6</v>
      </c>
      <c r="C39" t="s">
        <v>67</v>
      </c>
      <c r="D39" t="s">
        <v>27</v>
      </c>
      <c r="G39">
        <v>0.33300000000000002</v>
      </c>
      <c r="H39">
        <v>0.33300000000000002</v>
      </c>
      <c r="I39">
        <v>6215</v>
      </c>
      <c r="J39">
        <v>11340</v>
      </c>
      <c r="L39">
        <v>6417</v>
      </c>
      <c r="M39">
        <v>7.782</v>
      </c>
      <c r="N39">
        <v>14.843</v>
      </c>
      <c r="O39">
        <v>7.0609999999999999</v>
      </c>
      <c r="Q39">
        <v>0.83399999999999996</v>
      </c>
      <c r="R39">
        <v>1</v>
      </c>
      <c r="S39">
        <v>0</v>
      </c>
      <c r="T39">
        <v>0</v>
      </c>
      <c r="V39">
        <v>0</v>
      </c>
      <c r="Y39" s="1">
        <v>44811</v>
      </c>
      <c r="Z39" s="6">
        <v>0.81427083333333339</v>
      </c>
      <c r="AB39">
        <v>1</v>
      </c>
      <c r="AD39" s="3">
        <f t="shared" si="4"/>
        <v>9.5308909797266868</v>
      </c>
      <c r="AE39" s="3">
        <f t="shared" si="5"/>
        <v>18.696604901097206</v>
      </c>
      <c r="AF39" s="3">
        <f t="shared" si="6"/>
        <v>9.1657139213705197</v>
      </c>
      <c r="AG39" s="3">
        <f t="shared" si="7"/>
        <v>0.9649439266114832</v>
      </c>
      <c r="AH39" s="3"/>
      <c r="BG39" s="3"/>
      <c r="BH39" s="3"/>
      <c r="BI39" s="3"/>
      <c r="BJ39" s="3"/>
    </row>
    <row r="40" spans="1:62" x14ac:dyDescent="0.2">
      <c r="A40">
        <v>16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8805</v>
      </c>
      <c r="J40">
        <v>16593</v>
      </c>
      <c r="L40">
        <v>9727</v>
      </c>
      <c r="M40">
        <v>7.6760000000000002</v>
      </c>
      <c r="N40">
        <v>15.349</v>
      </c>
      <c r="O40">
        <v>7.673</v>
      </c>
      <c r="Q40">
        <v>0.96499999999999997</v>
      </c>
      <c r="R40">
        <v>1</v>
      </c>
      <c r="S40">
        <v>0</v>
      </c>
      <c r="T40">
        <v>0</v>
      </c>
      <c r="V40">
        <v>0</v>
      </c>
      <c r="Y40" s="1">
        <v>44811</v>
      </c>
      <c r="Z40" s="6">
        <v>0.828125</v>
      </c>
      <c r="AB40">
        <v>1</v>
      </c>
      <c r="AD40" s="3">
        <f t="shared" si="4"/>
        <v>9.5307956031679772</v>
      </c>
      <c r="AE40" s="3">
        <f t="shared" si="5"/>
        <v>19.134936338026481</v>
      </c>
      <c r="AF40" s="3">
        <f t="shared" si="6"/>
        <v>9.6041407348585039</v>
      </c>
      <c r="AG40" s="3">
        <f t="shared" si="7"/>
        <v>1.0271035508062776</v>
      </c>
      <c r="AH40" s="3"/>
      <c r="BG40" s="3"/>
      <c r="BH40" s="3"/>
      <c r="BI40" s="3"/>
      <c r="BJ40" s="3"/>
    </row>
    <row r="41" spans="1:62" x14ac:dyDescent="0.2">
      <c r="A41">
        <v>17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8885</v>
      </c>
      <c r="J41">
        <v>16567</v>
      </c>
      <c r="L41">
        <v>9779</v>
      </c>
      <c r="M41">
        <v>7.742</v>
      </c>
      <c r="N41">
        <v>15.324999999999999</v>
      </c>
      <c r="O41">
        <v>7.5830000000000002</v>
      </c>
      <c r="Q41">
        <v>0.97099999999999997</v>
      </c>
      <c r="R41">
        <v>1</v>
      </c>
      <c r="S41">
        <v>0</v>
      </c>
      <c r="T41">
        <v>0</v>
      </c>
      <c r="V41">
        <v>0</v>
      </c>
      <c r="Y41" s="1">
        <v>44811</v>
      </c>
      <c r="Z41" s="6">
        <v>0.83561342592592591</v>
      </c>
      <c r="AB41">
        <v>1</v>
      </c>
      <c r="AD41" s="3">
        <f t="shared" si="4"/>
        <v>9.6152644365449422</v>
      </c>
      <c r="AE41" s="3">
        <f t="shared" si="5"/>
        <v>19.10621360885791</v>
      </c>
      <c r="AF41" s="3">
        <f t="shared" si="6"/>
        <v>9.490949172312968</v>
      </c>
      <c r="AG41" s="3">
        <f t="shared" si="7"/>
        <v>1.0324298371196199</v>
      </c>
      <c r="AH41" s="3"/>
      <c r="AJ41">
        <f>ABS(100*((AVERAGE(AD41:AD42))-9)/9)</f>
        <v>7.0474436006084202</v>
      </c>
      <c r="AK41">
        <f>ABS(100*(AD41-AD42)/(AVERAGE(AD41:AD42)))</f>
        <v>0.3945392366963445</v>
      </c>
      <c r="AP41">
        <f>ABS(100*((AVERAGE(AE41:AE42))-18)/18)</f>
        <v>6.292927207340071</v>
      </c>
      <c r="AQ41">
        <f>ABS(100*(AE41-AE42)/(AVERAGE(AE41:AE42)))</f>
        <v>0.27715117249714105</v>
      </c>
      <c r="AV41">
        <f>ABS(100*((AVERAGE(AF41:AF42))-9)/9)</f>
        <v>5.5384108140717023</v>
      </c>
      <c r="AW41">
        <f>ABS(100*(AF41-AF42)/(AVERAGE(AF41:AF42)))</f>
        <v>0.15808464416096341</v>
      </c>
      <c r="BB41">
        <f>ABS(100*((AVERAGE(AG41:AG42))-0.9)/0.9)</f>
        <v>15.135521632080971</v>
      </c>
      <c r="BC41">
        <f>ABS(100*(AG41-AG42)/(AVERAGE(AG41:AG42)))</f>
        <v>0.73147761783227438</v>
      </c>
      <c r="BG41" s="3">
        <f>AVERAGE(AD41:AD42)</f>
        <v>9.6342699240547578</v>
      </c>
      <c r="BH41" s="3">
        <f>AVERAGE(AE41:AE42)</f>
        <v>19.132726897321213</v>
      </c>
      <c r="BI41" s="3">
        <f>AVERAGE(AF41:AF42)</f>
        <v>9.4984569732664532</v>
      </c>
      <c r="BJ41" s="3">
        <f>AVERAGE(AG41:AG42)</f>
        <v>1.0362196946887288</v>
      </c>
    </row>
    <row r="42" spans="1:62" x14ac:dyDescent="0.2">
      <c r="A42">
        <v>18</v>
      </c>
      <c r="B42">
        <v>7</v>
      </c>
      <c r="C42" t="s">
        <v>67</v>
      </c>
      <c r="D42" t="s">
        <v>27</v>
      </c>
      <c r="G42">
        <v>0.46700000000000003</v>
      </c>
      <c r="H42">
        <v>0.46700000000000003</v>
      </c>
      <c r="I42">
        <v>8921</v>
      </c>
      <c r="J42">
        <v>16615</v>
      </c>
      <c r="L42">
        <v>9853</v>
      </c>
      <c r="M42">
        <v>7.7709999999999999</v>
      </c>
      <c r="N42">
        <v>15.369</v>
      </c>
      <c r="O42">
        <v>7.5970000000000004</v>
      </c>
      <c r="Q42">
        <v>0.97899999999999998</v>
      </c>
      <c r="R42">
        <v>1</v>
      </c>
      <c r="S42">
        <v>0</v>
      </c>
      <c r="T42">
        <v>0</v>
      </c>
      <c r="V42">
        <v>0</v>
      </c>
      <c r="Y42" s="1">
        <v>44811</v>
      </c>
      <c r="Z42" s="6">
        <v>0.84359953703703694</v>
      </c>
      <c r="AB42">
        <v>1</v>
      </c>
      <c r="AD42" s="3">
        <f t="shared" si="4"/>
        <v>9.6532754115645734</v>
      </c>
      <c r="AE42" s="3">
        <f t="shared" si="5"/>
        <v>19.159240185784512</v>
      </c>
      <c r="AF42" s="3">
        <f t="shared" si="6"/>
        <v>9.5059647742199385</v>
      </c>
      <c r="AG42" s="3">
        <f t="shared" si="7"/>
        <v>1.0400095522578379</v>
      </c>
      <c r="AH42" s="3"/>
      <c r="BG42" s="3"/>
      <c r="BH42" s="3"/>
      <c r="BI42" s="3"/>
      <c r="BJ42" s="3"/>
    </row>
    <row r="43" spans="1:62" x14ac:dyDescent="0.2">
      <c r="A43">
        <v>19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11259</v>
      </c>
      <c r="J43">
        <v>21872</v>
      </c>
      <c r="L43">
        <v>11610</v>
      </c>
      <c r="M43">
        <v>7.5439999999999996</v>
      </c>
      <c r="N43">
        <v>15.673999999999999</v>
      </c>
      <c r="O43">
        <v>8.1300000000000008</v>
      </c>
      <c r="Q43">
        <v>0.91500000000000004</v>
      </c>
      <c r="R43">
        <v>1</v>
      </c>
      <c r="S43">
        <v>0</v>
      </c>
      <c r="T43">
        <v>0</v>
      </c>
      <c r="V43">
        <v>0</v>
      </c>
      <c r="Y43" s="1">
        <v>44811</v>
      </c>
      <c r="Z43" s="6">
        <v>0.85803240740740738</v>
      </c>
      <c r="AB43">
        <v>1</v>
      </c>
      <c r="AD43" s="3">
        <f t="shared" si="4"/>
        <v>9.4348609838198936</v>
      </c>
      <c r="AE43" s="3">
        <f t="shared" si="5"/>
        <v>19.432457703621822</v>
      </c>
      <c r="AF43" s="3">
        <f t="shared" si="6"/>
        <v>9.997596719801928</v>
      </c>
      <c r="AG43" s="3">
        <f t="shared" si="7"/>
        <v>0.94954843226175278</v>
      </c>
      <c r="AH43" s="3"/>
      <c r="BG43" s="3"/>
      <c r="BH43" s="3"/>
      <c r="BI43" s="3"/>
      <c r="BJ43" s="3"/>
    </row>
    <row r="44" spans="1:62" x14ac:dyDescent="0.2">
      <c r="A44">
        <v>20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11274</v>
      </c>
      <c r="J44">
        <v>21969</v>
      </c>
      <c r="L44">
        <v>11621</v>
      </c>
      <c r="M44">
        <v>7.5540000000000003</v>
      </c>
      <c r="N44">
        <v>15.742000000000001</v>
      </c>
      <c r="O44">
        <v>8.1890000000000001</v>
      </c>
      <c r="Q44">
        <v>0.91600000000000004</v>
      </c>
      <c r="R44">
        <v>1</v>
      </c>
      <c r="S44">
        <v>0</v>
      </c>
      <c r="T44">
        <v>0</v>
      </c>
      <c r="V44">
        <v>0</v>
      </c>
      <c r="Y44" s="1">
        <v>44811</v>
      </c>
      <c r="Z44" s="6">
        <v>0.86574074074074081</v>
      </c>
      <c r="AB44">
        <v>1</v>
      </c>
      <c r="AD44" s="3">
        <f t="shared" si="4"/>
        <v>9.4471881541908438</v>
      </c>
      <c r="AE44" s="3">
        <f t="shared" si="5"/>
        <v>19.515862249045362</v>
      </c>
      <c r="AF44" s="3">
        <f t="shared" si="6"/>
        <v>10.068674094854519</v>
      </c>
      <c r="AG44" s="3">
        <f t="shared" si="7"/>
        <v>0.95042539164610018</v>
      </c>
      <c r="AH44" s="3"/>
      <c r="AJ44">
        <f>ABS(100*((AVERAGE(AD44:AD45))-9)/9)</f>
        <v>5.0007165993785048</v>
      </c>
      <c r="AK44">
        <f>ABS(100*(AD44-AD45)/(AVERAGE(AD44:AD45)))</f>
        <v>6.0874499958490591E-2</v>
      </c>
      <c r="AP44">
        <f>ABS(100*((AVERAGE(AE44:AE45))-18)/18)</f>
        <v>7.7359728458832722</v>
      </c>
      <c r="AQ44">
        <f>ABS(100*(AE44-AE45)/(AVERAGE(AE44:AE45)))</f>
        <v>1.2725259263926971</v>
      </c>
      <c r="AV44">
        <f>ABS(100*((AVERAGE(AF44:AF45))-9)/9)</f>
        <v>10.471229092388038</v>
      </c>
      <c r="AW44">
        <f>ABS(100*(AF44-AF45)/(AVERAGE(AF44:AF45)))</f>
        <v>2.5398966384873516</v>
      </c>
      <c r="BB44">
        <f>ABS(100*((AVERAGE(AG44:AG45))-0.9)/0.9)</f>
        <v>5.0934761970416531</v>
      </c>
      <c r="BC44">
        <f>ABS(100*(AG44-AG45)/(AVERAGE(AG44:AG45)))</f>
        <v>0.96931820204422536</v>
      </c>
      <c r="BG44" s="3">
        <f>AVERAGE(AD44:AD45)</f>
        <v>9.4500644939440654</v>
      </c>
      <c r="BH44" s="3">
        <f>AVERAGE(AE44:AE45)</f>
        <v>19.392475112258989</v>
      </c>
      <c r="BI44" s="3">
        <f>AVERAGE(AF44:AF45)</f>
        <v>9.9424106183149235</v>
      </c>
      <c r="BJ44" s="3">
        <f>AVERAGE(AG44:AG45)</f>
        <v>0.9458412857733749</v>
      </c>
    </row>
    <row r="45" spans="1:62" x14ac:dyDescent="0.2">
      <c r="A45">
        <v>21</v>
      </c>
      <c r="B45">
        <v>8</v>
      </c>
      <c r="C45" t="s">
        <v>67</v>
      </c>
      <c r="D45" t="s">
        <v>27</v>
      </c>
      <c r="G45">
        <v>0.6</v>
      </c>
      <c r="H45">
        <v>0.6</v>
      </c>
      <c r="I45">
        <v>11281</v>
      </c>
      <c r="J45">
        <v>21682</v>
      </c>
      <c r="L45">
        <v>11506</v>
      </c>
      <c r="M45">
        <v>7.5579999999999998</v>
      </c>
      <c r="N45">
        <v>15.539</v>
      </c>
      <c r="O45">
        <v>7.9809999999999999</v>
      </c>
      <c r="Q45">
        <v>0.90600000000000003</v>
      </c>
      <c r="R45">
        <v>1</v>
      </c>
      <c r="S45">
        <v>0</v>
      </c>
      <c r="T45">
        <v>0</v>
      </c>
      <c r="V45">
        <v>0</v>
      </c>
      <c r="Y45" s="1">
        <v>44811</v>
      </c>
      <c r="Z45" s="6">
        <v>0.87378472222222225</v>
      </c>
      <c r="AB45">
        <v>1</v>
      </c>
      <c r="AD45" s="3">
        <f t="shared" si="4"/>
        <v>9.4529408336972871</v>
      </c>
      <c r="AE45" s="3">
        <f t="shared" si="5"/>
        <v>19.269087975472615</v>
      </c>
      <c r="AF45" s="3">
        <f t="shared" si="6"/>
        <v>9.8161471417753283</v>
      </c>
      <c r="AG45" s="3">
        <f t="shared" si="7"/>
        <v>0.94125717990064972</v>
      </c>
      <c r="AH45" s="3"/>
    </row>
    <row r="46" spans="1:62" x14ac:dyDescent="0.2">
      <c r="A46">
        <v>22</v>
      </c>
      <c r="B46">
        <v>1</v>
      </c>
      <c r="C46" t="s">
        <v>93</v>
      </c>
      <c r="D46" t="s">
        <v>27</v>
      </c>
      <c r="G46">
        <v>0.3</v>
      </c>
      <c r="H46">
        <v>0.3</v>
      </c>
      <c r="I46">
        <v>5311</v>
      </c>
      <c r="J46">
        <v>11789</v>
      </c>
      <c r="L46">
        <v>6557</v>
      </c>
      <c r="M46">
        <v>7.4829999999999997</v>
      </c>
      <c r="N46">
        <v>17.11</v>
      </c>
      <c r="O46">
        <v>9.6280000000000001</v>
      </c>
      <c r="Q46">
        <v>0.95</v>
      </c>
      <c r="R46">
        <v>1</v>
      </c>
      <c r="S46">
        <v>0</v>
      </c>
      <c r="T46">
        <v>0</v>
      </c>
      <c r="V46">
        <v>0</v>
      </c>
      <c r="Y46" s="1">
        <v>44811</v>
      </c>
      <c r="Z46" s="6">
        <v>0.88684027777777785</v>
      </c>
      <c r="AB46">
        <v>1</v>
      </c>
      <c r="AD46" s="3">
        <f t="shared" si="4"/>
        <v>9.0934540521180711</v>
      </c>
      <c r="AE46" s="3">
        <f t="shared" si="5"/>
        <v>21.525368365891524</v>
      </c>
      <c r="AF46" s="3">
        <f t="shared" si="6"/>
        <v>12.431914313773452</v>
      </c>
      <c r="AG46" s="3">
        <f t="shared" si="7"/>
        <v>1.0934103610494084</v>
      </c>
      <c r="AH46" s="3"/>
      <c r="BG46" s="3"/>
      <c r="BH46" s="3"/>
      <c r="BI46" s="3"/>
      <c r="BJ46" s="3"/>
    </row>
    <row r="47" spans="1:62" x14ac:dyDescent="0.2">
      <c r="A47">
        <v>23</v>
      </c>
      <c r="B47">
        <v>1</v>
      </c>
      <c r="C47" t="s">
        <v>93</v>
      </c>
      <c r="D47" t="s">
        <v>27</v>
      </c>
      <c r="G47">
        <v>0.3</v>
      </c>
      <c r="H47">
        <v>0.3</v>
      </c>
      <c r="I47">
        <v>5221</v>
      </c>
      <c r="J47">
        <v>11718</v>
      </c>
      <c r="L47">
        <v>6497</v>
      </c>
      <c r="M47">
        <v>7.367</v>
      </c>
      <c r="N47">
        <v>17.010000000000002</v>
      </c>
      <c r="O47">
        <v>9.6430000000000007</v>
      </c>
      <c r="Q47">
        <v>0.93899999999999995</v>
      </c>
      <c r="R47">
        <v>1</v>
      </c>
      <c r="S47">
        <v>0</v>
      </c>
      <c r="T47">
        <v>0</v>
      </c>
      <c r="V47">
        <v>0</v>
      </c>
      <c r="Y47" s="1">
        <v>44811</v>
      </c>
      <c r="Z47" s="6">
        <v>0.89385416666666673</v>
      </c>
      <c r="AB47">
        <v>1</v>
      </c>
      <c r="AD47" s="3">
        <f t="shared" si="4"/>
        <v>8.945528007666665</v>
      </c>
      <c r="AE47" s="3">
        <f t="shared" si="5"/>
        <v>21.403270990116852</v>
      </c>
      <c r="AF47" s="3">
        <f t="shared" si="6"/>
        <v>12.457742982450187</v>
      </c>
      <c r="AG47" s="3">
        <f t="shared" si="7"/>
        <v>1.0838435314019819</v>
      </c>
      <c r="AH47" s="3"/>
      <c r="AI47">
        <f>100*(AVERAGE(I47:I48))/(AVERAGE(I$47:I$48))</f>
        <v>100</v>
      </c>
      <c r="AK47">
        <f>ABS(100*(AD47-AD48)/(AVERAGE(AD47:AD48)))</f>
        <v>0.11030288181948891</v>
      </c>
      <c r="AO47">
        <f>100*(AVERAGE(J47:J48))/(AVERAGE(J$47:J$48))</f>
        <v>100</v>
      </c>
      <c r="AQ47">
        <f>ABS(100*(AE47-AE48)/(AVERAGE(AE47:AE48)))</f>
        <v>0.24938522539607336</v>
      </c>
      <c r="AU47">
        <f>100*(((AVERAGE(J47:J48))-(AVERAGE(I47:I48)))/((AVERAGE(J$47:J$48))-(AVERAGE($I$47:I48))))</f>
        <v>100</v>
      </c>
      <c r="AW47">
        <f>ABS(100*(AF47-AF48)/(AVERAGE(AF47:AF48)))</f>
        <v>0.34937536083790843</v>
      </c>
      <c r="BA47">
        <f>100*(AVERAGE(L47:L48))/(AVERAGE(L$47:L$48))</f>
        <v>100</v>
      </c>
      <c r="BC47">
        <f>ABS(100*(AG47-AG48)/(AVERAGE(AG47:AG48)))</f>
        <v>0.85690953320055585</v>
      </c>
      <c r="BG47" s="3">
        <f>AVERAGE(AD47:AD48)</f>
        <v>8.9405971395182853</v>
      </c>
      <c r="BH47" s="3">
        <f>AVERAGE(AE47:AE48)</f>
        <v>21.376615929208299</v>
      </c>
      <c r="BI47" s="3">
        <f>AVERAGE(AF47:AF48)</f>
        <v>12.436018789690012</v>
      </c>
      <c r="BJ47" s="3">
        <f>AVERAGE(AG47:AG48)</f>
        <v>1.0792195637390591</v>
      </c>
    </row>
    <row r="48" spans="1:62" x14ac:dyDescent="0.2">
      <c r="A48">
        <v>24</v>
      </c>
      <c r="B48">
        <v>1</v>
      </c>
      <c r="C48" t="s">
        <v>93</v>
      </c>
      <c r="D48" t="s">
        <v>27</v>
      </c>
      <c r="G48">
        <v>0.3</v>
      </c>
      <c r="H48">
        <v>0.3</v>
      </c>
      <c r="I48">
        <v>5215</v>
      </c>
      <c r="J48">
        <v>11687</v>
      </c>
      <c r="L48">
        <v>6439</v>
      </c>
      <c r="M48">
        <v>7.359</v>
      </c>
      <c r="N48">
        <v>16.966000000000001</v>
      </c>
      <c r="O48">
        <v>9.6069999999999993</v>
      </c>
      <c r="Q48">
        <v>0.92900000000000005</v>
      </c>
      <c r="R48">
        <v>1</v>
      </c>
      <c r="S48">
        <v>0</v>
      </c>
      <c r="T48">
        <v>0</v>
      </c>
      <c r="V48">
        <v>0</v>
      </c>
      <c r="Y48" s="1">
        <v>44811</v>
      </c>
      <c r="Z48" s="6">
        <v>0.90138888888888891</v>
      </c>
      <c r="AB48">
        <v>1</v>
      </c>
      <c r="AD48" s="3">
        <f t="shared" si="4"/>
        <v>8.9356662713699055</v>
      </c>
      <c r="AE48" s="3">
        <f t="shared" si="5"/>
        <v>21.349960868299743</v>
      </c>
      <c r="AF48" s="3">
        <f t="shared" si="6"/>
        <v>12.414294596929837</v>
      </c>
      <c r="AG48" s="3">
        <f t="shared" si="7"/>
        <v>1.0745955960761364</v>
      </c>
      <c r="AH48" s="3"/>
      <c r="BG48" s="3"/>
      <c r="BH48" s="3"/>
      <c r="BI48" s="3"/>
      <c r="BJ48" s="3"/>
    </row>
    <row r="49" spans="1:62" x14ac:dyDescent="0.2">
      <c r="A49">
        <v>25</v>
      </c>
      <c r="B49">
        <v>2</v>
      </c>
      <c r="C49" t="s">
        <v>72</v>
      </c>
      <c r="D49" t="s">
        <v>27</v>
      </c>
      <c r="G49">
        <v>0.5</v>
      </c>
      <c r="H49">
        <v>0.5</v>
      </c>
      <c r="I49">
        <v>5011</v>
      </c>
      <c r="J49">
        <v>6659</v>
      </c>
      <c r="L49">
        <v>3259</v>
      </c>
      <c r="M49">
        <v>4.2590000000000003</v>
      </c>
      <c r="N49">
        <v>5.92</v>
      </c>
      <c r="O49">
        <v>1.66</v>
      </c>
      <c r="Q49">
        <v>0.22500000000000001</v>
      </c>
      <c r="R49">
        <v>1</v>
      </c>
      <c r="S49">
        <v>0</v>
      </c>
      <c r="T49">
        <v>0</v>
      </c>
      <c r="V49">
        <v>0</v>
      </c>
      <c r="Y49" s="1">
        <v>44811</v>
      </c>
      <c r="Z49" s="6">
        <v>0.9146643518518518</v>
      </c>
      <c r="AB49">
        <v>1</v>
      </c>
      <c r="AD49" s="3">
        <f t="shared" si="4"/>
        <v>5.1602203423680324</v>
      </c>
      <c r="AE49" s="3">
        <f t="shared" si="5"/>
        <v>7.6220418275006141</v>
      </c>
      <c r="AF49" s="3">
        <f t="shared" si="6"/>
        <v>2.4618214851325817</v>
      </c>
      <c r="AG49" s="3">
        <f t="shared" si="7"/>
        <v>0.34053217485752069</v>
      </c>
      <c r="AH49" s="3"/>
    </row>
    <row r="50" spans="1:62" x14ac:dyDescent="0.2">
      <c r="A50">
        <v>26</v>
      </c>
      <c r="B50">
        <v>2</v>
      </c>
      <c r="C50" t="s">
        <v>72</v>
      </c>
      <c r="D50" t="s">
        <v>27</v>
      </c>
      <c r="G50">
        <v>0.5</v>
      </c>
      <c r="H50">
        <v>0.5</v>
      </c>
      <c r="I50">
        <v>3683</v>
      </c>
      <c r="J50">
        <v>6721</v>
      </c>
      <c r="L50">
        <v>3188</v>
      </c>
      <c r="M50">
        <v>3.24</v>
      </c>
      <c r="N50">
        <v>5.9729999999999999</v>
      </c>
      <c r="O50">
        <v>2.7320000000000002</v>
      </c>
      <c r="Q50">
        <v>0.217</v>
      </c>
      <c r="R50">
        <v>1</v>
      </c>
      <c r="S50">
        <v>0</v>
      </c>
      <c r="T50">
        <v>0</v>
      </c>
      <c r="V50">
        <v>0</v>
      </c>
      <c r="Y50" s="1">
        <v>44811</v>
      </c>
      <c r="Z50" s="6">
        <v>0.92175925925925928</v>
      </c>
      <c r="AB50">
        <v>1</v>
      </c>
      <c r="AD50" s="3">
        <f t="shared" si="4"/>
        <v>3.8505817621582645</v>
      </c>
      <c r="AE50" s="3">
        <f t="shared" si="5"/>
        <v>7.6860139736811455</v>
      </c>
      <c r="AF50" s="3">
        <f t="shared" si="6"/>
        <v>3.8354322115228809</v>
      </c>
      <c r="AG50" s="3">
        <f t="shared" si="7"/>
        <v>0.33373972580784794</v>
      </c>
      <c r="AH50" s="3"/>
      <c r="AK50">
        <f>ABS(100*(AD50-AD51)/(AVERAGE(AD50:AD51)))</f>
        <v>0.74548829928763249</v>
      </c>
      <c r="AQ50">
        <f>ABS(100*(AE50-AE51)/(AVERAGE(AE50:AE51)))</f>
        <v>0.12074754013130025</v>
      </c>
      <c r="AW50">
        <f>ABS(100*(AF50-AF51)/(AVERAGE(AF50:AF51)))</f>
        <v>0.98291722612639043</v>
      </c>
      <c r="BC50">
        <f>ABS(100*(AG50-AG51)/(AVERAGE(AG50:AG51)))</f>
        <v>1.0662796148955436</v>
      </c>
      <c r="BG50" s="3">
        <f>AVERAGE(AD50:AD51)</f>
        <v>3.8362822445279621</v>
      </c>
      <c r="BH50" s="3">
        <f>AVERAGE(AE50:AE51)</f>
        <v>7.6906571133232813</v>
      </c>
      <c r="BI50" s="3">
        <f>AVERAGE(AF50:AF51)</f>
        <v>3.8543748687953188</v>
      </c>
      <c r="BJ50" s="3">
        <f>AVERAGE(AG50:AG51)</f>
        <v>0.33196986232307407</v>
      </c>
    </row>
    <row r="51" spans="1:62" x14ac:dyDescent="0.2">
      <c r="A51">
        <v>27</v>
      </c>
      <c r="B51">
        <v>2</v>
      </c>
      <c r="C51" t="s">
        <v>72</v>
      </c>
      <c r="D51" t="s">
        <v>27</v>
      </c>
      <c r="G51">
        <v>0.5</v>
      </c>
      <c r="H51">
        <v>0.5</v>
      </c>
      <c r="I51">
        <v>3654</v>
      </c>
      <c r="J51">
        <v>6730</v>
      </c>
      <c r="L51">
        <v>3151</v>
      </c>
      <c r="M51">
        <v>3.218</v>
      </c>
      <c r="N51">
        <v>5.98</v>
      </c>
      <c r="O51">
        <v>2.7629999999999999</v>
      </c>
      <c r="Q51">
        <v>0.214</v>
      </c>
      <c r="R51">
        <v>1</v>
      </c>
      <c r="S51">
        <v>0</v>
      </c>
      <c r="T51">
        <v>0</v>
      </c>
      <c r="V51">
        <v>0</v>
      </c>
      <c r="Y51" s="1">
        <v>44811</v>
      </c>
      <c r="Z51" s="6">
        <v>0.92929398148148146</v>
      </c>
      <c r="AB51">
        <v>1</v>
      </c>
      <c r="AD51" s="3">
        <f t="shared" si="4"/>
        <v>3.8219827268976596</v>
      </c>
      <c r="AE51" s="3">
        <f t="shared" si="5"/>
        <v>7.6953002529654162</v>
      </c>
      <c r="AF51" s="3">
        <f t="shared" si="6"/>
        <v>3.8733175260677566</v>
      </c>
      <c r="AG51" s="3">
        <f t="shared" si="7"/>
        <v>0.3301999988383002</v>
      </c>
      <c r="AH51" s="3"/>
      <c r="BG51" s="3"/>
      <c r="BH51" s="3"/>
      <c r="BI51" s="3"/>
      <c r="BJ51" s="3"/>
    </row>
    <row r="52" spans="1:62" x14ac:dyDescent="0.2">
      <c r="A52">
        <v>28</v>
      </c>
      <c r="B52">
        <v>9</v>
      </c>
      <c r="C52" t="s">
        <v>164</v>
      </c>
      <c r="D52" t="s">
        <v>27</v>
      </c>
      <c r="G52">
        <v>0.5</v>
      </c>
      <c r="H52">
        <v>0.5</v>
      </c>
      <c r="I52">
        <v>5025</v>
      </c>
      <c r="J52">
        <v>8678</v>
      </c>
      <c r="L52">
        <v>2014</v>
      </c>
      <c r="M52">
        <v>4.2699999999999996</v>
      </c>
      <c r="N52">
        <v>7.63</v>
      </c>
      <c r="O52">
        <v>3.36</v>
      </c>
      <c r="Q52">
        <v>9.5000000000000001E-2</v>
      </c>
      <c r="R52">
        <v>1</v>
      </c>
      <c r="S52">
        <v>0</v>
      </c>
      <c r="T52">
        <v>0</v>
      </c>
      <c r="V52">
        <v>0</v>
      </c>
      <c r="Y52" s="1">
        <v>44811</v>
      </c>
      <c r="Z52" s="6">
        <v>0.94261574074074073</v>
      </c>
      <c r="AB52">
        <v>1</v>
      </c>
      <c r="AD52" s="3">
        <f t="shared" si="4"/>
        <v>5.1740267731834972</v>
      </c>
      <c r="AE52" s="3">
        <f t="shared" si="5"/>
        <v>9.7052638136053417</v>
      </c>
      <c r="AF52" s="3">
        <f t="shared" si="6"/>
        <v>4.5312370404218445</v>
      </c>
      <c r="AG52" s="3">
        <f t="shared" si="7"/>
        <v>0.22142514574706149</v>
      </c>
      <c r="AH52" s="3"/>
      <c r="BG52" s="3"/>
      <c r="BH52" s="3"/>
      <c r="BI52" s="3"/>
      <c r="BJ52" s="3"/>
    </row>
    <row r="53" spans="1:62" x14ac:dyDescent="0.2">
      <c r="A53">
        <v>29</v>
      </c>
      <c r="B53">
        <v>9</v>
      </c>
      <c r="C53" t="s">
        <v>164</v>
      </c>
      <c r="D53" t="s">
        <v>27</v>
      </c>
      <c r="G53">
        <v>0.5</v>
      </c>
      <c r="H53">
        <v>0.5</v>
      </c>
      <c r="I53">
        <v>5611</v>
      </c>
      <c r="J53">
        <v>8776</v>
      </c>
      <c r="L53">
        <v>2022</v>
      </c>
      <c r="M53">
        <v>4.7190000000000003</v>
      </c>
      <c r="N53">
        <v>7.7140000000000004</v>
      </c>
      <c r="O53">
        <v>2.9940000000000002</v>
      </c>
      <c r="Q53">
        <v>9.5000000000000001E-2</v>
      </c>
      <c r="R53">
        <v>1</v>
      </c>
      <c r="S53">
        <v>0</v>
      </c>
      <c r="T53">
        <v>0</v>
      </c>
      <c r="V53">
        <v>0</v>
      </c>
      <c r="Y53" s="1">
        <v>44811</v>
      </c>
      <c r="Z53" s="6">
        <v>0.94984953703703701</v>
      </c>
      <c r="AB53">
        <v>1</v>
      </c>
      <c r="AD53" s="3">
        <f t="shared" si="4"/>
        <v>5.7519245201736506</v>
      </c>
      <c r="AE53" s="3">
        <f t="shared" si="5"/>
        <v>9.8063810769229551</v>
      </c>
      <c r="AF53" s="3">
        <f t="shared" si="6"/>
        <v>4.0544565567493045</v>
      </c>
      <c r="AG53" s="3">
        <f t="shared" si="7"/>
        <v>0.22219049211885561</v>
      </c>
      <c r="AH53" s="3"/>
      <c r="AK53">
        <f>ABS(100*(AD53-AD54)/(AVERAGE(AD53:AD54)))</f>
        <v>3.4284336474695074E-2</v>
      </c>
      <c r="AQ53">
        <f>ABS(100*(AE53-AE54)/(AVERAGE(AE53:AE54)))</f>
        <v>1.2173733372916067</v>
      </c>
      <c r="AW53">
        <f>ABS(100*(AF53-AF54)/(AVERAGE(AF53:AF54)))</f>
        <v>3.0201825364378161</v>
      </c>
      <c r="BC53">
        <f>ABS(100*(AG53-AG54)/(AVERAGE(AG53:AG54)))</f>
        <v>5.2131444215704024</v>
      </c>
      <c r="BG53" s="3">
        <f>AVERAGE(AD53:AD54)</f>
        <v>5.7529106938033268</v>
      </c>
      <c r="BH53" s="3">
        <f>AVERAGE(AE53:AE54)</f>
        <v>9.7470520703845587</v>
      </c>
      <c r="BI53" s="3">
        <f>AVERAGE(AF53:AF54)</f>
        <v>3.9941413765812328</v>
      </c>
      <c r="BJ53" s="3">
        <f>AVERAGE(AG53:AG54)</f>
        <v>0.21654606262687398</v>
      </c>
    </row>
    <row r="54" spans="1:62" x14ac:dyDescent="0.2">
      <c r="A54">
        <v>30</v>
      </c>
      <c r="B54">
        <v>9</v>
      </c>
      <c r="C54" t="s">
        <v>164</v>
      </c>
      <c r="D54" t="s">
        <v>27</v>
      </c>
      <c r="G54">
        <v>0.5</v>
      </c>
      <c r="H54">
        <v>0.5</v>
      </c>
      <c r="I54">
        <v>5613</v>
      </c>
      <c r="J54">
        <v>8661</v>
      </c>
      <c r="L54">
        <v>1904</v>
      </c>
      <c r="M54">
        <v>4.7210000000000001</v>
      </c>
      <c r="N54">
        <v>7.6159999999999997</v>
      </c>
      <c r="O54">
        <v>2.895</v>
      </c>
      <c r="Q54">
        <v>8.3000000000000004E-2</v>
      </c>
      <c r="R54">
        <v>1</v>
      </c>
      <c r="S54">
        <v>0</v>
      </c>
      <c r="T54">
        <v>0</v>
      </c>
      <c r="V54">
        <v>0</v>
      </c>
      <c r="Y54" s="1">
        <v>44811</v>
      </c>
      <c r="Z54" s="6">
        <v>0.95758101851851851</v>
      </c>
      <c r="AB54">
        <v>1</v>
      </c>
      <c r="AD54" s="3">
        <f t="shared" si="4"/>
        <v>5.7538968674330029</v>
      </c>
      <c r="AE54" s="3">
        <f t="shared" si="5"/>
        <v>9.687723063846164</v>
      </c>
      <c r="AF54" s="3">
        <f t="shared" si="6"/>
        <v>3.9338261964131611</v>
      </c>
      <c r="AG54" s="3">
        <f t="shared" si="7"/>
        <v>0.21090163313489238</v>
      </c>
      <c r="AH54" s="3"/>
      <c r="BG54" s="3"/>
      <c r="BH54" s="3"/>
      <c r="BI54" s="3"/>
      <c r="BJ54" s="3"/>
    </row>
    <row r="55" spans="1:62" x14ac:dyDescent="0.2">
      <c r="A55">
        <v>31</v>
      </c>
      <c r="B55">
        <v>10</v>
      </c>
      <c r="C55" t="s">
        <v>165</v>
      </c>
      <c r="D55" t="s">
        <v>27</v>
      </c>
      <c r="G55">
        <v>0.5</v>
      </c>
      <c r="H55">
        <v>0.5</v>
      </c>
      <c r="I55">
        <v>3795</v>
      </c>
      <c r="J55">
        <v>6047</v>
      </c>
      <c r="L55">
        <v>1612</v>
      </c>
      <c r="M55">
        <v>3.3260000000000001</v>
      </c>
      <c r="N55">
        <v>5.4020000000000001</v>
      </c>
      <c r="O55">
        <v>2.0750000000000002</v>
      </c>
      <c r="Q55">
        <v>5.2999999999999999E-2</v>
      </c>
      <c r="R55">
        <v>1</v>
      </c>
      <c r="S55">
        <v>0</v>
      </c>
      <c r="T55">
        <v>0</v>
      </c>
      <c r="V55">
        <v>0</v>
      </c>
      <c r="Y55" s="1">
        <v>44811</v>
      </c>
      <c r="Z55" s="6">
        <v>0.97050925925925924</v>
      </c>
      <c r="AB55">
        <v>1</v>
      </c>
      <c r="AD55" s="3">
        <f t="shared" si="4"/>
        <v>3.9610332086819797</v>
      </c>
      <c r="AE55" s="3">
        <f t="shared" si="5"/>
        <v>6.9905748361702074</v>
      </c>
      <c r="AF55" s="3">
        <f t="shared" si="6"/>
        <v>3.0295416274882276</v>
      </c>
      <c r="AG55" s="3">
        <f t="shared" si="7"/>
        <v>0.18296649056440717</v>
      </c>
      <c r="AH55" s="3"/>
      <c r="BG55" s="3"/>
      <c r="BH55" s="3"/>
      <c r="BI55" s="3"/>
      <c r="BJ55" s="3"/>
    </row>
    <row r="56" spans="1:62" x14ac:dyDescent="0.2">
      <c r="A56">
        <v>32</v>
      </c>
      <c r="B56">
        <v>10</v>
      </c>
      <c r="C56" t="s">
        <v>165</v>
      </c>
      <c r="D56" t="s">
        <v>27</v>
      </c>
      <c r="G56">
        <v>0.5</v>
      </c>
      <c r="H56">
        <v>0.5</v>
      </c>
      <c r="I56">
        <v>3043</v>
      </c>
      <c r="J56">
        <v>6047</v>
      </c>
      <c r="L56">
        <v>1626</v>
      </c>
      <c r="M56">
        <v>2.7490000000000001</v>
      </c>
      <c r="N56">
        <v>5.4009999999999998</v>
      </c>
      <c r="O56">
        <v>2.6520000000000001</v>
      </c>
      <c r="Q56">
        <v>5.3999999999999999E-2</v>
      </c>
      <c r="R56">
        <v>1</v>
      </c>
      <c r="S56">
        <v>0</v>
      </c>
      <c r="T56">
        <v>0</v>
      </c>
      <c r="V56">
        <v>0</v>
      </c>
      <c r="Y56" s="1">
        <v>44811</v>
      </c>
      <c r="Z56" s="6">
        <v>0.97746527777777781</v>
      </c>
      <c r="AB56">
        <v>1</v>
      </c>
      <c r="AD56" s="3">
        <f t="shared" si="4"/>
        <v>3.2194306391656049</v>
      </c>
      <c r="AE56" s="3">
        <f t="shared" si="5"/>
        <v>6.9905748361702074</v>
      </c>
      <c r="AF56" s="3">
        <f t="shared" si="6"/>
        <v>3.7711441970046025</v>
      </c>
      <c r="AG56" s="3">
        <f t="shared" si="7"/>
        <v>0.18430584671504688</v>
      </c>
      <c r="AH56" s="3"/>
      <c r="AK56">
        <f>ABS(100*(AD56-AD57)/(AVERAGE(AD56:AD57)))</f>
        <v>1.2638453635395839</v>
      </c>
      <c r="AQ56">
        <f>ABS(100*(AE56-AE57)/(AVERAGE(AE56:AE57)))</f>
        <v>0.22164535357535464</v>
      </c>
      <c r="AW56">
        <f>ABS(100*(AF56-AF57)/(AVERAGE(AF56:AF57)))</f>
        <v>0.65957924498813914</v>
      </c>
      <c r="BC56">
        <f>ABS(100*(AG56-AG57)/(AVERAGE(AG56:AG57)))</f>
        <v>2.9496829423922852</v>
      </c>
      <c r="BG56" s="3">
        <f>AVERAGE(AD56:AD57)</f>
        <v>3.1992140797572461</v>
      </c>
      <c r="BH56" s="3">
        <f>AVERAGE(AE56:AE57)</f>
        <v>6.9828362700999822</v>
      </c>
      <c r="BI56" s="3">
        <f>AVERAGE(AF56:AF57)</f>
        <v>3.7836221903427356</v>
      </c>
      <c r="BJ56" s="3">
        <f>AVERAGE(AG56:AG57)</f>
        <v>0.18162713441376749</v>
      </c>
    </row>
    <row r="57" spans="1:62" x14ac:dyDescent="0.2">
      <c r="A57">
        <v>33</v>
      </c>
      <c r="B57">
        <v>10</v>
      </c>
      <c r="C57" t="s">
        <v>165</v>
      </c>
      <c r="D57" t="s">
        <v>27</v>
      </c>
      <c r="G57">
        <v>0.5</v>
      </c>
      <c r="H57">
        <v>0.5</v>
      </c>
      <c r="I57">
        <v>3002</v>
      </c>
      <c r="J57">
        <v>6032</v>
      </c>
      <c r="L57">
        <v>1570</v>
      </c>
      <c r="M57">
        <v>2.718</v>
      </c>
      <c r="N57">
        <v>5.3879999999999999</v>
      </c>
      <c r="O57">
        <v>2.6709999999999998</v>
      </c>
      <c r="Q57">
        <v>4.8000000000000001E-2</v>
      </c>
      <c r="R57">
        <v>1</v>
      </c>
      <c r="S57">
        <v>0</v>
      </c>
      <c r="T57">
        <v>0</v>
      </c>
      <c r="V57">
        <v>0</v>
      </c>
      <c r="Y57" s="1">
        <v>44811</v>
      </c>
      <c r="Z57" s="6">
        <v>0.98484953703703704</v>
      </c>
      <c r="AB57">
        <v>1</v>
      </c>
      <c r="AD57" s="3">
        <f t="shared" si="4"/>
        <v>3.1789975203488874</v>
      </c>
      <c r="AE57" s="3">
        <f t="shared" si="5"/>
        <v>6.9750977040297562</v>
      </c>
      <c r="AF57" s="3">
        <f t="shared" si="6"/>
        <v>3.7961001836808688</v>
      </c>
      <c r="AG57" s="3">
        <f t="shared" si="7"/>
        <v>0.17894842211248807</v>
      </c>
      <c r="AH57" s="3"/>
      <c r="BG57" s="3"/>
      <c r="BH57" s="3"/>
      <c r="BI57" s="3"/>
      <c r="BJ57" s="3"/>
    </row>
    <row r="58" spans="1:62" x14ac:dyDescent="0.2">
      <c r="A58">
        <v>34</v>
      </c>
      <c r="B58">
        <v>11</v>
      </c>
      <c r="C58" t="s">
        <v>166</v>
      </c>
      <c r="D58" t="s">
        <v>27</v>
      </c>
      <c r="G58">
        <v>0.5</v>
      </c>
      <c r="H58">
        <v>0.5</v>
      </c>
      <c r="I58">
        <v>3953</v>
      </c>
      <c r="J58">
        <v>7400</v>
      </c>
      <c r="L58">
        <v>9055</v>
      </c>
      <c r="M58">
        <v>3.448</v>
      </c>
      <c r="N58">
        <v>6.548</v>
      </c>
      <c r="O58">
        <v>3.1</v>
      </c>
      <c r="Q58">
        <v>0.83099999999999996</v>
      </c>
      <c r="R58">
        <v>1</v>
      </c>
      <c r="S58">
        <v>0</v>
      </c>
      <c r="T58">
        <v>0</v>
      </c>
      <c r="V58">
        <v>0</v>
      </c>
      <c r="Y58" s="1">
        <v>44811</v>
      </c>
      <c r="Z58" s="6">
        <v>0.99777777777777776</v>
      </c>
      <c r="AB58">
        <v>1</v>
      </c>
      <c r="AD58" s="3">
        <f t="shared" si="4"/>
        <v>4.1168486421707922</v>
      </c>
      <c r="AE58" s="3">
        <f t="shared" si="5"/>
        <v>8.3866121552389021</v>
      </c>
      <c r="AF58" s="3">
        <f t="shared" si="6"/>
        <v>4.26976351306811</v>
      </c>
      <c r="AG58" s="3">
        <f t="shared" si="7"/>
        <v>0.89502562122235751</v>
      </c>
      <c r="AH58" s="3"/>
      <c r="BG58" s="3"/>
      <c r="BH58" s="3"/>
      <c r="BI58" s="3"/>
      <c r="BJ58" s="3"/>
    </row>
    <row r="59" spans="1:62" x14ac:dyDescent="0.2">
      <c r="A59">
        <v>35</v>
      </c>
      <c r="B59">
        <v>11</v>
      </c>
      <c r="C59" t="s">
        <v>166</v>
      </c>
      <c r="D59" t="s">
        <v>27</v>
      </c>
      <c r="G59">
        <v>0.5</v>
      </c>
      <c r="H59">
        <v>0.5</v>
      </c>
      <c r="I59">
        <v>4280</v>
      </c>
      <c r="J59">
        <v>7327</v>
      </c>
      <c r="L59">
        <v>9014</v>
      </c>
      <c r="M59">
        <v>3.698</v>
      </c>
      <c r="N59">
        <v>6.4859999999999998</v>
      </c>
      <c r="O59">
        <v>2.7879999999999998</v>
      </c>
      <c r="Q59">
        <v>0.82699999999999996</v>
      </c>
      <c r="R59">
        <v>1</v>
      </c>
      <c r="S59">
        <v>0</v>
      </c>
      <c r="T59">
        <v>0</v>
      </c>
      <c r="V59">
        <v>0</v>
      </c>
      <c r="Y59" s="1">
        <v>44812</v>
      </c>
      <c r="Z59" s="6">
        <v>4.8495370370370368E-3</v>
      </c>
      <c r="AB59">
        <v>1</v>
      </c>
      <c r="AD59" s="3">
        <f t="shared" si="4"/>
        <v>4.4393274190748544</v>
      </c>
      <c r="AE59" s="3">
        <f t="shared" si="5"/>
        <v>8.3112901121553726</v>
      </c>
      <c r="AF59" s="3">
        <f t="shared" si="6"/>
        <v>3.8719626930805182</v>
      </c>
      <c r="AG59" s="3">
        <f t="shared" si="7"/>
        <v>0.89110322106691264</v>
      </c>
      <c r="AH59" s="3"/>
      <c r="AK59">
        <f>ABS(100*(AD59-AD60)/(AVERAGE(AD59:AD60)))</f>
        <v>0.13319812947709442</v>
      </c>
      <c r="AQ59">
        <f>ABS(100*(AE59-AE60)/(AVERAGE(AE59:AE60)))</f>
        <v>1.1356527326149115</v>
      </c>
      <c r="AW59">
        <f>ABS(100*(AF59-AF60)/(AVERAGE(AF59:AF60)))</f>
        <v>2.2726952660579594</v>
      </c>
      <c r="BC59">
        <f>ABS(100*(AG59-AG60)/(AVERAGE(AG59:AG60)))</f>
        <v>1.3012626652479768</v>
      </c>
      <c r="BG59" s="3">
        <f>AVERAGE(AD59:AD60)</f>
        <v>4.4422859399638828</v>
      </c>
      <c r="BH59" s="3">
        <f>AVERAGE(AE59:AE60)</f>
        <v>8.3587533173860891</v>
      </c>
      <c r="BI59" s="3">
        <f>AVERAGE(AF59:AF60)</f>
        <v>3.9164673774222076</v>
      </c>
      <c r="BJ59" s="3">
        <f>AVERAGE(AG59:AG60)</f>
        <v>0.89693898715184273</v>
      </c>
    </row>
    <row r="60" spans="1:62" x14ac:dyDescent="0.2">
      <c r="A60">
        <v>36</v>
      </c>
      <c r="B60">
        <v>11</v>
      </c>
      <c r="C60" t="s">
        <v>166</v>
      </c>
      <c r="D60" t="s">
        <v>27</v>
      </c>
      <c r="G60">
        <v>0.5</v>
      </c>
      <c r="H60">
        <v>0.5</v>
      </c>
      <c r="I60">
        <v>4286</v>
      </c>
      <c r="J60">
        <v>7419</v>
      </c>
      <c r="L60">
        <v>9136</v>
      </c>
      <c r="M60">
        <v>3.7029999999999998</v>
      </c>
      <c r="N60">
        <v>6.5640000000000001</v>
      </c>
      <c r="O60">
        <v>2.8610000000000002</v>
      </c>
      <c r="Q60">
        <v>0.83899999999999997</v>
      </c>
      <c r="R60">
        <v>1</v>
      </c>
      <c r="S60">
        <v>0</v>
      </c>
      <c r="T60">
        <v>0</v>
      </c>
      <c r="V60">
        <v>0</v>
      </c>
      <c r="Y60" s="1">
        <v>44812</v>
      </c>
      <c r="Z60" s="6">
        <v>1.2361111111111113E-2</v>
      </c>
      <c r="AB60">
        <v>1</v>
      </c>
      <c r="AD60" s="3">
        <f t="shared" si="4"/>
        <v>4.4452444608529103</v>
      </c>
      <c r="AE60" s="3">
        <f t="shared" si="5"/>
        <v>8.4062165226168073</v>
      </c>
      <c r="AF60" s="3">
        <f t="shared" si="6"/>
        <v>3.960972061763897</v>
      </c>
      <c r="AG60" s="3">
        <f t="shared" si="7"/>
        <v>0.90277475323677292</v>
      </c>
      <c r="AH60" s="3"/>
      <c r="BG60" s="3"/>
      <c r="BH60" s="3"/>
      <c r="BI60" s="3"/>
      <c r="BJ60" s="3"/>
    </row>
    <row r="61" spans="1:62" x14ac:dyDescent="0.2">
      <c r="A61">
        <v>37</v>
      </c>
      <c r="B61">
        <v>12</v>
      </c>
      <c r="C61" t="s">
        <v>167</v>
      </c>
      <c r="D61" t="s">
        <v>27</v>
      </c>
      <c r="G61">
        <v>0.5</v>
      </c>
      <c r="H61">
        <v>0.5</v>
      </c>
      <c r="I61">
        <v>3276</v>
      </c>
      <c r="J61">
        <v>6014</v>
      </c>
      <c r="L61">
        <v>2088</v>
      </c>
      <c r="M61">
        <v>2.9279999999999999</v>
      </c>
      <c r="N61">
        <v>5.3739999999999997</v>
      </c>
      <c r="O61">
        <v>2.4460000000000002</v>
      </c>
      <c r="Q61">
        <v>0.10199999999999999</v>
      </c>
      <c r="R61">
        <v>1</v>
      </c>
      <c r="S61">
        <v>0</v>
      </c>
      <c r="T61">
        <v>0</v>
      </c>
      <c r="V61">
        <v>0</v>
      </c>
      <c r="Y61" s="1">
        <v>44812</v>
      </c>
      <c r="Z61" s="6">
        <v>2.5196759259259256E-2</v>
      </c>
      <c r="AB61">
        <v>1</v>
      </c>
      <c r="AD61" s="3">
        <f t="shared" si="4"/>
        <v>3.44920909488012</v>
      </c>
      <c r="AE61" s="3">
        <f t="shared" si="5"/>
        <v>6.9565251454612138</v>
      </c>
      <c r="AF61" s="3">
        <f t="shared" si="6"/>
        <v>3.5073160505810939</v>
      </c>
      <c r="AG61" s="3">
        <f t="shared" si="7"/>
        <v>0.22850459968615705</v>
      </c>
      <c r="AH61" s="3"/>
      <c r="BG61" s="3"/>
      <c r="BH61" s="3"/>
      <c r="BI61" s="3"/>
      <c r="BJ61" s="3"/>
    </row>
    <row r="62" spans="1:62" x14ac:dyDescent="0.2">
      <c r="A62">
        <v>38</v>
      </c>
      <c r="B62">
        <v>12</v>
      </c>
      <c r="C62" t="s">
        <v>167</v>
      </c>
      <c r="D62" t="s">
        <v>27</v>
      </c>
      <c r="G62">
        <v>0.5</v>
      </c>
      <c r="H62">
        <v>0.5</v>
      </c>
      <c r="I62">
        <v>2907</v>
      </c>
      <c r="J62">
        <v>5974</v>
      </c>
      <c r="L62">
        <v>2026</v>
      </c>
      <c r="M62">
        <v>2.645</v>
      </c>
      <c r="N62">
        <v>5.34</v>
      </c>
      <c r="O62">
        <v>2.6949999999999998</v>
      </c>
      <c r="Q62">
        <v>9.6000000000000002E-2</v>
      </c>
      <c r="R62">
        <v>1</v>
      </c>
      <c r="S62">
        <v>0</v>
      </c>
      <c r="T62">
        <v>0</v>
      </c>
      <c r="V62">
        <v>0</v>
      </c>
      <c r="Y62" s="1">
        <v>44812</v>
      </c>
      <c r="Z62" s="6">
        <v>3.2233796296296295E-2</v>
      </c>
      <c r="AB62">
        <v>1</v>
      </c>
      <c r="AD62" s="3">
        <f t="shared" si="4"/>
        <v>3.0853110255296645</v>
      </c>
      <c r="AE62" s="3">
        <f t="shared" si="5"/>
        <v>6.9152527930866778</v>
      </c>
      <c r="AF62" s="3">
        <f t="shared" si="6"/>
        <v>3.8299417675570133</v>
      </c>
      <c r="AG62" s="3">
        <f t="shared" si="7"/>
        <v>0.22257316530475266</v>
      </c>
      <c r="AH62" s="3"/>
      <c r="AK62">
        <f>ABS(100*(AD62-AD63)/(AVERAGE(AD62:AD63)))</f>
        <v>1.1896846895811133</v>
      </c>
      <c r="AQ62">
        <f>ABS(100*(AE62-AE63)/(AVERAGE(AE62:AE63)))</f>
        <v>0.23844765841008742</v>
      </c>
      <c r="AW62">
        <f>ABS(100*(AF62-AF63)/(AVERAGE(AF62:AF63)))</f>
        <v>1.3742560252769245</v>
      </c>
      <c r="BC62">
        <f>ABS(100*(AG62-AG63)/(AVERAGE(AG62:AG63)))</f>
        <v>0.94117279403261511</v>
      </c>
      <c r="BG62" s="3">
        <f>AVERAGE(AD62:AD63)</f>
        <v>3.067066813380658</v>
      </c>
      <c r="BH62" s="3">
        <f>AVERAGE(AE62:AE63)</f>
        <v>6.9235072635615857</v>
      </c>
      <c r="BI62" s="3">
        <f>AVERAGE(AF62:AF63)</f>
        <v>3.8564404501809273</v>
      </c>
      <c r="BJ62" s="3">
        <f>AVERAGE(AG62:AG63)</f>
        <v>0.22362551656596957</v>
      </c>
    </row>
    <row r="63" spans="1:62" x14ac:dyDescent="0.2">
      <c r="A63">
        <v>39</v>
      </c>
      <c r="B63">
        <v>12</v>
      </c>
      <c r="C63" t="s">
        <v>167</v>
      </c>
      <c r="D63" t="s">
        <v>27</v>
      </c>
      <c r="G63">
        <v>0.5</v>
      </c>
      <c r="H63">
        <v>0.5</v>
      </c>
      <c r="I63">
        <v>2870</v>
      </c>
      <c r="J63">
        <v>5990</v>
      </c>
      <c r="L63">
        <v>2048</v>
      </c>
      <c r="M63">
        <v>2.617</v>
      </c>
      <c r="N63">
        <v>5.3529999999999998</v>
      </c>
      <c r="O63">
        <v>2.7370000000000001</v>
      </c>
      <c r="Q63">
        <v>9.8000000000000004E-2</v>
      </c>
      <c r="R63">
        <v>1</v>
      </c>
      <c r="S63">
        <v>0</v>
      </c>
      <c r="T63">
        <v>0</v>
      </c>
      <c r="V63">
        <v>0</v>
      </c>
      <c r="Y63" s="1">
        <v>44812</v>
      </c>
      <c r="Z63" s="6">
        <v>3.9745370370370368E-2</v>
      </c>
      <c r="AB63">
        <v>1</v>
      </c>
      <c r="AD63" s="3">
        <f t="shared" si="4"/>
        <v>3.0488226012316515</v>
      </c>
      <c r="AE63" s="3">
        <f t="shared" si="5"/>
        <v>6.9317617340364928</v>
      </c>
      <c r="AF63" s="3">
        <f t="shared" si="6"/>
        <v>3.8829391328048413</v>
      </c>
      <c r="AG63" s="3">
        <f t="shared" si="7"/>
        <v>0.22467786782718646</v>
      </c>
      <c r="AH63" s="3"/>
      <c r="BG63" s="3"/>
      <c r="BH63" s="3"/>
      <c r="BI63" s="3"/>
      <c r="BJ63" s="3"/>
    </row>
    <row r="64" spans="1:62" x14ac:dyDescent="0.2">
      <c r="A64">
        <v>40</v>
      </c>
      <c r="B64">
        <v>13</v>
      </c>
      <c r="C64" t="s">
        <v>168</v>
      </c>
      <c r="D64" t="s">
        <v>27</v>
      </c>
      <c r="G64">
        <v>0.5</v>
      </c>
      <c r="H64">
        <v>0.5</v>
      </c>
      <c r="I64">
        <v>3763</v>
      </c>
      <c r="J64">
        <v>7725</v>
      </c>
      <c r="L64">
        <v>1808</v>
      </c>
      <c r="M64">
        <v>3.302</v>
      </c>
      <c r="N64">
        <v>6.8230000000000004</v>
      </c>
      <c r="O64">
        <v>3.5209999999999999</v>
      </c>
      <c r="Q64">
        <v>7.2999999999999995E-2</v>
      </c>
      <c r="R64">
        <v>1</v>
      </c>
      <c r="S64">
        <v>0</v>
      </c>
      <c r="T64">
        <v>0</v>
      </c>
      <c r="V64">
        <v>0</v>
      </c>
      <c r="Y64" s="1">
        <v>44812</v>
      </c>
      <c r="Z64" s="6">
        <v>5.275462962962963E-2</v>
      </c>
      <c r="AB64">
        <v>1</v>
      </c>
      <c r="AD64" s="3">
        <f t="shared" si="4"/>
        <v>3.9294756525323469</v>
      </c>
      <c r="AE64" s="3">
        <f t="shared" si="5"/>
        <v>8.7219500182820102</v>
      </c>
      <c r="AF64" s="3">
        <f t="shared" si="6"/>
        <v>4.7924743657496638</v>
      </c>
      <c r="AG64" s="3">
        <f t="shared" si="7"/>
        <v>0.20171747667336298</v>
      </c>
      <c r="AH64" s="3"/>
      <c r="BG64" s="3"/>
      <c r="BH64" s="3"/>
      <c r="BI64" s="3"/>
      <c r="BJ64" s="3"/>
    </row>
    <row r="65" spans="1:62" x14ac:dyDescent="0.2">
      <c r="A65">
        <v>41</v>
      </c>
      <c r="B65">
        <v>13</v>
      </c>
      <c r="C65" t="s">
        <v>168</v>
      </c>
      <c r="D65" t="s">
        <v>27</v>
      </c>
      <c r="G65">
        <v>0.5</v>
      </c>
      <c r="H65">
        <v>0.5</v>
      </c>
      <c r="I65">
        <v>4066</v>
      </c>
      <c r="J65">
        <v>7691</v>
      </c>
      <c r="L65">
        <v>1786</v>
      </c>
      <c r="M65">
        <v>3.5350000000000001</v>
      </c>
      <c r="N65">
        <v>6.7939999999999996</v>
      </c>
      <c r="O65">
        <v>3.26</v>
      </c>
      <c r="Q65">
        <v>7.0999999999999994E-2</v>
      </c>
      <c r="R65">
        <v>1</v>
      </c>
      <c r="S65">
        <v>0</v>
      </c>
      <c r="T65">
        <v>0</v>
      </c>
      <c r="V65">
        <v>0</v>
      </c>
      <c r="Y65" s="1">
        <v>44812</v>
      </c>
      <c r="Z65" s="6">
        <v>5.9872685185185182E-2</v>
      </c>
      <c r="AB65">
        <v>1</v>
      </c>
      <c r="AD65" s="3">
        <f t="shared" si="4"/>
        <v>4.2282862623241835</v>
      </c>
      <c r="AE65" s="3">
        <f t="shared" si="5"/>
        <v>8.6868685187636547</v>
      </c>
      <c r="AF65" s="3">
        <f t="shared" si="6"/>
        <v>4.4585822564394713</v>
      </c>
      <c r="AG65" s="3">
        <f t="shared" si="7"/>
        <v>0.19961277415092918</v>
      </c>
      <c r="AH65" s="3"/>
      <c r="AK65">
        <f>ABS(100*(AD65-AD66)/(AVERAGE(AD65:AD66)))</f>
        <v>0.74356909824045603</v>
      </c>
      <c r="AQ65">
        <f>ABS(100*(AE65-AE66)/(AVERAGE(AE65:AE66)))</f>
        <v>0.28547408000510044</v>
      </c>
      <c r="AW65">
        <f>ABS(100*(AF65-AF66)/(AVERAGE(AF65:AF66)))</f>
        <v>1.2712326379851282</v>
      </c>
      <c r="BC65">
        <f>ABS(100*(AG65-AG66)/(AVERAGE(AG65:AG66)))</f>
        <v>2.3272624240095077</v>
      </c>
      <c r="BG65" s="3">
        <f>AVERAGE(AD65:AD66)</f>
        <v>4.2440650403990006</v>
      </c>
      <c r="BH65" s="3">
        <f>AVERAGE(AE65:AE66)</f>
        <v>8.6744868130512938</v>
      </c>
      <c r="BI65" s="3">
        <f>AVERAGE(AF65:AF66)</f>
        <v>4.4304217726522932</v>
      </c>
      <c r="BJ65" s="3">
        <f>AVERAGE(AG65:AG66)</f>
        <v>0.19731673503554684</v>
      </c>
    </row>
    <row r="66" spans="1:62" x14ac:dyDescent="0.2">
      <c r="A66">
        <v>42</v>
      </c>
      <c r="B66">
        <v>13</v>
      </c>
      <c r="C66" t="s">
        <v>168</v>
      </c>
      <c r="D66" t="s">
        <v>27</v>
      </c>
      <c r="G66">
        <v>0.5</v>
      </c>
      <c r="H66">
        <v>0.5</v>
      </c>
      <c r="I66">
        <v>4098</v>
      </c>
      <c r="J66">
        <v>7667</v>
      </c>
      <c r="L66">
        <v>1738</v>
      </c>
      <c r="M66">
        <v>3.5590000000000002</v>
      </c>
      <c r="N66">
        <v>6.774</v>
      </c>
      <c r="O66">
        <v>3.2149999999999999</v>
      </c>
      <c r="Q66">
        <v>6.6000000000000003E-2</v>
      </c>
      <c r="R66">
        <v>1</v>
      </c>
      <c r="S66">
        <v>0</v>
      </c>
      <c r="T66">
        <v>0</v>
      </c>
      <c r="V66">
        <v>0</v>
      </c>
      <c r="Y66" s="1">
        <v>44812</v>
      </c>
      <c r="Z66" s="6">
        <v>6.7627314814814821E-2</v>
      </c>
      <c r="AB66">
        <v>1</v>
      </c>
      <c r="AD66" s="3">
        <f t="shared" si="4"/>
        <v>4.2598438184738168</v>
      </c>
      <c r="AE66" s="3">
        <f t="shared" si="5"/>
        <v>8.6621051073389328</v>
      </c>
      <c r="AF66" s="3">
        <f t="shared" si="6"/>
        <v>4.402261288865116</v>
      </c>
      <c r="AG66" s="3">
        <f t="shared" si="7"/>
        <v>0.19502069592016449</v>
      </c>
      <c r="AH66" s="3"/>
      <c r="BG66" s="3"/>
      <c r="BH66" s="3"/>
      <c r="BI66" s="3"/>
      <c r="BJ66" s="3"/>
    </row>
    <row r="67" spans="1:62" x14ac:dyDescent="0.2">
      <c r="A67">
        <v>43</v>
      </c>
      <c r="B67">
        <v>14</v>
      </c>
      <c r="C67" t="s">
        <v>169</v>
      </c>
      <c r="D67" t="s">
        <v>27</v>
      </c>
      <c r="G67">
        <v>0.5</v>
      </c>
      <c r="H67">
        <v>0.5</v>
      </c>
      <c r="I67">
        <v>3070</v>
      </c>
      <c r="J67">
        <v>8811</v>
      </c>
      <c r="L67">
        <v>3787</v>
      </c>
      <c r="M67">
        <v>2.77</v>
      </c>
      <c r="N67">
        <v>7.7439999999999998</v>
      </c>
      <c r="O67">
        <v>4.9740000000000002</v>
      </c>
      <c r="Q67">
        <v>0.28000000000000003</v>
      </c>
      <c r="R67">
        <v>1</v>
      </c>
      <c r="S67">
        <v>0</v>
      </c>
      <c r="T67">
        <v>0</v>
      </c>
      <c r="V67">
        <v>0</v>
      </c>
      <c r="Y67" s="1">
        <v>44812</v>
      </c>
      <c r="Z67" s="6">
        <v>8.0636574074074083E-2</v>
      </c>
      <c r="AB67">
        <v>1</v>
      </c>
      <c r="AD67" s="3">
        <f t="shared" si="4"/>
        <v>3.2460573271668576</v>
      </c>
      <c r="AE67" s="3">
        <f t="shared" si="5"/>
        <v>9.8424943852506761</v>
      </c>
      <c r="AF67" s="3">
        <f t="shared" si="6"/>
        <v>6.5964370580838185</v>
      </c>
      <c r="AG67" s="3">
        <f t="shared" si="7"/>
        <v>0.39104503539593233</v>
      </c>
      <c r="AH67" s="3"/>
      <c r="BG67" s="3"/>
      <c r="BH67" s="3"/>
      <c r="BI67" s="3"/>
      <c r="BJ67" s="3"/>
    </row>
    <row r="68" spans="1:62" x14ac:dyDescent="0.2">
      <c r="A68">
        <v>44</v>
      </c>
      <c r="B68">
        <v>14</v>
      </c>
      <c r="C68" t="s">
        <v>169</v>
      </c>
      <c r="D68" t="s">
        <v>27</v>
      </c>
      <c r="G68">
        <v>0.5</v>
      </c>
      <c r="H68">
        <v>0.5</v>
      </c>
      <c r="I68">
        <v>2763</v>
      </c>
      <c r="J68">
        <v>8859</v>
      </c>
      <c r="L68">
        <v>3898</v>
      </c>
      <c r="M68">
        <v>2.5339999999999998</v>
      </c>
      <c r="N68">
        <v>7.7839999999999998</v>
      </c>
      <c r="O68">
        <v>5.2489999999999997</v>
      </c>
      <c r="Q68">
        <v>0.29199999999999998</v>
      </c>
      <c r="R68">
        <v>1</v>
      </c>
      <c r="S68">
        <v>0</v>
      </c>
      <c r="T68">
        <v>0</v>
      </c>
      <c r="V68">
        <v>0</v>
      </c>
      <c r="Y68" s="1">
        <v>44812</v>
      </c>
      <c r="Z68" s="6">
        <v>8.773148148148148E-2</v>
      </c>
      <c r="AB68">
        <v>1</v>
      </c>
      <c r="AD68" s="3">
        <f t="shared" si="4"/>
        <v>2.9433020228563165</v>
      </c>
      <c r="AE68" s="3">
        <f t="shared" si="5"/>
        <v>9.8920212081001182</v>
      </c>
      <c r="AF68" s="3">
        <f t="shared" si="6"/>
        <v>6.9487191852438013</v>
      </c>
      <c r="AG68" s="3">
        <f t="shared" si="7"/>
        <v>0.40166421630457572</v>
      </c>
      <c r="AH68" s="3"/>
      <c r="AK68">
        <f>ABS(100*(AD68-AD69)/(AVERAGE(AD68:AD69)))</f>
        <v>1.2813735193322049</v>
      </c>
      <c r="AQ68">
        <f>ABS(100*(AE68-AE69)/(AVERAGE(AE68:AE69)))</f>
        <v>0.38668273077510901</v>
      </c>
      <c r="AW68">
        <f>ABS(100*(AF68-AF69)/(AVERAGE(AF68:AF69)))</f>
        <v>1.0107812605940477E-2</v>
      </c>
      <c r="BC68">
        <f>ABS(100*(AG68-AG69)/(AVERAGE(AG68:AG69)))</f>
        <v>1.9966278009573015</v>
      </c>
      <c r="BG68" s="3">
        <f>AVERAGE(AD68:AD69)</f>
        <v>2.9245647238924719</v>
      </c>
      <c r="BH68" s="3">
        <f>AVERAGE(AE68:AE69)</f>
        <v>9.8729327451268958</v>
      </c>
      <c r="BI68" s="3">
        <f>AVERAGE(AF68:AF69)</f>
        <v>6.9483680212344225</v>
      </c>
      <c r="BJ68" s="3">
        <f>AVERAGE(AG68:AG69)</f>
        <v>0.39769398200089373</v>
      </c>
    </row>
    <row r="69" spans="1:62" x14ac:dyDescent="0.2">
      <c r="A69">
        <v>45</v>
      </c>
      <c r="B69">
        <v>14</v>
      </c>
      <c r="C69" t="s">
        <v>169</v>
      </c>
      <c r="D69" t="s">
        <v>27</v>
      </c>
      <c r="G69">
        <v>0.5</v>
      </c>
      <c r="H69">
        <v>0.5</v>
      </c>
      <c r="I69">
        <v>2725</v>
      </c>
      <c r="J69">
        <v>8822</v>
      </c>
      <c r="L69">
        <v>3815</v>
      </c>
      <c r="M69">
        <v>2.5049999999999999</v>
      </c>
      <c r="N69">
        <v>7.7519999999999998</v>
      </c>
      <c r="O69">
        <v>5.2469999999999999</v>
      </c>
      <c r="Q69">
        <v>0.28299999999999997</v>
      </c>
      <c r="R69">
        <v>1</v>
      </c>
      <c r="S69">
        <v>0</v>
      </c>
      <c r="T69">
        <v>0</v>
      </c>
      <c r="V69">
        <v>0</v>
      </c>
      <c r="Y69" s="1">
        <v>44812</v>
      </c>
      <c r="Z69" s="6">
        <v>9.52662037037037E-2</v>
      </c>
      <c r="AB69">
        <v>1</v>
      </c>
      <c r="AD69" s="3">
        <f t="shared" si="4"/>
        <v>2.9058274249286273</v>
      </c>
      <c r="AE69" s="3">
        <f t="shared" si="5"/>
        <v>9.8538442821536716</v>
      </c>
      <c r="AF69" s="3">
        <f t="shared" si="6"/>
        <v>6.9480168572250438</v>
      </c>
      <c r="AG69" s="3">
        <f t="shared" si="7"/>
        <v>0.39372374769721175</v>
      </c>
      <c r="AH69" s="3"/>
      <c r="BG69" s="3"/>
      <c r="BH69" s="3"/>
      <c r="BI69" s="3"/>
      <c r="BJ69" s="3"/>
    </row>
    <row r="70" spans="1:62" x14ac:dyDescent="0.2">
      <c r="A70">
        <v>46</v>
      </c>
      <c r="B70">
        <v>15</v>
      </c>
      <c r="C70" t="s">
        <v>170</v>
      </c>
      <c r="D70" t="s">
        <v>27</v>
      </c>
      <c r="G70">
        <v>0.5</v>
      </c>
      <c r="H70">
        <v>0.5</v>
      </c>
      <c r="I70">
        <v>2841</v>
      </c>
      <c r="J70">
        <v>6592</v>
      </c>
      <c r="L70">
        <v>2164</v>
      </c>
      <c r="M70">
        <v>2.5950000000000002</v>
      </c>
      <c r="N70">
        <v>5.8630000000000004</v>
      </c>
      <c r="O70">
        <v>3.2690000000000001</v>
      </c>
      <c r="Q70">
        <v>0.11</v>
      </c>
      <c r="R70">
        <v>1</v>
      </c>
      <c r="S70">
        <v>0</v>
      </c>
      <c r="T70">
        <v>0</v>
      </c>
      <c r="V70">
        <v>0</v>
      </c>
      <c r="Y70" s="1">
        <v>44812</v>
      </c>
      <c r="Z70" s="6">
        <v>0.10814814814814815</v>
      </c>
      <c r="AB70">
        <v>1</v>
      </c>
      <c r="AD70" s="3">
        <f t="shared" si="4"/>
        <v>3.0202235659710466</v>
      </c>
      <c r="AE70" s="3">
        <f t="shared" si="5"/>
        <v>7.5529106372732659</v>
      </c>
      <c r="AF70" s="3">
        <f t="shared" si="6"/>
        <v>4.5326870713022194</v>
      </c>
      <c r="AG70" s="3">
        <f t="shared" si="7"/>
        <v>0.23577539021820115</v>
      </c>
      <c r="AH70" s="3"/>
      <c r="BG70" s="3"/>
      <c r="BH70" s="3"/>
      <c r="BI70" s="3"/>
      <c r="BJ70" s="3"/>
    </row>
    <row r="71" spans="1:62" x14ac:dyDescent="0.2">
      <c r="A71">
        <v>47</v>
      </c>
      <c r="B71">
        <v>15</v>
      </c>
      <c r="C71" t="s">
        <v>170</v>
      </c>
      <c r="D71" t="s">
        <v>27</v>
      </c>
      <c r="G71">
        <v>0.5</v>
      </c>
      <c r="H71">
        <v>0.5</v>
      </c>
      <c r="I71">
        <v>2895</v>
      </c>
      <c r="J71">
        <v>6497</v>
      </c>
      <c r="L71">
        <v>2077</v>
      </c>
      <c r="M71">
        <v>2.6360000000000001</v>
      </c>
      <c r="N71">
        <v>5.782</v>
      </c>
      <c r="O71">
        <v>3.1459999999999999</v>
      </c>
      <c r="Q71">
        <v>0.10100000000000001</v>
      </c>
      <c r="R71">
        <v>1</v>
      </c>
      <c r="S71">
        <v>0</v>
      </c>
      <c r="T71">
        <v>0</v>
      </c>
      <c r="V71">
        <v>0</v>
      </c>
      <c r="Y71" s="1">
        <v>44812</v>
      </c>
      <c r="Z71" s="6">
        <v>0.11516203703703703</v>
      </c>
      <c r="AB71">
        <v>1</v>
      </c>
      <c r="AD71" s="3">
        <f t="shared" si="4"/>
        <v>3.0734769419735524</v>
      </c>
      <c r="AE71" s="3">
        <f t="shared" si="5"/>
        <v>7.4548888003837419</v>
      </c>
      <c r="AF71" s="3">
        <f t="shared" si="6"/>
        <v>4.3814118584101891</v>
      </c>
      <c r="AG71" s="3">
        <f t="shared" si="7"/>
        <v>0.22745224842494016</v>
      </c>
      <c r="AH71" s="3"/>
      <c r="AK71">
        <f>ABS(100*(AD71-AD72)/(AVERAGE(AD71:AD72)))</f>
        <v>0.35357635517914499</v>
      </c>
      <c r="AQ71">
        <f>ABS(100*(AE71-AE72)/(AVERAGE(AE71:AE72)))</f>
        <v>0.4419237610248769</v>
      </c>
      <c r="AW71">
        <f>ABS(100*(AF71-AF72)/(AVERAGE(AF71:AF72)))</f>
        <v>0.99619253711619593</v>
      </c>
      <c r="BC71">
        <f>ABS(100*(AG71-AG72)/(AVERAGE(AG71:AG72)))</f>
        <v>1.0043903866100417</v>
      </c>
      <c r="BG71" s="3">
        <f>AVERAGE(AD71:AD72)</f>
        <v>3.0680529870103346</v>
      </c>
      <c r="BH71" s="3">
        <f>AVERAGE(AE71:AE72)</f>
        <v>7.4713977413335559</v>
      </c>
      <c r="BI71" s="3">
        <f>AVERAGE(AF71:AF72)</f>
        <v>4.4033447543232214</v>
      </c>
      <c r="BJ71" s="3">
        <f>AVERAGE(AG71:AG72)</f>
        <v>0.22860026798263133</v>
      </c>
    </row>
    <row r="72" spans="1:62" x14ac:dyDescent="0.2">
      <c r="A72">
        <v>48</v>
      </c>
      <c r="B72">
        <v>15</v>
      </c>
      <c r="C72" t="s">
        <v>170</v>
      </c>
      <c r="D72" t="s">
        <v>27</v>
      </c>
      <c r="G72">
        <v>0.5</v>
      </c>
      <c r="H72">
        <v>0.5</v>
      </c>
      <c r="I72">
        <v>2884</v>
      </c>
      <c r="J72">
        <v>6529</v>
      </c>
      <c r="L72">
        <v>2101</v>
      </c>
      <c r="M72">
        <v>2.6280000000000001</v>
      </c>
      <c r="N72">
        <v>5.81</v>
      </c>
      <c r="O72">
        <v>3.1819999999999999</v>
      </c>
      <c r="Q72">
        <v>0.104</v>
      </c>
      <c r="R72">
        <v>1</v>
      </c>
      <c r="S72">
        <v>0</v>
      </c>
      <c r="T72">
        <v>0</v>
      </c>
      <c r="V72">
        <v>0</v>
      </c>
      <c r="Y72" s="1">
        <v>44812</v>
      </c>
      <c r="Z72" s="6">
        <v>0.12269675925925926</v>
      </c>
      <c r="AB72">
        <v>1</v>
      </c>
      <c r="AD72" s="3">
        <f t="shared" si="4"/>
        <v>3.0626290320471163</v>
      </c>
      <c r="AE72" s="3">
        <f t="shared" si="5"/>
        <v>7.4879066822833709</v>
      </c>
      <c r="AF72" s="3">
        <f t="shared" si="6"/>
        <v>4.4252776502362545</v>
      </c>
      <c r="AG72" s="3">
        <f t="shared" si="7"/>
        <v>0.2297482875403225</v>
      </c>
      <c r="AH72" s="3"/>
      <c r="BG72" s="3"/>
      <c r="BH72" s="3"/>
      <c r="BI72" s="3"/>
      <c r="BJ72" s="3"/>
    </row>
    <row r="73" spans="1:62" x14ac:dyDescent="0.2">
      <c r="A73">
        <v>49</v>
      </c>
      <c r="B73">
        <v>16</v>
      </c>
      <c r="C73" t="s">
        <v>171</v>
      </c>
      <c r="D73" t="s">
        <v>27</v>
      </c>
      <c r="G73">
        <v>0.5</v>
      </c>
      <c r="H73">
        <v>0.5</v>
      </c>
      <c r="I73">
        <v>3087</v>
      </c>
      <c r="J73">
        <v>5936</v>
      </c>
      <c r="L73">
        <v>1912</v>
      </c>
      <c r="M73">
        <v>2.7829999999999999</v>
      </c>
      <c r="N73">
        <v>5.3079999999999998</v>
      </c>
      <c r="O73">
        <v>2.524</v>
      </c>
      <c r="Q73">
        <v>8.4000000000000005E-2</v>
      </c>
      <c r="R73">
        <v>1</v>
      </c>
      <c r="S73">
        <v>0</v>
      </c>
      <c r="T73">
        <v>0</v>
      </c>
      <c r="V73">
        <v>0</v>
      </c>
      <c r="Y73" s="1">
        <v>44812</v>
      </c>
      <c r="Z73" s="6">
        <v>0.13540509259259259</v>
      </c>
      <c r="AB73">
        <v>1</v>
      </c>
      <c r="AD73" s="3">
        <f t="shared" si="4"/>
        <v>3.2628222788713503</v>
      </c>
      <c r="AE73" s="3">
        <f t="shared" si="5"/>
        <v>6.8760440583308684</v>
      </c>
      <c r="AF73" s="3">
        <f t="shared" si="6"/>
        <v>3.6132217794595181</v>
      </c>
      <c r="AG73" s="3">
        <f t="shared" si="7"/>
        <v>0.2116669795066865</v>
      </c>
      <c r="AH73" s="3"/>
      <c r="BG73" s="3"/>
      <c r="BH73" s="3"/>
      <c r="BI73" s="3"/>
      <c r="BJ73" s="3"/>
    </row>
    <row r="74" spans="1:62" x14ac:dyDescent="0.2">
      <c r="A74">
        <v>50</v>
      </c>
      <c r="B74">
        <v>16</v>
      </c>
      <c r="C74" t="s">
        <v>171</v>
      </c>
      <c r="D74" t="s">
        <v>27</v>
      </c>
      <c r="G74">
        <v>0.5</v>
      </c>
      <c r="H74">
        <v>0.5</v>
      </c>
      <c r="I74">
        <v>3199</v>
      </c>
      <c r="J74">
        <v>5934</v>
      </c>
      <c r="L74">
        <v>1899</v>
      </c>
      <c r="M74">
        <v>2.8690000000000002</v>
      </c>
      <c r="N74">
        <v>5.306</v>
      </c>
      <c r="O74">
        <v>2.4359999999999999</v>
      </c>
      <c r="Q74">
        <v>8.3000000000000004E-2</v>
      </c>
      <c r="R74">
        <v>1</v>
      </c>
      <c r="S74">
        <v>0</v>
      </c>
      <c r="T74">
        <v>0</v>
      </c>
      <c r="V74">
        <v>0</v>
      </c>
      <c r="Y74" s="1">
        <v>44812</v>
      </c>
      <c r="Z74" s="6">
        <v>0.1424074074074074</v>
      </c>
      <c r="AB74">
        <v>1</v>
      </c>
      <c r="AD74" s="3">
        <f t="shared" si="4"/>
        <v>3.3732737253950655</v>
      </c>
      <c r="AE74" s="3">
        <f t="shared" si="5"/>
        <v>6.873980440712141</v>
      </c>
      <c r="AF74" s="3">
        <f t="shared" si="6"/>
        <v>3.5007067153170754</v>
      </c>
      <c r="AG74" s="3">
        <f t="shared" si="7"/>
        <v>0.21042329165252108</v>
      </c>
      <c r="AH74" s="3"/>
      <c r="AK74">
        <f>ABS(100*(AD74-AD75)/(AVERAGE(AD74:AD75)))</f>
        <v>0.14628147679226156</v>
      </c>
      <c r="AQ74">
        <f>ABS(100*(AE74-AE75)/(AVERAGE(AE74:AE75)))</f>
        <v>0</v>
      </c>
      <c r="AW74">
        <f>ABS(100*(AF74-AF75)/(AVERAGE(AF74:AF75)))</f>
        <v>0.14075437740725913</v>
      </c>
      <c r="BC74">
        <f>ABS(100*(AG74-AG75)/(AVERAGE(AG74:AG75)))</f>
        <v>1.1751363930869079</v>
      </c>
      <c r="BG74" s="3">
        <f>AVERAGE(AD74:AD75)</f>
        <v>3.3708082913208752</v>
      </c>
      <c r="BH74" s="3">
        <f>AVERAGE(AE74:AE75)</f>
        <v>6.873980440712141</v>
      </c>
      <c r="BI74" s="3">
        <f>AVERAGE(AF74:AF75)</f>
        <v>3.5031721493912658</v>
      </c>
      <c r="BJ74" s="3">
        <f>AVERAGE(AG74:AG75)</f>
        <v>0.2116669795066865</v>
      </c>
    </row>
    <row r="75" spans="1:62" x14ac:dyDescent="0.2">
      <c r="A75">
        <v>51</v>
      </c>
      <c r="B75">
        <v>16</v>
      </c>
      <c r="C75" t="s">
        <v>171</v>
      </c>
      <c r="D75" t="s">
        <v>27</v>
      </c>
      <c r="G75">
        <v>0.5</v>
      </c>
      <c r="H75">
        <v>0.5</v>
      </c>
      <c r="I75">
        <v>3194</v>
      </c>
      <c r="J75">
        <v>5934</v>
      </c>
      <c r="L75">
        <v>1925</v>
      </c>
      <c r="M75">
        <v>2.8650000000000002</v>
      </c>
      <c r="N75">
        <v>5.306</v>
      </c>
      <c r="O75">
        <v>2.4409999999999998</v>
      </c>
      <c r="Q75">
        <v>8.5000000000000006E-2</v>
      </c>
      <c r="R75">
        <v>1</v>
      </c>
      <c r="S75">
        <v>0</v>
      </c>
      <c r="T75">
        <v>0</v>
      </c>
      <c r="V75">
        <v>0</v>
      </c>
      <c r="Y75" s="1">
        <v>44812</v>
      </c>
      <c r="Z75" s="6">
        <v>0.14993055555555554</v>
      </c>
      <c r="AB75">
        <v>1</v>
      </c>
      <c r="AD75" s="3">
        <f t="shared" si="4"/>
        <v>3.3683428572466854</v>
      </c>
      <c r="AE75" s="3">
        <f t="shared" si="5"/>
        <v>6.873980440712141</v>
      </c>
      <c r="AF75" s="3">
        <f t="shared" si="6"/>
        <v>3.5056375834654556</v>
      </c>
      <c r="AG75" s="3">
        <f t="shared" si="7"/>
        <v>0.21291066736085196</v>
      </c>
      <c r="AH75" s="3"/>
      <c r="BG75" s="3"/>
      <c r="BH75" s="3"/>
      <c r="BI75" s="3"/>
      <c r="BJ75" s="3"/>
    </row>
    <row r="76" spans="1:62" x14ac:dyDescent="0.2">
      <c r="A76">
        <v>52</v>
      </c>
      <c r="B76">
        <v>17</v>
      </c>
      <c r="C76" t="s">
        <v>172</v>
      </c>
      <c r="D76" t="s">
        <v>27</v>
      </c>
      <c r="G76">
        <v>0.5</v>
      </c>
      <c r="H76">
        <v>0.5</v>
      </c>
      <c r="I76">
        <v>3814</v>
      </c>
      <c r="J76">
        <v>7442</v>
      </c>
      <c r="L76">
        <v>10910</v>
      </c>
      <c r="M76">
        <v>3.3410000000000002</v>
      </c>
      <c r="N76">
        <v>6.5830000000000002</v>
      </c>
      <c r="O76">
        <v>3.242</v>
      </c>
      <c r="Q76">
        <v>1.0249999999999999</v>
      </c>
      <c r="R76">
        <v>1</v>
      </c>
      <c r="S76">
        <v>0</v>
      </c>
      <c r="T76">
        <v>0</v>
      </c>
      <c r="V76">
        <v>0</v>
      </c>
      <c r="Y76" s="1">
        <v>44812</v>
      </c>
      <c r="Z76" s="6">
        <v>0.16277777777777777</v>
      </c>
      <c r="AB76">
        <v>1</v>
      </c>
      <c r="AD76" s="3">
        <f t="shared" si="4"/>
        <v>3.9797705076458243</v>
      </c>
      <c r="AE76" s="3">
        <f t="shared" si="5"/>
        <v>8.4299481252321637</v>
      </c>
      <c r="AF76" s="3">
        <f t="shared" si="6"/>
        <v>4.4501776175863395</v>
      </c>
      <c r="AG76" s="3">
        <f t="shared" si="7"/>
        <v>1.0724903111821182</v>
      </c>
      <c r="AH76" s="3"/>
      <c r="BG76" s="3"/>
      <c r="BH76" s="3"/>
      <c r="BI76" s="3"/>
      <c r="BJ76" s="3"/>
    </row>
    <row r="77" spans="1:62" x14ac:dyDescent="0.2">
      <c r="A77">
        <v>53</v>
      </c>
      <c r="B77">
        <v>17</v>
      </c>
      <c r="C77" t="s">
        <v>172</v>
      </c>
      <c r="D77" t="s">
        <v>27</v>
      </c>
      <c r="G77">
        <v>0.5</v>
      </c>
      <c r="H77">
        <v>0.5</v>
      </c>
      <c r="I77">
        <v>4126</v>
      </c>
      <c r="J77">
        <v>7371</v>
      </c>
      <c r="L77">
        <v>10968</v>
      </c>
      <c r="M77">
        <v>3.58</v>
      </c>
      <c r="N77">
        <v>6.5229999999999997</v>
      </c>
      <c r="O77">
        <v>2.9430000000000001</v>
      </c>
      <c r="Q77">
        <v>1.0309999999999999</v>
      </c>
      <c r="R77">
        <v>1</v>
      </c>
      <c r="S77">
        <v>0</v>
      </c>
      <c r="T77">
        <v>0</v>
      </c>
      <c r="V77">
        <v>0</v>
      </c>
      <c r="Y77" s="1">
        <v>44812</v>
      </c>
      <c r="Z77" s="6">
        <v>0.16983796296296297</v>
      </c>
      <c r="AB77">
        <v>1</v>
      </c>
      <c r="AD77" s="3">
        <f t="shared" si="4"/>
        <v>4.2874566801047465</v>
      </c>
      <c r="AE77" s="3">
        <f t="shared" si="5"/>
        <v>8.3566896997673634</v>
      </c>
      <c r="AF77" s="3">
        <f t="shared" si="6"/>
        <v>4.069233019662617</v>
      </c>
      <c r="AG77" s="3">
        <f t="shared" si="7"/>
        <v>1.0780390723776254</v>
      </c>
      <c r="AH77" s="3"/>
      <c r="AK77">
        <f>ABS(100*(AD77-AD78)/(AVERAGE(AD77:AD78)))</f>
        <v>0.5733855840026203</v>
      </c>
      <c r="AQ77">
        <f>ABS(100*(AE77-AE78)/(AVERAGE(AE77:AE78)))</f>
        <v>0.47029307237008777</v>
      </c>
      <c r="AW77">
        <f>ABS(100*(AF77-AF78)/(AVERAGE(AF77:AF78)))</f>
        <v>1.5818257760487675</v>
      </c>
      <c r="BC77">
        <f>ABS(100*(AG77-AG78)/(AVERAGE(AG77:AG78)))</f>
        <v>0.25702363317291987</v>
      </c>
      <c r="BG77" s="3">
        <f>AVERAGE(AD77:AD78)</f>
        <v>4.2997838504756967</v>
      </c>
      <c r="BH77" s="3">
        <f>AVERAGE(AE77:AE78)</f>
        <v>8.3370853323894583</v>
      </c>
      <c r="BI77" s="3">
        <f>AVERAGE(AF77:AF78)</f>
        <v>4.0373014819137616</v>
      </c>
      <c r="BJ77" s="3">
        <f>AVERAGE(AG77:AG78)</f>
        <v>1.0794262626765023</v>
      </c>
    </row>
    <row r="78" spans="1:62" x14ac:dyDescent="0.2">
      <c r="A78">
        <v>54</v>
      </c>
      <c r="B78">
        <v>17</v>
      </c>
      <c r="C78" t="s">
        <v>172</v>
      </c>
      <c r="D78" t="s">
        <v>27</v>
      </c>
      <c r="G78">
        <v>0.5</v>
      </c>
      <c r="H78">
        <v>0.5</v>
      </c>
      <c r="I78">
        <v>4151</v>
      </c>
      <c r="J78">
        <v>7333</v>
      </c>
      <c r="L78">
        <v>10997</v>
      </c>
      <c r="M78">
        <v>3.6</v>
      </c>
      <c r="N78">
        <v>6.4909999999999997</v>
      </c>
      <c r="O78">
        <v>2.8919999999999999</v>
      </c>
      <c r="Q78">
        <v>1.034</v>
      </c>
      <c r="R78">
        <v>1</v>
      </c>
      <c r="S78">
        <v>0</v>
      </c>
      <c r="T78">
        <v>0</v>
      </c>
      <c r="V78">
        <v>0</v>
      </c>
      <c r="Y78" s="1">
        <v>44812</v>
      </c>
      <c r="Z78" s="6">
        <v>0.1773726851851852</v>
      </c>
      <c r="AB78">
        <v>1</v>
      </c>
      <c r="AD78" s="3">
        <f t="shared" si="4"/>
        <v>4.3121110208466469</v>
      </c>
      <c r="AE78" s="3">
        <f t="shared" si="5"/>
        <v>8.3174809650115531</v>
      </c>
      <c r="AF78" s="3">
        <f t="shared" si="6"/>
        <v>4.0053699441649062</v>
      </c>
      <c r="AG78" s="3">
        <f t="shared" si="7"/>
        <v>1.0808134529753792</v>
      </c>
      <c r="AH78" s="3"/>
      <c r="BG78" s="3"/>
      <c r="BH78" s="3"/>
      <c r="BI78" s="3"/>
      <c r="BJ78" s="3"/>
    </row>
    <row r="79" spans="1:62" x14ac:dyDescent="0.2">
      <c r="A79">
        <v>55</v>
      </c>
      <c r="B79">
        <v>18</v>
      </c>
      <c r="C79" t="s">
        <v>173</v>
      </c>
      <c r="D79" t="s">
        <v>27</v>
      </c>
      <c r="G79">
        <v>0.5</v>
      </c>
      <c r="H79">
        <v>0.5</v>
      </c>
      <c r="I79">
        <v>3295</v>
      </c>
      <c r="J79">
        <v>6221</v>
      </c>
      <c r="L79">
        <v>2003</v>
      </c>
      <c r="M79">
        <v>2.9430000000000001</v>
      </c>
      <c r="N79">
        <v>5.5490000000000004</v>
      </c>
      <c r="O79">
        <v>2.6059999999999999</v>
      </c>
      <c r="Q79">
        <v>9.2999999999999999E-2</v>
      </c>
      <c r="R79">
        <v>1</v>
      </c>
      <c r="S79">
        <v>0</v>
      </c>
      <c r="T79">
        <v>0</v>
      </c>
      <c r="V79">
        <v>0</v>
      </c>
      <c r="Y79" s="1">
        <v>44812</v>
      </c>
      <c r="Z79" s="6">
        <v>0.1903125</v>
      </c>
      <c r="AB79">
        <v>1</v>
      </c>
      <c r="AD79" s="3">
        <f t="shared" si="4"/>
        <v>3.4679463938439645</v>
      </c>
      <c r="AE79" s="3">
        <f t="shared" si="5"/>
        <v>7.1701095689994405</v>
      </c>
      <c r="AF79" s="3">
        <f t="shared" si="6"/>
        <v>3.702163175155476</v>
      </c>
      <c r="AG79" s="3">
        <f t="shared" si="7"/>
        <v>0.22037279448584457</v>
      </c>
      <c r="AH79" s="3"/>
      <c r="BG79" s="3"/>
      <c r="BH79" s="3"/>
      <c r="BI79" s="3"/>
      <c r="BJ79" s="3"/>
    </row>
    <row r="80" spans="1:62" x14ac:dyDescent="0.2">
      <c r="A80">
        <v>56</v>
      </c>
      <c r="B80">
        <v>18</v>
      </c>
      <c r="C80" t="s">
        <v>173</v>
      </c>
      <c r="D80" t="s">
        <v>27</v>
      </c>
      <c r="G80">
        <v>0.5</v>
      </c>
      <c r="H80">
        <v>0.5</v>
      </c>
      <c r="I80">
        <v>2954</v>
      </c>
      <c r="J80">
        <v>6053</v>
      </c>
      <c r="L80">
        <v>1963</v>
      </c>
      <c r="M80">
        <v>2.681</v>
      </c>
      <c r="N80">
        <v>5.407</v>
      </c>
      <c r="O80">
        <v>2.7250000000000001</v>
      </c>
      <c r="Q80">
        <v>8.8999999999999996E-2</v>
      </c>
      <c r="R80">
        <v>1</v>
      </c>
      <c r="S80">
        <v>0</v>
      </c>
      <c r="T80">
        <v>0</v>
      </c>
      <c r="V80">
        <v>0</v>
      </c>
      <c r="Y80" s="1">
        <v>44812</v>
      </c>
      <c r="Z80" s="6">
        <v>0.1973263888888889</v>
      </c>
      <c r="AB80">
        <v>1</v>
      </c>
      <c r="AD80" s="3">
        <f t="shared" si="4"/>
        <v>3.1316611861244379</v>
      </c>
      <c r="AE80" s="3">
        <f t="shared" si="5"/>
        <v>6.9967656890263878</v>
      </c>
      <c r="AF80" s="3">
        <f t="shared" si="6"/>
        <v>3.86510450290195</v>
      </c>
      <c r="AG80" s="3">
        <f t="shared" si="7"/>
        <v>0.21654606262687401</v>
      </c>
      <c r="AH80" s="3"/>
      <c r="AK80">
        <f>ABS(100*(AD80-AD81)/(AVERAGE(AD80:AD81)))</f>
        <v>0.65911969138032034</v>
      </c>
      <c r="AQ80">
        <f>ABS(100*(AE80-AE81)/(AVERAGE(AE80:AE81)))</f>
        <v>0.60280217826204963</v>
      </c>
      <c r="AW80">
        <f>ABS(100*(AF80-AF81)/(AVERAGE(AF80:AF81)))</f>
        <v>0.55714815017839847</v>
      </c>
      <c r="BC80">
        <f>ABS(100*(AG80-AG81)/(AVERAGE(AG80:AG81)))</f>
        <v>1.7379608424665656</v>
      </c>
      <c r="BG80" s="3">
        <f>AVERAGE(AD80:AD81)</f>
        <v>3.1420160092360363</v>
      </c>
      <c r="BH80" s="3">
        <f>AVERAGE(AE80:AE81)</f>
        <v>7.0179177696183377</v>
      </c>
      <c r="BI80" s="3">
        <f>AVERAGE(AF80:AF81)</f>
        <v>3.8759017603823009</v>
      </c>
      <c r="BJ80" s="3">
        <f>AVERAGE(AG80:AG81)</f>
        <v>0.21468053084562583</v>
      </c>
    </row>
    <row r="81" spans="1:62" x14ac:dyDescent="0.2">
      <c r="A81">
        <v>57</v>
      </c>
      <c r="B81">
        <v>18</v>
      </c>
      <c r="C81" t="s">
        <v>173</v>
      </c>
      <c r="D81" t="s">
        <v>27</v>
      </c>
      <c r="G81">
        <v>0.5</v>
      </c>
      <c r="H81">
        <v>0.5</v>
      </c>
      <c r="I81">
        <v>2975</v>
      </c>
      <c r="J81">
        <v>6094</v>
      </c>
      <c r="L81">
        <v>1924</v>
      </c>
      <c r="M81">
        <v>2.6970000000000001</v>
      </c>
      <c r="N81">
        <v>5.4420000000000002</v>
      </c>
      <c r="O81">
        <v>2.7440000000000002</v>
      </c>
      <c r="Q81">
        <v>8.5000000000000006E-2</v>
      </c>
      <c r="R81">
        <v>1</v>
      </c>
      <c r="S81">
        <v>0</v>
      </c>
      <c r="T81">
        <v>0</v>
      </c>
      <c r="V81">
        <v>0</v>
      </c>
      <c r="Y81" s="1">
        <v>44812</v>
      </c>
      <c r="Z81" s="6">
        <v>0.20471064814814813</v>
      </c>
      <c r="AB81">
        <v>1</v>
      </c>
      <c r="AD81" s="3">
        <f t="shared" si="4"/>
        <v>3.1523708323476347</v>
      </c>
      <c r="AE81" s="3">
        <f t="shared" si="5"/>
        <v>7.0390698502102866</v>
      </c>
      <c r="AF81" s="3">
        <f t="shared" si="6"/>
        <v>3.8866990178626519</v>
      </c>
      <c r="AG81" s="3">
        <f t="shared" si="7"/>
        <v>0.21281499906437767</v>
      </c>
      <c r="AH81" s="3"/>
    </row>
    <row r="82" spans="1:62" x14ac:dyDescent="0.2">
      <c r="A82">
        <v>58</v>
      </c>
      <c r="B82">
        <v>19</v>
      </c>
      <c r="C82" t="s">
        <v>64</v>
      </c>
      <c r="D82" t="s">
        <v>27</v>
      </c>
      <c r="G82">
        <v>0.5</v>
      </c>
      <c r="H82">
        <v>0.5</v>
      </c>
      <c r="I82">
        <v>5767</v>
      </c>
      <c r="J82">
        <v>13296</v>
      </c>
      <c r="L82">
        <v>4299</v>
      </c>
      <c r="M82">
        <v>4.8390000000000004</v>
      </c>
      <c r="N82">
        <v>11.542</v>
      </c>
      <c r="O82">
        <v>6.7030000000000003</v>
      </c>
      <c r="Q82">
        <v>0.33400000000000002</v>
      </c>
      <c r="R82">
        <v>1</v>
      </c>
      <c r="S82">
        <v>0</v>
      </c>
      <c r="T82">
        <v>0</v>
      </c>
      <c r="V82">
        <v>0</v>
      </c>
      <c r="Y82" s="1">
        <v>44812</v>
      </c>
      <c r="Z82" s="6">
        <v>0.21811342592592595</v>
      </c>
      <c r="AB82">
        <v>1</v>
      </c>
      <c r="AD82" s="3">
        <f t="shared" si="4"/>
        <v>5.9057676064031117</v>
      </c>
      <c r="AE82" s="3">
        <f t="shared" si="5"/>
        <v>14.470156895245571</v>
      </c>
      <c r="AF82" s="3">
        <f t="shared" si="6"/>
        <v>8.5643892888424595</v>
      </c>
      <c r="AG82" s="3">
        <f t="shared" si="7"/>
        <v>0.44002720319075578</v>
      </c>
      <c r="AH82" s="3"/>
      <c r="BG82" s="3"/>
      <c r="BH82" s="3"/>
      <c r="BI82" s="3"/>
      <c r="BJ82" s="3"/>
    </row>
    <row r="83" spans="1:62" x14ac:dyDescent="0.2">
      <c r="A83">
        <v>59</v>
      </c>
      <c r="B83">
        <v>19</v>
      </c>
      <c r="C83" t="s">
        <v>64</v>
      </c>
      <c r="D83" t="s">
        <v>27</v>
      </c>
      <c r="G83">
        <v>0.5</v>
      </c>
      <c r="H83">
        <v>0.5</v>
      </c>
      <c r="I83">
        <v>6885</v>
      </c>
      <c r="J83">
        <v>13292</v>
      </c>
      <c r="L83">
        <v>4232</v>
      </c>
      <c r="M83">
        <v>5.6970000000000001</v>
      </c>
      <c r="N83">
        <v>11.54</v>
      </c>
      <c r="O83">
        <v>5.8419999999999996</v>
      </c>
      <c r="Q83">
        <v>0.32700000000000001</v>
      </c>
      <c r="R83">
        <v>1</v>
      </c>
      <c r="S83">
        <v>0</v>
      </c>
      <c r="T83">
        <v>0</v>
      </c>
      <c r="V83">
        <v>0</v>
      </c>
      <c r="Y83" s="1">
        <v>44812</v>
      </c>
      <c r="Z83" s="6">
        <v>0.2255324074074074</v>
      </c>
      <c r="AB83">
        <v>1</v>
      </c>
      <c r="AD83" s="3">
        <f t="shared" si="4"/>
        <v>7.008309724380914</v>
      </c>
      <c r="AE83" s="3">
        <f t="shared" si="5"/>
        <v>14.46602966000812</v>
      </c>
      <c r="AF83" s="3">
        <f t="shared" si="6"/>
        <v>7.4577199356272059</v>
      </c>
      <c r="AG83" s="3">
        <f t="shared" si="7"/>
        <v>0.43361742732698005</v>
      </c>
      <c r="AH83" s="3"/>
      <c r="AK83">
        <f>ABS(100*(AD83-AD84)/(AVERAGE(AD83:AD84)))</f>
        <v>0.2529664617369114</v>
      </c>
      <c r="AM83">
        <f>100*((AVERAGE(AD83:AD84)*25.225)-(AVERAGE(AD65:AD66)*25))/(1000*0.075)</f>
        <v>94.542497141080986</v>
      </c>
      <c r="AQ83">
        <f>ABS(100*(AE83-AE84)/(AVERAGE(AE83:AE84)))</f>
        <v>0.60094141808290236</v>
      </c>
      <c r="AS83">
        <f>100*((AVERAGE(AE83:AE84)*25.225)-(AVERAGE(AE65:AE66)*25))/(2000*0.075)</f>
        <v>97.966852002894939</v>
      </c>
      <c r="AW83">
        <f>ABS(100*(AF83-AF84)/(AVERAGE(AF83:AF84)))</f>
        <v>1.4100728760075696</v>
      </c>
      <c r="AY83">
        <f>100*((AVERAGE(AF83:AF84)*25.225)-(AVERAGE(AF65:AF66)*25))/(1000*0.075)</f>
        <v>101.39120686470886</v>
      </c>
      <c r="BC83">
        <f>ABS(100*(AG83-AG84)/(AVERAGE(AG83:AG84)))</f>
        <v>2.0742316724825995</v>
      </c>
      <c r="BE83">
        <f>100*((AVERAGE(AG83:AG84)*25.225)-(AVERAGE(AG65:AG66)*25))/(100*0.075)</f>
        <v>81.596130472215464</v>
      </c>
      <c r="BG83" s="3">
        <f>AVERAGE(AD83:AD84)</f>
        <v>7.0171852870479983</v>
      </c>
      <c r="BH83" s="3">
        <f>AVERAGE(AE83:AE84)</f>
        <v>14.422693690014857</v>
      </c>
      <c r="BI83" s="3">
        <f>AVERAGE(AF83:AF84)</f>
        <v>7.4055084029668574</v>
      </c>
      <c r="BJ83" s="3">
        <f>AVERAGE(AG83:AG84)</f>
        <v>0.43816167140950762</v>
      </c>
    </row>
    <row r="84" spans="1:62" x14ac:dyDescent="0.2">
      <c r="A84">
        <v>60</v>
      </c>
      <c r="B84">
        <v>19</v>
      </c>
      <c r="C84" t="s">
        <v>64</v>
      </c>
      <c r="D84" t="s">
        <v>27</v>
      </c>
      <c r="G84">
        <v>0.5</v>
      </c>
      <c r="H84">
        <v>0.5</v>
      </c>
      <c r="I84">
        <v>6903</v>
      </c>
      <c r="J84">
        <v>13208</v>
      </c>
      <c r="L84">
        <v>4327</v>
      </c>
      <c r="M84">
        <v>5.7110000000000003</v>
      </c>
      <c r="N84">
        <v>11.468</v>
      </c>
      <c r="O84">
        <v>5.7569999999999997</v>
      </c>
      <c r="Q84">
        <v>0.33700000000000002</v>
      </c>
      <c r="R84">
        <v>1</v>
      </c>
      <c r="S84">
        <v>0</v>
      </c>
      <c r="T84">
        <v>0</v>
      </c>
      <c r="V84">
        <v>0</v>
      </c>
      <c r="Y84" s="1">
        <v>44812</v>
      </c>
      <c r="Z84" s="6">
        <v>0.23337962962962963</v>
      </c>
      <c r="AB84">
        <v>1</v>
      </c>
      <c r="AD84" s="3">
        <f t="shared" si="4"/>
        <v>7.0260608497150825</v>
      </c>
      <c r="AE84" s="3">
        <f t="shared" si="5"/>
        <v>14.379357720021591</v>
      </c>
      <c r="AF84" s="3">
        <f t="shared" si="6"/>
        <v>7.3532968703065089</v>
      </c>
      <c r="AG84" s="3">
        <f t="shared" si="7"/>
        <v>0.4427059154920352</v>
      </c>
      <c r="AH84" s="3"/>
    </row>
    <row r="85" spans="1:62" x14ac:dyDescent="0.2">
      <c r="A85">
        <v>61</v>
      </c>
      <c r="B85">
        <v>20</v>
      </c>
      <c r="C85" t="s">
        <v>65</v>
      </c>
      <c r="D85" t="s">
        <v>27</v>
      </c>
      <c r="G85">
        <v>0.5</v>
      </c>
      <c r="H85">
        <v>0.5</v>
      </c>
      <c r="I85">
        <v>4132</v>
      </c>
      <c r="J85">
        <v>6443</v>
      </c>
      <c r="L85">
        <v>1969</v>
      </c>
      <c r="M85">
        <v>3.585</v>
      </c>
      <c r="N85">
        <v>5.7370000000000001</v>
      </c>
      <c r="O85">
        <v>2.1520000000000001</v>
      </c>
      <c r="Q85">
        <v>0.09</v>
      </c>
      <c r="R85">
        <v>1</v>
      </c>
      <c r="S85">
        <v>0</v>
      </c>
      <c r="T85">
        <v>0</v>
      </c>
      <c r="V85">
        <v>0</v>
      </c>
      <c r="Y85" s="1">
        <v>44812</v>
      </c>
      <c r="Z85" s="6">
        <v>0.24681712962962962</v>
      </c>
      <c r="AB85">
        <v>1</v>
      </c>
      <c r="AD85" s="3">
        <f t="shared" si="4"/>
        <v>4.2933737218828023</v>
      </c>
      <c r="AE85" s="3">
        <f t="shared" si="5"/>
        <v>7.3991711246781184</v>
      </c>
      <c r="AF85" s="3">
        <f t="shared" si="6"/>
        <v>3.1057974027953161</v>
      </c>
      <c r="AG85" s="3">
        <f t="shared" si="7"/>
        <v>0.21712007240571959</v>
      </c>
      <c r="AH85" s="3"/>
      <c r="BG85" s="3"/>
      <c r="BH85" s="3"/>
      <c r="BI85" s="3"/>
      <c r="BJ85" s="3"/>
    </row>
    <row r="86" spans="1:62" x14ac:dyDescent="0.2">
      <c r="A86">
        <v>62</v>
      </c>
      <c r="B86">
        <v>20</v>
      </c>
      <c r="C86" t="s">
        <v>65</v>
      </c>
      <c r="D86" t="s">
        <v>27</v>
      </c>
      <c r="G86">
        <v>0.5</v>
      </c>
      <c r="H86">
        <v>0.5</v>
      </c>
      <c r="I86">
        <v>3039</v>
      </c>
      <c r="J86">
        <v>6460</v>
      </c>
      <c r="L86">
        <v>1953</v>
      </c>
      <c r="M86">
        <v>2.746</v>
      </c>
      <c r="N86">
        <v>5.7510000000000003</v>
      </c>
      <c r="O86">
        <v>3.0049999999999999</v>
      </c>
      <c r="Q86">
        <v>8.7999999999999995E-2</v>
      </c>
      <c r="R86">
        <v>1</v>
      </c>
      <c r="S86">
        <v>0</v>
      </c>
      <c r="T86">
        <v>0</v>
      </c>
      <c r="V86">
        <v>0</v>
      </c>
      <c r="Y86" s="1">
        <v>44812</v>
      </c>
      <c r="Z86" s="6">
        <v>0.25370370370370371</v>
      </c>
      <c r="AB86">
        <v>1</v>
      </c>
      <c r="AD86" s="3">
        <f t="shared" si="4"/>
        <v>3.2154859446469009</v>
      </c>
      <c r="AE86" s="3">
        <f t="shared" si="5"/>
        <v>7.4167118744372953</v>
      </c>
      <c r="AF86" s="3">
        <f t="shared" si="6"/>
        <v>4.2012259297903949</v>
      </c>
      <c r="AG86" s="3">
        <f t="shared" si="7"/>
        <v>0.21558937966213135</v>
      </c>
      <c r="AH86" s="3"/>
      <c r="AK86">
        <f>ABS(100*(AD86-AD87)/(AVERAGE(AD86:AD87)))</f>
        <v>6.1320203839013966E-2</v>
      </c>
      <c r="AL86">
        <f>ABS(100*((AVERAGE(AD86:AD87)-AVERAGE(AD80:AD81))/(AVERAGE(AD80:AD81,AD86:AD87))))</f>
        <v>2.3419437937888317</v>
      </c>
      <c r="AQ86">
        <f>ABS(100*(AE86-AE87)/(AVERAGE(AE86:AE87)))</f>
        <v>1.1895485441934541</v>
      </c>
      <c r="AR86">
        <f>ABS(100*((AVERAGE(AE86:AE87)-AVERAGE(AE80:AE81))/(AVERAGE(AE80:AE81,AE86:AE87))))</f>
        <v>4.9329123985139027</v>
      </c>
      <c r="AW86">
        <f>ABS(100*(AF86-AF87)/(AVERAGE(AF86:AF87)))</f>
        <v>2.1575487804860511</v>
      </c>
      <c r="AX86">
        <f>ABS(100*((AVERAGE(AF86:AF87)-AVERAGE(AF80:AF81))/(AVERAGE(AF80:AF81,AF86:AF87))))</f>
        <v>6.9839643209272273</v>
      </c>
      <c r="BC86">
        <f>ABS(100*(AG86-AG87)/(AVERAGE(AG86:AG87)))</f>
        <v>3.3385831333376044</v>
      </c>
      <c r="BD86">
        <f>ABS(100*((AVERAGE(AG86:AG87)-AVERAGE(AG80:AG81))/(AVERAGE(AG80:AG81,AG86:AG87))))</f>
        <v>1.233040574364096</v>
      </c>
      <c r="BG86" s="3">
        <f>AVERAGE(AD86:AD87)</f>
        <v>3.216472118276577</v>
      </c>
      <c r="BH86" s="3">
        <f>AVERAGE(AE86:AE87)</f>
        <v>7.3728600000393509</v>
      </c>
      <c r="BI86" s="3">
        <f>AVERAGE(AF86:AF87)</f>
        <v>4.1563878817627735</v>
      </c>
      <c r="BJ86" s="3">
        <f>AVERAGE(AG86:AG87)</f>
        <v>0.21204965269258358</v>
      </c>
    </row>
    <row r="87" spans="1:62" x14ac:dyDescent="0.2">
      <c r="A87">
        <v>63</v>
      </c>
      <c r="B87">
        <v>20</v>
      </c>
      <c r="C87" t="s">
        <v>65</v>
      </c>
      <c r="D87" t="s">
        <v>27</v>
      </c>
      <c r="G87">
        <v>0.5</v>
      </c>
      <c r="H87">
        <v>0.5</v>
      </c>
      <c r="I87">
        <v>3041</v>
      </c>
      <c r="J87">
        <v>6375</v>
      </c>
      <c r="L87">
        <v>1879</v>
      </c>
      <c r="M87">
        <v>2.7480000000000002</v>
      </c>
      <c r="N87">
        <v>5.6790000000000003</v>
      </c>
      <c r="O87">
        <v>2.931</v>
      </c>
      <c r="Q87">
        <v>8.1000000000000003E-2</v>
      </c>
      <c r="R87">
        <v>1</v>
      </c>
      <c r="S87">
        <v>0</v>
      </c>
      <c r="T87">
        <v>0</v>
      </c>
      <c r="V87">
        <v>0</v>
      </c>
      <c r="Y87" s="1">
        <v>44812</v>
      </c>
      <c r="Z87" s="6">
        <v>0.26115740740740739</v>
      </c>
      <c r="AB87">
        <v>1</v>
      </c>
      <c r="AD87" s="3">
        <f t="shared" si="4"/>
        <v>3.2174582919062531</v>
      </c>
      <c r="AE87" s="3">
        <f t="shared" si="5"/>
        <v>7.3290081256414057</v>
      </c>
      <c r="AF87" s="3">
        <f t="shared" si="6"/>
        <v>4.1115498337351521</v>
      </c>
      <c r="AG87" s="3">
        <f t="shared" si="7"/>
        <v>0.20850992572303578</v>
      </c>
      <c r="AH87" s="3"/>
      <c r="BG87" s="3"/>
      <c r="BH87" s="3"/>
      <c r="BI87" s="3"/>
      <c r="BJ87" s="3"/>
    </row>
    <row r="88" spans="1:62" x14ac:dyDescent="0.2">
      <c r="A88">
        <v>64</v>
      </c>
      <c r="B88">
        <v>3</v>
      </c>
      <c r="C88" t="s">
        <v>28</v>
      </c>
      <c r="D88" t="s">
        <v>27</v>
      </c>
      <c r="G88">
        <v>0.5</v>
      </c>
      <c r="H88">
        <v>0.5</v>
      </c>
      <c r="I88">
        <v>1063</v>
      </c>
      <c r="J88">
        <v>471</v>
      </c>
      <c r="L88">
        <v>327</v>
      </c>
      <c r="M88">
        <v>1.23</v>
      </c>
      <c r="N88">
        <v>0.67700000000000005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1">
        <v>44812</v>
      </c>
      <c r="Z88" s="6">
        <v>0.27339120370370368</v>
      </c>
      <c r="AB88">
        <v>1</v>
      </c>
      <c r="AD88" s="3">
        <f t="shared" si="4"/>
        <v>1.2668068524070646</v>
      </c>
      <c r="AE88" s="3">
        <f t="shared" si="5"/>
        <v>1.2372089151598278</v>
      </c>
      <c r="AF88" s="3">
        <f t="shared" si="6"/>
        <v>-2.9597937247236805E-2</v>
      </c>
      <c r="AG88" s="3">
        <f t="shared" si="7"/>
        <v>6.0032729594977331E-2</v>
      </c>
      <c r="AH88" s="3"/>
    </row>
    <row r="89" spans="1:62" x14ac:dyDescent="0.2">
      <c r="A89">
        <v>65</v>
      </c>
      <c r="B89">
        <v>3</v>
      </c>
      <c r="C89" t="s">
        <v>28</v>
      </c>
      <c r="D89" t="s">
        <v>27</v>
      </c>
      <c r="G89">
        <v>0.5</v>
      </c>
      <c r="H89">
        <v>0.5</v>
      </c>
      <c r="I89">
        <v>266</v>
      </c>
      <c r="J89">
        <v>442</v>
      </c>
      <c r="L89">
        <v>336</v>
      </c>
      <c r="M89">
        <v>0.61899999999999999</v>
      </c>
      <c r="N89">
        <v>0.65300000000000002</v>
      </c>
      <c r="O89">
        <v>3.4000000000000002E-2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44812</v>
      </c>
      <c r="Z89" s="6">
        <v>0.27942129629629631</v>
      </c>
      <c r="AB89">
        <v>1</v>
      </c>
      <c r="AD89" s="3">
        <f t="shared" ref="AD89:AD129" si="8">((I89*$F$21)+$F$22)*1000/G89</f>
        <v>0.4808264695552682</v>
      </c>
      <c r="AE89" s="3">
        <f t="shared" ref="AE89:AE129" si="9">((J89*$H$21)+$H$22)*1000/H89</f>
        <v>1.2072864596882888</v>
      </c>
      <c r="AF89" s="3">
        <f t="shared" ref="AF89:AF129" si="10">AE89-AD89</f>
        <v>0.72645999013302065</v>
      </c>
      <c r="AG89" s="3">
        <f t="shared" ref="AG89:AG129" si="11">((L89*$J$21)+$J$22)*1000/H89</f>
        <v>6.0893744263245717E-2</v>
      </c>
      <c r="AH89" s="3"/>
      <c r="AK89">
        <f>ABS(100*(AD89-AD90)/(AVERAGE(AD89:AD90)))</f>
        <v>2.0722478349465905</v>
      </c>
      <c r="AQ89">
        <f>ABS(100*(AE89-AE90)/(AVERAGE(AE89:AE90)))</f>
        <v>1.1049085229185669</v>
      </c>
      <c r="AW89">
        <f>ABS(100*(AF89-AF90)/(AVERAGE(AF89:AF90)))</f>
        <v>3.1534109213162846</v>
      </c>
      <c r="BC89">
        <f>ABS(100*(AG89-AG90)/(AVERAGE(AG89:AG90)))</f>
        <v>1.7133712695092531</v>
      </c>
      <c r="BG89" s="3">
        <f>AVERAGE(AD89:AD90)</f>
        <v>0.47589560140688802</v>
      </c>
      <c r="BH89" s="3">
        <f>AVERAGE(AE89:AE90)</f>
        <v>1.213993216949151</v>
      </c>
      <c r="BI89" s="3">
        <f>AVERAGE(AF89:AF90)</f>
        <v>0.73809761554226305</v>
      </c>
      <c r="BJ89" s="3">
        <f>AVERAGE(AG89:AG90)</f>
        <v>6.1419919893854161E-2</v>
      </c>
    </row>
    <row r="90" spans="1:62" x14ac:dyDescent="0.2">
      <c r="A90">
        <v>66</v>
      </c>
      <c r="B90">
        <v>3</v>
      </c>
      <c r="C90" t="s">
        <v>28</v>
      </c>
      <c r="D90" t="s">
        <v>27</v>
      </c>
      <c r="G90">
        <v>0.5</v>
      </c>
      <c r="H90">
        <v>0.5</v>
      </c>
      <c r="I90">
        <v>256</v>
      </c>
      <c r="J90">
        <v>455</v>
      </c>
      <c r="L90">
        <v>347</v>
      </c>
      <c r="M90">
        <v>0.61199999999999999</v>
      </c>
      <c r="N90">
        <v>0.66400000000000003</v>
      </c>
      <c r="O90">
        <v>5.2999999999999999E-2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44812</v>
      </c>
      <c r="Z90" s="6">
        <v>0.28599537037037037</v>
      </c>
      <c r="AB90">
        <v>1</v>
      </c>
      <c r="AD90" s="3">
        <f t="shared" si="8"/>
        <v>0.47096473325850791</v>
      </c>
      <c r="AE90" s="3">
        <f t="shared" si="9"/>
        <v>1.2206999742100133</v>
      </c>
      <c r="AF90" s="3">
        <f t="shared" si="10"/>
        <v>0.74973524095150545</v>
      </c>
      <c r="AG90" s="3">
        <f t="shared" si="11"/>
        <v>6.1946095524462612E-2</v>
      </c>
      <c r="AH90" s="3"/>
      <c r="BG90" s="3"/>
      <c r="BH90" s="3"/>
      <c r="BI90" s="3"/>
      <c r="BJ90" s="3"/>
    </row>
    <row r="91" spans="1:62" x14ac:dyDescent="0.2">
      <c r="A91">
        <v>67</v>
      </c>
      <c r="B91">
        <v>1</v>
      </c>
      <c r="C91" t="s">
        <v>93</v>
      </c>
      <c r="D91" t="s">
        <v>27</v>
      </c>
      <c r="G91">
        <v>0.3</v>
      </c>
      <c r="H91">
        <v>0.3</v>
      </c>
      <c r="I91">
        <v>1318</v>
      </c>
      <c r="J91">
        <v>10881</v>
      </c>
      <c r="L91">
        <v>6258</v>
      </c>
      <c r="M91">
        <v>2.3769999999999998</v>
      </c>
      <c r="N91">
        <v>15.827999999999999</v>
      </c>
      <c r="O91">
        <v>13.452</v>
      </c>
      <c r="Q91">
        <v>0.89800000000000002</v>
      </c>
      <c r="R91">
        <v>1</v>
      </c>
      <c r="S91">
        <v>0</v>
      </c>
      <c r="T91">
        <v>0</v>
      </c>
      <c r="V91">
        <v>0</v>
      </c>
      <c r="Y91" s="1">
        <v>44812</v>
      </c>
      <c r="Z91" s="6">
        <v>0.29829861111111111</v>
      </c>
      <c r="AB91">
        <v>1</v>
      </c>
      <c r="AD91" s="3">
        <f t="shared" si="8"/>
        <v>2.5304685466240868</v>
      </c>
      <c r="AE91" s="3">
        <f t="shared" si="9"/>
        <v>19.963897701054893</v>
      </c>
      <c r="AF91" s="3">
        <f t="shared" si="10"/>
        <v>17.433429154430808</v>
      </c>
      <c r="AG91" s="3">
        <f t="shared" si="11"/>
        <v>1.0457356599730665</v>
      </c>
      <c r="AH91" s="3"/>
    </row>
    <row r="92" spans="1:62" x14ac:dyDescent="0.2">
      <c r="A92">
        <v>68</v>
      </c>
      <c r="B92">
        <v>1</v>
      </c>
      <c r="C92" t="s">
        <v>93</v>
      </c>
      <c r="D92" t="s">
        <v>27</v>
      </c>
      <c r="G92">
        <v>0.3</v>
      </c>
      <c r="H92">
        <v>0.3</v>
      </c>
      <c r="I92">
        <v>4241</v>
      </c>
      <c r="J92">
        <v>11265</v>
      </c>
      <c r="L92">
        <v>6443</v>
      </c>
      <c r="M92">
        <v>6.1139999999999999</v>
      </c>
      <c r="N92">
        <v>16.37</v>
      </c>
      <c r="O92">
        <v>10.256</v>
      </c>
      <c r="Q92">
        <v>0.93</v>
      </c>
      <c r="R92">
        <v>1</v>
      </c>
      <c r="S92">
        <v>0</v>
      </c>
      <c r="T92">
        <v>0</v>
      </c>
      <c r="V92">
        <v>0</v>
      </c>
      <c r="Y92" s="1">
        <v>44812</v>
      </c>
      <c r="Z92" s="6">
        <v>0.30532407407407408</v>
      </c>
      <c r="AB92">
        <v>1</v>
      </c>
      <c r="AD92" s="3">
        <f t="shared" si="8"/>
        <v>7.3347777458624819</v>
      </c>
      <c r="AE92" s="3">
        <f t="shared" si="9"/>
        <v>20.624255339047476</v>
      </c>
      <c r="AF92" s="3">
        <f t="shared" si="10"/>
        <v>13.289477593184994</v>
      </c>
      <c r="AG92" s="3">
        <f t="shared" si="11"/>
        <v>1.0752333847192981</v>
      </c>
      <c r="AH92" s="3"/>
      <c r="AI92">
        <f>100*(AVERAGE(I92:I93))/(AVERAGE(I$47:I$48))</f>
        <v>89.066692219241091</v>
      </c>
      <c r="AK92">
        <f>ABS(100*(AD92-AD93)/(AVERAGE(AD92:AD93)))</f>
        <v>16.697241438012536</v>
      </c>
      <c r="AO92">
        <f>100*(AVERAGE(J92:J93))/(AVERAGE(J$47:J$48))</f>
        <v>95.552232428968168</v>
      </c>
      <c r="AQ92">
        <f>ABS(100*(AE92-AE93)/(AVERAGE(AE92:AE93)))</f>
        <v>1.3937787772385015</v>
      </c>
      <c r="AU92">
        <f>100*(((AVERAGE(J92:J93))-(AVERAGE(I92:I93)))/((AVERAGE(J$47:J$48))-(AVERAGE($I$47:I93))))</f>
        <v>81.311994069484982</v>
      </c>
      <c r="AW92">
        <f>ABS(100*(AF92-AF93)/(AVERAGE(AF92:AF93)))</f>
        <v>12.996096434334813</v>
      </c>
      <c r="BA92">
        <f>100*(AVERAGE(L92:L93))/(AVERAGE(L$47:L$48))</f>
        <v>98.415275200989484</v>
      </c>
      <c r="BC92">
        <f>ABS(100*(AG92-AG93)/(AVERAGE(AG92:AG93)))</f>
        <v>2.3252293381464169</v>
      </c>
      <c r="BG92" s="3">
        <f>AVERAGE(AD92:AD93)</f>
        <v>8.002910379967993</v>
      </c>
      <c r="BH92" s="3">
        <f>AVERAGE(AE92:AE93)</f>
        <v>20.481521787085537</v>
      </c>
      <c r="BI92" s="3">
        <f>AVERAGE(AF92:AF93)</f>
        <v>12.478611407117544</v>
      </c>
      <c r="BJ92" s="3">
        <f>AVERAGE(AG92:AG93)</f>
        <v>1.062876229758039</v>
      </c>
    </row>
    <row r="93" spans="1:62" x14ac:dyDescent="0.2">
      <c r="A93">
        <v>69</v>
      </c>
      <c r="B93">
        <v>1</v>
      </c>
      <c r="C93" t="s">
        <v>93</v>
      </c>
      <c r="D93" t="s">
        <v>27</v>
      </c>
      <c r="G93">
        <v>0.3</v>
      </c>
      <c r="H93">
        <v>0.3</v>
      </c>
      <c r="I93">
        <v>5054</v>
      </c>
      <c r="J93">
        <v>11099</v>
      </c>
      <c r="L93">
        <v>6288</v>
      </c>
      <c r="M93">
        <v>7.1539999999999999</v>
      </c>
      <c r="N93">
        <v>16.135000000000002</v>
      </c>
      <c r="O93">
        <v>8.9809999999999999</v>
      </c>
      <c r="Q93">
        <v>0.90300000000000002</v>
      </c>
      <c r="R93">
        <v>1</v>
      </c>
      <c r="S93">
        <v>0</v>
      </c>
      <c r="T93">
        <v>0</v>
      </c>
      <c r="V93">
        <v>0</v>
      </c>
      <c r="Y93" s="1">
        <v>44812</v>
      </c>
      <c r="Z93" s="6">
        <v>0.31290509259259258</v>
      </c>
      <c r="AB93">
        <v>1</v>
      </c>
      <c r="AD93" s="3">
        <f t="shared" si="8"/>
        <v>8.6710430140735042</v>
      </c>
      <c r="AE93" s="3">
        <f t="shared" si="9"/>
        <v>20.338788235123598</v>
      </c>
      <c r="AF93" s="3">
        <f t="shared" si="10"/>
        <v>11.667745221050094</v>
      </c>
      <c r="AG93" s="3">
        <f t="shared" si="11"/>
        <v>1.0505190747967796</v>
      </c>
      <c r="AH93" s="3"/>
    </row>
    <row r="94" spans="1:62" x14ac:dyDescent="0.2">
      <c r="A94">
        <v>70</v>
      </c>
      <c r="B94">
        <v>21</v>
      </c>
      <c r="C94" t="s">
        <v>174</v>
      </c>
      <c r="D94" t="s">
        <v>27</v>
      </c>
      <c r="G94">
        <v>0.5</v>
      </c>
      <c r="H94">
        <v>0.5</v>
      </c>
      <c r="I94">
        <v>5361</v>
      </c>
      <c r="J94">
        <v>8044</v>
      </c>
      <c r="L94">
        <v>2547</v>
      </c>
      <c r="M94">
        <v>4.5279999999999996</v>
      </c>
      <c r="N94">
        <v>7.0940000000000003</v>
      </c>
      <c r="O94">
        <v>2.5649999999999999</v>
      </c>
      <c r="Q94">
        <v>0.15</v>
      </c>
      <c r="R94">
        <v>1</v>
      </c>
      <c r="S94">
        <v>0</v>
      </c>
      <c r="T94">
        <v>0</v>
      </c>
      <c r="V94">
        <v>0</v>
      </c>
      <c r="Y94" s="1">
        <v>44812</v>
      </c>
      <c r="Z94" s="6">
        <v>0.32600694444444445</v>
      </c>
      <c r="AB94">
        <v>1</v>
      </c>
      <c r="AD94" s="3">
        <f t="shared" si="8"/>
        <v>5.5053811127546437</v>
      </c>
      <c r="AE94" s="3">
        <f t="shared" si="9"/>
        <v>9.0510970284689378</v>
      </c>
      <c r="AF94" s="3">
        <f t="shared" si="10"/>
        <v>3.5457159157142941</v>
      </c>
      <c r="AG94" s="3">
        <f t="shared" si="11"/>
        <v>0.2724163477678444</v>
      </c>
      <c r="AH94" s="3"/>
    </row>
    <row r="95" spans="1:62" x14ac:dyDescent="0.2">
      <c r="A95">
        <v>71</v>
      </c>
      <c r="B95">
        <v>21</v>
      </c>
      <c r="C95" t="s">
        <v>174</v>
      </c>
      <c r="D95" t="s">
        <v>27</v>
      </c>
      <c r="G95">
        <v>0.5</v>
      </c>
      <c r="H95">
        <v>0.5</v>
      </c>
      <c r="I95">
        <v>4299</v>
      </c>
      <c r="J95">
        <v>8012</v>
      </c>
      <c r="L95">
        <v>2510</v>
      </c>
      <c r="M95">
        <v>3.7130000000000001</v>
      </c>
      <c r="N95">
        <v>7.0659999999999998</v>
      </c>
      <c r="O95">
        <v>3.3530000000000002</v>
      </c>
      <c r="Q95">
        <v>0.14699999999999999</v>
      </c>
      <c r="R95">
        <v>1</v>
      </c>
      <c r="S95">
        <v>0</v>
      </c>
      <c r="T95">
        <v>0</v>
      </c>
      <c r="V95">
        <v>0</v>
      </c>
      <c r="Y95" s="1">
        <v>44812</v>
      </c>
      <c r="Z95" s="6">
        <v>0.33317129629629633</v>
      </c>
      <c r="AB95">
        <v>1</v>
      </c>
      <c r="AD95" s="3">
        <f t="shared" si="8"/>
        <v>4.458064718038699</v>
      </c>
      <c r="AE95" s="3">
        <f t="shared" si="9"/>
        <v>9.018079146569308</v>
      </c>
      <c r="AF95" s="3">
        <f t="shared" si="10"/>
        <v>4.560014428530609</v>
      </c>
      <c r="AG95" s="3">
        <f t="shared" si="11"/>
        <v>0.26887662079829666</v>
      </c>
      <c r="AH95" s="3"/>
      <c r="AK95">
        <f>ABS(100*(AD95-AD96)/(AVERAGE(AD95:AD96)))</f>
        <v>0.26580617752668861</v>
      </c>
      <c r="AQ95">
        <f>ABS(100*(AE95-AE96)/(AVERAGE(AE95:AE96)))</f>
        <v>0.30844565359736298</v>
      </c>
      <c r="AW95">
        <f>ABS(100*(AF95-AF96)/(AVERAGE(AF95:AF96)))</f>
        <v>0.86668399693586085</v>
      </c>
      <c r="BC95">
        <f>ABS(100*(AG95-AG96)/(AVERAGE(AG95:AG96)))</f>
        <v>1.3252105656739188</v>
      </c>
      <c r="BG95" s="3">
        <f>AVERAGE(AD95:AD96)</f>
        <v>4.4521476762606431</v>
      </c>
      <c r="BH95" s="3">
        <f>AVERAGE(AE95:AE96)</f>
        <v>9.0320085654957154</v>
      </c>
      <c r="BI95" s="3">
        <f>AVERAGE(AF95:AF96)</f>
        <v>4.5798608892350714</v>
      </c>
      <c r="BJ95" s="3">
        <f>AVERAGE(AG95:AG96)</f>
        <v>0.26710675731352274</v>
      </c>
    </row>
    <row r="96" spans="1:62" x14ac:dyDescent="0.2">
      <c r="A96">
        <v>72</v>
      </c>
      <c r="B96">
        <v>21</v>
      </c>
      <c r="C96" t="s">
        <v>174</v>
      </c>
      <c r="D96" t="s">
        <v>27</v>
      </c>
      <c r="G96">
        <v>0.5</v>
      </c>
      <c r="H96">
        <v>0.5</v>
      </c>
      <c r="I96">
        <v>4287</v>
      </c>
      <c r="J96">
        <v>8039</v>
      </c>
      <c r="L96">
        <v>2473</v>
      </c>
      <c r="M96">
        <v>3.7040000000000002</v>
      </c>
      <c r="N96">
        <v>7.0890000000000004</v>
      </c>
      <c r="O96">
        <v>3.3849999999999998</v>
      </c>
      <c r="Q96">
        <v>0.14299999999999999</v>
      </c>
      <c r="R96">
        <v>1</v>
      </c>
      <c r="S96">
        <v>0</v>
      </c>
      <c r="T96">
        <v>0</v>
      </c>
      <c r="V96">
        <v>0</v>
      </c>
      <c r="Y96" s="1">
        <v>44812</v>
      </c>
      <c r="Z96" s="6">
        <v>0.34077546296296296</v>
      </c>
      <c r="AB96">
        <v>1</v>
      </c>
      <c r="AD96" s="3">
        <f t="shared" si="8"/>
        <v>4.4462306344825873</v>
      </c>
      <c r="AE96" s="3">
        <f t="shared" si="9"/>
        <v>9.045937984422121</v>
      </c>
      <c r="AF96" s="3">
        <f t="shared" si="10"/>
        <v>4.5997073499395338</v>
      </c>
      <c r="AG96" s="3">
        <f t="shared" si="11"/>
        <v>0.26533689382874887</v>
      </c>
      <c r="AH96" s="3"/>
      <c r="BG96" s="3"/>
      <c r="BH96" s="3"/>
      <c r="BI96" s="3"/>
      <c r="BJ96" s="3"/>
    </row>
    <row r="97" spans="1:62" x14ac:dyDescent="0.2">
      <c r="A97">
        <v>73</v>
      </c>
      <c r="B97">
        <v>22</v>
      </c>
      <c r="C97" t="s">
        <v>175</v>
      </c>
      <c r="D97" t="s">
        <v>27</v>
      </c>
      <c r="G97">
        <v>0.5</v>
      </c>
      <c r="H97">
        <v>0.5</v>
      </c>
      <c r="I97">
        <v>4207</v>
      </c>
      <c r="J97">
        <v>7274</v>
      </c>
      <c r="L97">
        <v>1965</v>
      </c>
      <c r="M97">
        <v>3.6419999999999999</v>
      </c>
      <c r="N97">
        <v>6.4409999999999998</v>
      </c>
      <c r="O97">
        <v>2.7989999999999999</v>
      </c>
      <c r="Q97">
        <v>0.09</v>
      </c>
      <c r="R97">
        <v>1</v>
      </c>
      <c r="S97">
        <v>0</v>
      </c>
      <c r="T97">
        <v>0</v>
      </c>
      <c r="V97">
        <v>0</v>
      </c>
      <c r="Y97" s="1">
        <v>44812</v>
      </c>
      <c r="Z97" s="6">
        <v>0.35394675925925928</v>
      </c>
      <c r="AB97">
        <v>1</v>
      </c>
      <c r="AD97" s="3">
        <f t="shared" si="8"/>
        <v>4.3673367441085045</v>
      </c>
      <c r="AE97" s="3">
        <f t="shared" si="9"/>
        <v>8.256604245259112</v>
      </c>
      <c r="AF97" s="3">
        <f t="shared" si="10"/>
        <v>3.8892675011506075</v>
      </c>
      <c r="AG97" s="3">
        <f t="shared" si="11"/>
        <v>0.21673739921982255</v>
      </c>
      <c r="AH97" s="3"/>
      <c r="BG97" s="3"/>
      <c r="BH97" s="3"/>
      <c r="BI97" s="3"/>
      <c r="BJ97" s="3"/>
    </row>
    <row r="98" spans="1:62" x14ac:dyDescent="0.2">
      <c r="A98">
        <v>74</v>
      </c>
      <c r="B98">
        <v>22</v>
      </c>
      <c r="C98" t="s">
        <v>175</v>
      </c>
      <c r="D98" t="s">
        <v>27</v>
      </c>
      <c r="G98">
        <v>0.5</v>
      </c>
      <c r="H98">
        <v>0.5</v>
      </c>
      <c r="I98">
        <v>4221</v>
      </c>
      <c r="J98">
        <v>7315</v>
      </c>
      <c r="L98">
        <v>1973</v>
      </c>
      <c r="M98">
        <v>3.653</v>
      </c>
      <c r="N98">
        <v>6.476</v>
      </c>
      <c r="O98">
        <v>2.823</v>
      </c>
      <c r="Q98">
        <v>0.09</v>
      </c>
      <c r="R98">
        <v>1</v>
      </c>
      <c r="S98">
        <v>0</v>
      </c>
      <c r="T98">
        <v>0</v>
      </c>
      <c r="V98">
        <v>0</v>
      </c>
      <c r="Y98" s="1">
        <v>44812</v>
      </c>
      <c r="Z98" s="6">
        <v>0.36104166666666665</v>
      </c>
      <c r="AB98">
        <v>1</v>
      </c>
      <c r="AD98" s="3">
        <f t="shared" si="8"/>
        <v>4.3811431749239693</v>
      </c>
      <c r="AE98" s="3">
        <f t="shared" si="9"/>
        <v>8.2989084064430116</v>
      </c>
      <c r="AF98" s="3">
        <f t="shared" si="10"/>
        <v>3.9177652315190423</v>
      </c>
      <c r="AG98" s="3">
        <f t="shared" si="11"/>
        <v>0.21750274559161664</v>
      </c>
      <c r="AH98" s="3"/>
      <c r="AK98">
        <f>ABS(100*(AD98-AD99)/(AVERAGE(AD98:AD99)))</f>
        <v>0.72290771813713917</v>
      </c>
      <c r="AQ98">
        <f>ABS(100*(AE98-AE99)/(AVERAGE(AE98:AE99)))</f>
        <v>1.2007402578623152</v>
      </c>
      <c r="AW98">
        <f>ABS(100*(AF98-AF99)/(AVERAGE(AF98:AF99)))</f>
        <v>1.7377907023585988</v>
      </c>
      <c r="BC98">
        <f>ABS(100*(AG98-AG99)/(AVERAGE(AG98:AG99)))</f>
        <v>2.5840839405012614</v>
      </c>
      <c r="BG98" s="3">
        <f>AVERAGE(AD98:AD99)</f>
        <v>4.3653643968491522</v>
      </c>
      <c r="BH98" s="3">
        <f>AVERAGE(AE98:AE99)</f>
        <v>8.2493815835935678</v>
      </c>
      <c r="BI98" s="3">
        <f>AVERAGE(AF98:AF99)</f>
        <v>3.8840171867444151</v>
      </c>
      <c r="BJ98" s="3">
        <f>AVERAGE(AG98:AG99)</f>
        <v>0.21472836499386297</v>
      </c>
    </row>
    <row r="99" spans="1:62" x14ac:dyDescent="0.2">
      <c r="A99">
        <v>75</v>
      </c>
      <c r="B99">
        <v>22</v>
      </c>
      <c r="C99" t="s">
        <v>175</v>
      </c>
      <c r="D99" t="s">
        <v>27</v>
      </c>
      <c r="G99">
        <v>0.5</v>
      </c>
      <c r="H99">
        <v>0.5</v>
      </c>
      <c r="I99">
        <v>4189</v>
      </c>
      <c r="J99">
        <v>7219</v>
      </c>
      <c r="L99">
        <v>1915</v>
      </c>
      <c r="M99">
        <v>3.629</v>
      </c>
      <c r="N99">
        <v>6.3940000000000001</v>
      </c>
      <c r="O99">
        <v>2.766</v>
      </c>
      <c r="Q99">
        <v>8.4000000000000005E-2</v>
      </c>
      <c r="R99">
        <v>1</v>
      </c>
      <c r="S99">
        <v>0</v>
      </c>
      <c r="T99">
        <v>0</v>
      </c>
      <c r="V99">
        <v>0</v>
      </c>
      <c r="Y99" s="1">
        <v>44812</v>
      </c>
      <c r="Z99" s="6">
        <v>0.36868055555555551</v>
      </c>
      <c r="AB99">
        <v>1</v>
      </c>
      <c r="AD99" s="3">
        <f t="shared" si="8"/>
        <v>4.349585618774336</v>
      </c>
      <c r="AE99" s="3">
        <f t="shared" si="9"/>
        <v>8.1998547607441239</v>
      </c>
      <c r="AF99" s="3">
        <f t="shared" si="10"/>
        <v>3.8502691419697879</v>
      </c>
      <c r="AG99" s="3">
        <f t="shared" si="11"/>
        <v>0.2119539843961093</v>
      </c>
      <c r="AH99" s="3"/>
      <c r="BG99" s="3"/>
      <c r="BH99" s="3"/>
      <c r="BI99" s="3"/>
      <c r="BJ99" s="3"/>
    </row>
    <row r="100" spans="1:62" x14ac:dyDescent="0.2">
      <c r="A100">
        <v>76</v>
      </c>
      <c r="B100">
        <v>23</v>
      </c>
      <c r="C100" t="s">
        <v>176</v>
      </c>
      <c r="D100" t="s">
        <v>27</v>
      </c>
      <c r="G100">
        <v>0.5</v>
      </c>
      <c r="H100">
        <v>0.5</v>
      </c>
      <c r="I100">
        <v>4515</v>
      </c>
      <c r="J100">
        <v>8067</v>
      </c>
      <c r="L100">
        <v>2465</v>
      </c>
      <c r="M100">
        <v>3.879</v>
      </c>
      <c r="N100">
        <v>7.1130000000000004</v>
      </c>
      <c r="O100">
        <v>3.234</v>
      </c>
      <c r="Q100">
        <v>0.14199999999999999</v>
      </c>
      <c r="R100">
        <v>1</v>
      </c>
      <c r="S100">
        <v>0</v>
      </c>
      <c r="T100">
        <v>0</v>
      </c>
      <c r="V100">
        <v>0</v>
      </c>
      <c r="Y100" s="1">
        <v>44812</v>
      </c>
      <c r="Z100" s="6">
        <v>0.3820601851851852</v>
      </c>
      <c r="AB100">
        <v>1</v>
      </c>
      <c r="AD100" s="3">
        <f t="shared" si="8"/>
        <v>4.6710782220487221</v>
      </c>
      <c r="AE100" s="3">
        <f t="shared" si="9"/>
        <v>9.0748286310842978</v>
      </c>
      <c r="AF100" s="3">
        <f t="shared" si="10"/>
        <v>4.4037504090355757</v>
      </c>
      <c r="AG100" s="3">
        <f t="shared" si="11"/>
        <v>0.26457154745695477</v>
      </c>
      <c r="AH100" s="3"/>
      <c r="BG100" s="3"/>
      <c r="BH100" s="3"/>
      <c r="BI100" s="3"/>
      <c r="BJ100" s="3"/>
    </row>
    <row r="101" spans="1:62" x14ac:dyDescent="0.2">
      <c r="A101">
        <v>77</v>
      </c>
      <c r="B101">
        <v>23</v>
      </c>
      <c r="C101" t="s">
        <v>176</v>
      </c>
      <c r="D101" t="s">
        <v>27</v>
      </c>
      <c r="G101">
        <v>0.5</v>
      </c>
      <c r="H101">
        <v>0.5</v>
      </c>
      <c r="I101">
        <v>4575</v>
      </c>
      <c r="J101">
        <v>8021</v>
      </c>
      <c r="L101">
        <v>2496</v>
      </c>
      <c r="M101">
        <v>3.9249999999999998</v>
      </c>
      <c r="N101">
        <v>7.0739999999999998</v>
      </c>
      <c r="O101">
        <v>3.149</v>
      </c>
      <c r="Q101">
        <v>0.14499999999999999</v>
      </c>
      <c r="R101">
        <v>1</v>
      </c>
      <c r="S101">
        <v>0</v>
      </c>
      <c r="T101">
        <v>0</v>
      </c>
      <c r="V101">
        <v>0</v>
      </c>
      <c r="Y101" s="1">
        <v>44812</v>
      </c>
      <c r="Z101" s="6">
        <v>0.38931712962962961</v>
      </c>
      <c r="AB101">
        <v>1</v>
      </c>
      <c r="AD101" s="3">
        <f t="shared" si="8"/>
        <v>4.7302486398292833</v>
      </c>
      <c r="AE101" s="3">
        <f t="shared" si="9"/>
        <v>9.0273654258535814</v>
      </c>
      <c r="AF101" s="3">
        <f t="shared" si="10"/>
        <v>4.297116786024298</v>
      </c>
      <c r="AG101" s="3">
        <f t="shared" si="11"/>
        <v>0.26753726464765698</v>
      </c>
      <c r="AH101" s="3"/>
      <c r="AK101">
        <f>ABS(100*(AD101-AD102)/(AVERAGE(AD101:AD102)))</f>
        <v>0.91313440369309851</v>
      </c>
      <c r="AQ101">
        <f>ABS(100*(AE101-AE102)/(AVERAGE(AE101:AE102)))</f>
        <v>0.3090812186540457</v>
      </c>
      <c r="AW101">
        <f>ABS(100*(AF101-AF102)/(AVERAGE(AF101:AF102)))</f>
        <v>1.6719610204230293</v>
      </c>
      <c r="BC101">
        <f>ABS(100*(AG101-AG102)/(AVERAGE(AG101:AG102)))</f>
        <v>1.549544450791029</v>
      </c>
      <c r="BG101" s="3">
        <f>AVERAGE(AD101:AD102)</f>
        <v>4.7519444596821563</v>
      </c>
      <c r="BH101" s="3">
        <f>AVERAGE(AE101:AE102)</f>
        <v>9.0134360069271757</v>
      </c>
      <c r="BI101" s="3">
        <f>AVERAGE(AF101:AF102)</f>
        <v>4.2614915472450186</v>
      </c>
      <c r="BJ101" s="3">
        <f>AVERAGE(AG101:AG102)</f>
        <v>0.26548039627346026</v>
      </c>
    </row>
    <row r="102" spans="1:62" x14ac:dyDescent="0.2">
      <c r="A102">
        <v>78</v>
      </c>
      <c r="B102">
        <v>23</v>
      </c>
      <c r="C102" t="s">
        <v>176</v>
      </c>
      <c r="D102" t="s">
        <v>27</v>
      </c>
      <c r="G102">
        <v>0.5</v>
      </c>
      <c r="H102">
        <v>0.5</v>
      </c>
      <c r="I102">
        <v>4619</v>
      </c>
      <c r="J102">
        <v>7994</v>
      </c>
      <c r="L102">
        <v>2453</v>
      </c>
      <c r="M102">
        <v>3.9580000000000002</v>
      </c>
      <c r="N102">
        <v>7.0510000000000002</v>
      </c>
      <c r="O102">
        <v>3.0920000000000001</v>
      </c>
      <c r="Q102">
        <v>0.14099999999999999</v>
      </c>
      <c r="R102">
        <v>1</v>
      </c>
      <c r="S102">
        <v>0</v>
      </c>
      <c r="T102">
        <v>0</v>
      </c>
      <c r="V102">
        <v>0</v>
      </c>
      <c r="Y102" s="1">
        <v>44812</v>
      </c>
      <c r="Z102" s="6">
        <v>0.39704861111111112</v>
      </c>
      <c r="AB102">
        <v>1</v>
      </c>
      <c r="AD102" s="3">
        <f t="shared" si="8"/>
        <v>4.7736402795350292</v>
      </c>
      <c r="AE102" s="3">
        <f t="shared" si="9"/>
        <v>8.9995065880007683</v>
      </c>
      <c r="AF102" s="3">
        <f t="shared" si="10"/>
        <v>4.2258663084657391</v>
      </c>
      <c r="AG102" s="3">
        <f t="shared" si="11"/>
        <v>0.26342352789926354</v>
      </c>
      <c r="AH102" s="3"/>
      <c r="BG102" s="3"/>
      <c r="BH102" s="3"/>
      <c r="BI102" s="3"/>
      <c r="BJ102" s="3"/>
    </row>
    <row r="103" spans="1:62" x14ac:dyDescent="0.2">
      <c r="A103">
        <v>79</v>
      </c>
      <c r="B103">
        <v>24</v>
      </c>
      <c r="C103" t="s">
        <v>177</v>
      </c>
      <c r="D103" t="s">
        <v>27</v>
      </c>
      <c r="G103">
        <v>0.5</v>
      </c>
      <c r="H103">
        <v>0.5</v>
      </c>
      <c r="I103">
        <v>3731</v>
      </c>
      <c r="J103">
        <v>5890</v>
      </c>
      <c r="L103">
        <v>1695</v>
      </c>
      <c r="M103">
        <v>3.278</v>
      </c>
      <c r="N103">
        <v>5.2690000000000001</v>
      </c>
      <c r="O103">
        <v>1.9910000000000001</v>
      </c>
      <c r="Q103">
        <v>6.0999999999999999E-2</v>
      </c>
      <c r="R103">
        <v>1</v>
      </c>
      <c r="S103">
        <v>0</v>
      </c>
      <c r="T103">
        <v>0</v>
      </c>
      <c r="V103">
        <v>0</v>
      </c>
      <c r="Y103" s="1">
        <v>44812</v>
      </c>
      <c r="Z103" s="6">
        <v>0.41013888888888889</v>
      </c>
      <c r="AB103">
        <v>1</v>
      </c>
      <c r="AD103" s="3">
        <f t="shared" si="8"/>
        <v>3.8979180963827136</v>
      </c>
      <c r="AE103" s="3">
        <f t="shared" si="9"/>
        <v>6.8285808531001511</v>
      </c>
      <c r="AF103" s="3">
        <f t="shared" si="10"/>
        <v>2.9306627567174375</v>
      </c>
      <c r="AG103" s="3">
        <f t="shared" si="11"/>
        <v>0.19090695917177111</v>
      </c>
      <c r="AH103" s="3"/>
      <c r="BG103" s="3"/>
      <c r="BH103" s="3"/>
      <c r="BI103" s="3"/>
      <c r="BJ103" s="3"/>
    </row>
    <row r="104" spans="1:62" x14ac:dyDescent="0.2">
      <c r="A104">
        <v>80</v>
      </c>
      <c r="B104">
        <v>24</v>
      </c>
      <c r="C104" t="s">
        <v>177</v>
      </c>
      <c r="D104" t="s">
        <v>27</v>
      </c>
      <c r="G104">
        <v>0.5</v>
      </c>
      <c r="H104">
        <v>0.5</v>
      </c>
      <c r="I104">
        <v>3441</v>
      </c>
      <c r="J104">
        <v>5886</v>
      </c>
      <c r="L104">
        <v>1680</v>
      </c>
      <c r="M104">
        <v>3.0550000000000002</v>
      </c>
      <c r="N104">
        <v>5.2649999999999997</v>
      </c>
      <c r="O104">
        <v>2.21</v>
      </c>
      <c r="Q104">
        <v>0.06</v>
      </c>
      <c r="R104">
        <v>1</v>
      </c>
      <c r="S104">
        <v>0</v>
      </c>
      <c r="T104">
        <v>0</v>
      </c>
      <c r="V104">
        <v>0</v>
      </c>
      <c r="Y104" s="1">
        <v>44812</v>
      </c>
      <c r="Z104" s="6">
        <v>0.41710648148148149</v>
      </c>
      <c r="AB104">
        <v>1</v>
      </c>
      <c r="AD104" s="3">
        <f t="shared" si="8"/>
        <v>3.6119277437766648</v>
      </c>
      <c r="AE104" s="3">
        <f t="shared" si="9"/>
        <v>6.824453617862698</v>
      </c>
      <c r="AF104" s="3">
        <f t="shared" si="10"/>
        <v>3.2125258740860332</v>
      </c>
      <c r="AG104" s="3">
        <f t="shared" si="11"/>
        <v>0.18947193472465715</v>
      </c>
      <c r="AH104" s="3"/>
      <c r="AK104">
        <f>ABS(100*(AD104-AD105)/(AVERAGE(AD104:AD105)))</f>
        <v>1.1132024347507701</v>
      </c>
      <c r="AQ104">
        <f>ABS(100*(AE104-AE105)/(AVERAGE(AE104:AE105)))</f>
        <v>0.66304323683797484</v>
      </c>
      <c r="AW104">
        <f>ABS(100*(AF104-AF105)/(AVERAGE(AF104:AF105)))</f>
        <v>0.1544775964138789</v>
      </c>
      <c r="BC104">
        <f>ABS(100*(AG104-AG105)/(AVERAGE(AG104:AG105)))</f>
        <v>3.7165342239500827</v>
      </c>
      <c r="BG104" s="3">
        <f>AVERAGE(AD104:AD105)</f>
        <v>3.6321443031850231</v>
      </c>
      <c r="BH104" s="3">
        <f>AVERAGE(AE104:AE105)</f>
        <v>6.8471534116686925</v>
      </c>
      <c r="BI104" s="3">
        <f>AVERAGE(AF104:AF105)</f>
        <v>3.2150091084836694</v>
      </c>
      <c r="BJ104" s="3">
        <f>AVERAGE(AG104:AG105)</f>
        <v>0.19305949584244209</v>
      </c>
    </row>
    <row r="105" spans="1:62" x14ac:dyDescent="0.2">
      <c r="A105">
        <v>81</v>
      </c>
      <c r="B105">
        <v>24</v>
      </c>
      <c r="C105" t="s">
        <v>177</v>
      </c>
      <c r="D105" t="s">
        <v>27</v>
      </c>
      <c r="G105">
        <v>0.5</v>
      </c>
      <c r="H105">
        <v>0.5</v>
      </c>
      <c r="I105">
        <v>3482</v>
      </c>
      <c r="J105">
        <v>5930</v>
      </c>
      <c r="L105">
        <v>1755</v>
      </c>
      <c r="M105">
        <v>3.0859999999999999</v>
      </c>
      <c r="N105">
        <v>5.3019999999999996</v>
      </c>
      <c r="O105">
        <v>2.2160000000000002</v>
      </c>
      <c r="Q105">
        <v>6.7000000000000004E-2</v>
      </c>
      <c r="R105">
        <v>1</v>
      </c>
      <c r="S105">
        <v>0</v>
      </c>
      <c r="T105">
        <v>0</v>
      </c>
      <c r="V105">
        <v>0</v>
      </c>
      <c r="Y105" s="1">
        <v>44812</v>
      </c>
      <c r="Z105" s="6">
        <v>0.42469907407407409</v>
      </c>
      <c r="AB105">
        <v>1</v>
      </c>
      <c r="AD105" s="3">
        <f t="shared" si="8"/>
        <v>3.6523608625933819</v>
      </c>
      <c r="AE105" s="3">
        <f t="shared" si="9"/>
        <v>6.8698532054746879</v>
      </c>
      <c r="AF105" s="3">
        <f t="shared" si="10"/>
        <v>3.217492342881306</v>
      </c>
      <c r="AG105" s="3">
        <f t="shared" si="11"/>
        <v>0.196647056960227</v>
      </c>
      <c r="AH105" s="3"/>
      <c r="BG105" s="3"/>
      <c r="BH105" s="3"/>
      <c r="BI105" s="3"/>
      <c r="BJ105" s="3"/>
    </row>
    <row r="106" spans="1:62" x14ac:dyDescent="0.2">
      <c r="A106">
        <v>82</v>
      </c>
      <c r="B106">
        <v>25</v>
      </c>
      <c r="C106" t="s">
        <v>178</v>
      </c>
      <c r="D106" t="s">
        <v>27</v>
      </c>
      <c r="G106">
        <v>0.5</v>
      </c>
      <c r="H106">
        <v>0.5</v>
      </c>
      <c r="I106">
        <v>4622</v>
      </c>
      <c r="J106">
        <v>8107</v>
      </c>
      <c r="L106">
        <v>4048</v>
      </c>
      <c r="M106">
        <v>3.9609999999999999</v>
      </c>
      <c r="N106">
        <v>7.1470000000000002</v>
      </c>
      <c r="O106">
        <v>3.1859999999999999</v>
      </c>
      <c r="Q106">
        <v>0.307</v>
      </c>
      <c r="R106">
        <v>1</v>
      </c>
      <c r="S106">
        <v>0</v>
      </c>
      <c r="T106">
        <v>0</v>
      </c>
      <c r="V106">
        <v>0</v>
      </c>
      <c r="Y106" s="1">
        <v>44812</v>
      </c>
      <c r="Z106" s="6">
        <v>0.43775462962962958</v>
      </c>
      <c r="AB106">
        <v>1</v>
      </c>
      <c r="AD106" s="3">
        <f t="shared" si="8"/>
        <v>4.7765988004240567</v>
      </c>
      <c r="AE106" s="3">
        <f t="shared" si="9"/>
        <v>9.1161009834588338</v>
      </c>
      <c r="AF106" s="3">
        <f t="shared" si="10"/>
        <v>4.3395021830347771</v>
      </c>
      <c r="AG106" s="3">
        <f t="shared" si="11"/>
        <v>0.41601446077571541</v>
      </c>
      <c r="AH106" s="3"/>
      <c r="BG106" s="3"/>
      <c r="BH106" s="3"/>
      <c r="BI106" s="3"/>
      <c r="BJ106" s="3"/>
    </row>
    <row r="107" spans="1:62" x14ac:dyDescent="0.2">
      <c r="A107">
        <v>83</v>
      </c>
      <c r="B107">
        <v>25</v>
      </c>
      <c r="C107" t="s">
        <v>178</v>
      </c>
      <c r="D107" t="s">
        <v>27</v>
      </c>
      <c r="G107">
        <v>0.5</v>
      </c>
      <c r="H107">
        <v>0.5</v>
      </c>
      <c r="I107">
        <v>5056</v>
      </c>
      <c r="J107">
        <v>8106</v>
      </c>
      <c r="L107">
        <v>4004</v>
      </c>
      <c r="M107">
        <v>4.2939999999999996</v>
      </c>
      <c r="N107">
        <v>7.1459999999999999</v>
      </c>
      <c r="O107">
        <v>2.8519999999999999</v>
      </c>
      <c r="Q107">
        <v>0.30299999999999999</v>
      </c>
      <c r="R107">
        <v>1</v>
      </c>
      <c r="S107">
        <v>0</v>
      </c>
      <c r="T107">
        <v>0</v>
      </c>
      <c r="V107">
        <v>0</v>
      </c>
      <c r="Y107" s="1">
        <v>44812</v>
      </c>
      <c r="Z107" s="6">
        <v>0.44496527777777778</v>
      </c>
      <c r="AB107">
        <v>1</v>
      </c>
      <c r="AD107" s="3">
        <f t="shared" si="8"/>
        <v>5.2045981557034544</v>
      </c>
      <c r="AE107" s="3">
        <f t="shared" si="9"/>
        <v>9.1150691746494701</v>
      </c>
      <c r="AF107" s="3">
        <f t="shared" si="10"/>
        <v>3.9104710189460157</v>
      </c>
      <c r="AG107" s="3">
        <f t="shared" si="11"/>
        <v>0.4118050557308478</v>
      </c>
      <c r="AH107" s="3"/>
      <c r="AK107">
        <f>ABS(100*(AD107-AD108)/(AVERAGE(AD107:AD108)))</f>
        <v>0.30363021641753429</v>
      </c>
      <c r="AQ107">
        <f>ABS(100*(AE107-AE108)/(AVERAGE(AE107:AE108)))</f>
        <v>0.93255278013070775</v>
      </c>
      <c r="AW107">
        <f>ABS(100*(AF107-AF108)/(AVERAGE(AF107:AF108)))</f>
        <v>1.7757622673771853</v>
      </c>
      <c r="BC107">
        <f>ABS(100*(AG107-AG108)/(AVERAGE(AG107:AG108)))</f>
        <v>0.99398773088127745</v>
      </c>
      <c r="BG107" s="3">
        <f>AVERAGE(AD107:AD108)</f>
        <v>5.1967087666660454</v>
      </c>
      <c r="BH107" s="3">
        <f>AVERAGE(AE107:AE108)</f>
        <v>9.0727650134655704</v>
      </c>
      <c r="BI107" s="3">
        <f>AVERAGE(AF107:AF108)</f>
        <v>3.8760562467995245</v>
      </c>
      <c r="BJ107" s="3">
        <f>AVERAGE(AG107:AG108)</f>
        <v>0.41386192410504447</v>
      </c>
    </row>
    <row r="108" spans="1:62" x14ac:dyDescent="0.2">
      <c r="A108">
        <v>84</v>
      </c>
      <c r="B108">
        <v>25</v>
      </c>
      <c r="C108" t="s">
        <v>178</v>
      </c>
      <c r="D108" t="s">
        <v>27</v>
      </c>
      <c r="G108">
        <v>0.5</v>
      </c>
      <c r="H108">
        <v>0.5</v>
      </c>
      <c r="I108">
        <v>5040</v>
      </c>
      <c r="J108">
        <v>8024</v>
      </c>
      <c r="L108">
        <v>4047</v>
      </c>
      <c r="M108">
        <v>4.282</v>
      </c>
      <c r="N108">
        <v>7.0759999999999996</v>
      </c>
      <c r="O108">
        <v>2.794</v>
      </c>
      <c r="Q108">
        <v>0.307</v>
      </c>
      <c r="R108">
        <v>1</v>
      </c>
      <c r="S108">
        <v>0</v>
      </c>
      <c r="T108">
        <v>0</v>
      </c>
      <c r="V108">
        <v>0</v>
      </c>
      <c r="Y108" s="1">
        <v>44812</v>
      </c>
      <c r="Z108" s="6">
        <v>0.45265046296296302</v>
      </c>
      <c r="AB108">
        <v>1</v>
      </c>
      <c r="AD108" s="3">
        <f t="shared" si="8"/>
        <v>5.1888193776286373</v>
      </c>
      <c r="AE108" s="3">
        <f t="shared" si="9"/>
        <v>9.0304608522816707</v>
      </c>
      <c r="AF108" s="3">
        <f t="shared" si="10"/>
        <v>3.8416414746530334</v>
      </c>
      <c r="AG108" s="3">
        <f t="shared" si="11"/>
        <v>0.41591879247924113</v>
      </c>
      <c r="AH108" s="3"/>
      <c r="BG108" s="3"/>
      <c r="BH108" s="3"/>
      <c r="BI108" s="3"/>
      <c r="BJ108" s="3"/>
    </row>
    <row r="109" spans="1:62" x14ac:dyDescent="0.2">
      <c r="A109">
        <v>85</v>
      </c>
      <c r="B109">
        <v>26</v>
      </c>
      <c r="C109" t="s">
        <v>179</v>
      </c>
      <c r="D109" t="s">
        <v>27</v>
      </c>
      <c r="G109">
        <v>0.5</v>
      </c>
      <c r="H109">
        <v>0.5</v>
      </c>
      <c r="I109">
        <v>5131</v>
      </c>
      <c r="J109">
        <v>8109</v>
      </c>
      <c r="L109">
        <v>1767</v>
      </c>
      <c r="M109">
        <v>4.3520000000000003</v>
      </c>
      <c r="N109">
        <v>7.149</v>
      </c>
      <c r="O109">
        <v>2.7970000000000002</v>
      </c>
      <c r="Q109">
        <v>6.9000000000000006E-2</v>
      </c>
      <c r="R109">
        <v>1</v>
      </c>
      <c r="S109">
        <v>0</v>
      </c>
      <c r="T109">
        <v>0</v>
      </c>
      <c r="V109">
        <v>0</v>
      </c>
      <c r="Y109" s="1">
        <v>44812</v>
      </c>
      <c r="Z109" s="6">
        <v>0.46582175925925928</v>
      </c>
      <c r="AB109">
        <v>1</v>
      </c>
      <c r="AD109" s="3">
        <f t="shared" si="8"/>
        <v>5.2785611779291566</v>
      </c>
      <c r="AE109" s="3">
        <f t="shared" si="9"/>
        <v>9.1181646010775612</v>
      </c>
      <c r="AF109" s="3">
        <f t="shared" si="10"/>
        <v>3.8396034231484046</v>
      </c>
      <c r="AG109" s="3">
        <f t="shared" si="11"/>
        <v>0.19779507651791817</v>
      </c>
      <c r="AH109" s="3"/>
      <c r="BG109" s="3"/>
      <c r="BH109" s="3"/>
      <c r="BI109" s="3"/>
      <c r="BJ109" s="3"/>
    </row>
    <row r="110" spans="1:62" x14ac:dyDescent="0.2">
      <c r="A110">
        <v>86</v>
      </c>
      <c r="B110">
        <v>26</v>
      </c>
      <c r="C110" t="s">
        <v>179</v>
      </c>
      <c r="D110" t="s">
        <v>27</v>
      </c>
      <c r="G110">
        <v>0.5</v>
      </c>
      <c r="H110">
        <v>0.5</v>
      </c>
      <c r="I110">
        <v>5241</v>
      </c>
      <c r="J110">
        <v>8076</v>
      </c>
      <c r="L110">
        <v>1731</v>
      </c>
      <c r="M110">
        <v>4.4359999999999999</v>
      </c>
      <c r="N110">
        <v>7.1210000000000004</v>
      </c>
      <c r="O110">
        <v>2.6850000000000001</v>
      </c>
      <c r="Q110">
        <v>6.5000000000000002E-2</v>
      </c>
      <c r="R110">
        <v>1</v>
      </c>
      <c r="S110">
        <v>0</v>
      </c>
      <c r="T110">
        <v>0</v>
      </c>
      <c r="V110">
        <v>0</v>
      </c>
      <c r="Y110" s="1">
        <v>44812</v>
      </c>
      <c r="Z110" s="6">
        <v>0.47302083333333328</v>
      </c>
      <c r="AB110">
        <v>1</v>
      </c>
      <c r="AD110" s="3">
        <f t="shared" si="8"/>
        <v>5.3870402771935195</v>
      </c>
      <c r="AE110" s="3">
        <f t="shared" si="9"/>
        <v>9.0841149103685677</v>
      </c>
      <c r="AF110" s="3">
        <f t="shared" si="10"/>
        <v>3.6970746331750481</v>
      </c>
      <c r="AG110" s="3">
        <f t="shared" si="11"/>
        <v>0.19435101784484463</v>
      </c>
      <c r="AH110" s="3"/>
      <c r="AK110">
        <f>ABS(100*(AD110-AD111)/(AVERAGE(AD110:AD111)))</f>
        <v>7.3198836105992343E-2</v>
      </c>
      <c r="AQ110">
        <f>ABS(100*(AE110-AE111)/(AVERAGE(AE110:AE111)))</f>
        <v>0.50102094460951097</v>
      </c>
      <c r="AW110">
        <f>ABS(100*(AF110-AF111)/(AVERAGE(AF110:AF111)))</f>
        <v>1.3436512538239862</v>
      </c>
      <c r="BC110">
        <f>ABS(100*(AG110-AG111)/(AVERAGE(AG110:AG111)))</f>
        <v>1.1884076001604225</v>
      </c>
      <c r="BG110" s="3">
        <f>AVERAGE(AD110:AD111)</f>
        <v>5.3890126244528718</v>
      </c>
      <c r="BH110" s="3">
        <f>AVERAGE(AE110:AE111)</f>
        <v>9.0614151165625714</v>
      </c>
      <c r="BI110" s="3">
        <f>AVERAGE(AF110:AF111)</f>
        <v>3.6724024921097005</v>
      </c>
      <c r="BJ110" s="3">
        <f>AVERAGE(AG110:AG111)</f>
        <v>0.19320299828715345</v>
      </c>
    </row>
    <row r="111" spans="1:62" x14ac:dyDescent="0.2">
      <c r="A111">
        <v>87</v>
      </c>
      <c r="B111">
        <v>26</v>
      </c>
      <c r="C111" t="s">
        <v>179</v>
      </c>
      <c r="D111" t="s">
        <v>27</v>
      </c>
      <c r="G111">
        <v>0.5</v>
      </c>
      <c r="H111">
        <v>0.5</v>
      </c>
      <c r="I111">
        <v>5245</v>
      </c>
      <c r="J111">
        <v>8032</v>
      </c>
      <c r="L111">
        <v>1707</v>
      </c>
      <c r="M111">
        <v>4.4390000000000001</v>
      </c>
      <c r="N111">
        <v>7.0830000000000002</v>
      </c>
      <c r="O111">
        <v>2.6440000000000001</v>
      </c>
      <c r="Q111">
        <v>6.3E-2</v>
      </c>
      <c r="R111">
        <v>1</v>
      </c>
      <c r="S111">
        <v>0</v>
      </c>
      <c r="T111">
        <v>0</v>
      </c>
      <c r="V111">
        <v>0</v>
      </c>
      <c r="Y111" s="1">
        <v>44812</v>
      </c>
      <c r="Z111" s="6">
        <v>0.48067129629629629</v>
      </c>
      <c r="AB111">
        <v>1</v>
      </c>
      <c r="AD111" s="3">
        <f t="shared" si="8"/>
        <v>5.390984971712224</v>
      </c>
      <c r="AE111" s="3">
        <f t="shared" si="9"/>
        <v>9.0387153227565769</v>
      </c>
      <c r="AF111" s="3">
        <f t="shared" si="10"/>
        <v>3.6477303510443528</v>
      </c>
      <c r="AG111" s="3">
        <f t="shared" si="11"/>
        <v>0.19205497872946228</v>
      </c>
      <c r="AH111" s="3"/>
      <c r="BG111" s="3"/>
      <c r="BH111" s="3"/>
      <c r="BI111" s="3"/>
      <c r="BJ111" s="3"/>
    </row>
    <row r="112" spans="1:62" x14ac:dyDescent="0.2">
      <c r="A112">
        <v>88</v>
      </c>
      <c r="B112">
        <v>27</v>
      </c>
      <c r="C112" t="s">
        <v>180</v>
      </c>
      <c r="D112" t="s">
        <v>27</v>
      </c>
      <c r="G112">
        <v>0.5</v>
      </c>
      <c r="H112">
        <v>0.5</v>
      </c>
      <c r="I112">
        <v>4524</v>
      </c>
      <c r="J112">
        <v>7419</v>
      </c>
      <c r="L112">
        <v>1945</v>
      </c>
      <c r="M112">
        <v>3.8860000000000001</v>
      </c>
      <c r="N112">
        <v>6.5640000000000001</v>
      </c>
      <c r="O112">
        <v>2.6779999999999999</v>
      </c>
      <c r="Q112">
        <v>8.6999999999999994E-2</v>
      </c>
      <c r="R112">
        <v>1</v>
      </c>
      <c r="S112">
        <v>0</v>
      </c>
      <c r="T112">
        <v>0</v>
      </c>
      <c r="V112">
        <v>0</v>
      </c>
      <c r="Y112" s="1">
        <v>44812</v>
      </c>
      <c r="Z112" s="6">
        <v>0.49372685185185183</v>
      </c>
      <c r="AB112">
        <v>1</v>
      </c>
      <c r="AD112" s="3">
        <f t="shared" si="8"/>
        <v>4.6799537847158064</v>
      </c>
      <c r="AE112" s="3">
        <f t="shared" si="9"/>
        <v>8.4062165226168073</v>
      </c>
      <c r="AF112" s="3">
        <f t="shared" si="10"/>
        <v>3.7262627379010009</v>
      </c>
      <c r="AG112" s="3">
        <f t="shared" si="11"/>
        <v>0.21482403329033725</v>
      </c>
      <c r="AH112" s="3"/>
      <c r="BG112" s="3"/>
      <c r="BH112" s="3"/>
      <c r="BI112" s="3"/>
      <c r="BJ112" s="3"/>
    </row>
    <row r="113" spans="1:62" x14ac:dyDescent="0.2">
      <c r="A113">
        <v>89</v>
      </c>
      <c r="B113">
        <v>27</v>
      </c>
      <c r="C113" t="s">
        <v>180</v>
      </c>
      <c r="D113" t="s">
        <v>27</v>
      </c>
      <c r="G113">
        <v>0.5</v>
      </c>
      <c r="H113">
        <v>0.5</v>
      </c>
      <c r="I113">
        <v>4314</v>
      </c>
      <c r="J113">
        <v>7400</v>
      </c>
      <c r="L113">
        <v>1941</v>
      </c>
      <c r="M113">
        <v>3.7240000000000002</v>
      </c>
      <c r="N113">
        <v>6.548</v>
      </c>
      <c r="O113">
        <v>2.8239999999999998</v>
      </c>
      <c r="Q113">
        <v>8.6999999999999994E-2</v>
      </c>
      <c r="R113">
        <v>1</v>
      </c>
      <c r="S113">
        <v>0</v>
      </c>
      <c r="T113">
        <v>0</v>
      </c>
      <c r="V113">
        <v>0</v>
      </c>
      <c r="Y113" s="1">
        <v>44812</v>
      </c>
      <c r="Z113" s="6">
        <v>0.50091435185185185</v>
      </c>
      <c r="AB113">
        <v>1</v>
      </c>
      <c r="AD113" s="3">
        <f t="shared" si="8"/>
        <v>4.472857322483839</v>
      </c>
      <c r="AE113" s="3">
        <f t="shared" si="9"/>
        <v>8.3866121552389021</v>
      </c>
      <c r="AF113" s="3">
        <f t="shared" si="10"/>
        <v>3.9137548327550631</v>
      </c>
      <c r="AG113" s="3">
        <f t="shared" si="11"/>
        <v>0.21444136010444018</v>
      </c>
      <c r="AH113" s="3"/>
      <c r="AK113">
        <f>ABS(100*(AD113-AD114)/(AVERAGE(AD113:AD114)))</f>
        <v>1.1617538968091714</v>
      </c>
      <c r="AQ113">
        <f>ABS(100*(AE113-AE114)/(AVERAGE(AE113:AE114)))</f>
        <v>0.62943007775589388</v>
      </c>
      <c r="AW113">
        <f>ABS(100*(AF113-AF114)/(AVERAGE(AF113:AF114)))</f>
        <v>2.7164213374657105</v>
      </c>
      <c r="BC113">
        <f>ABS(100*(AG113-AG114)/(AVERAGE(AG113:AG114)))</f>
        <v>1.7097792521143076</v>
      </c>
      <c r="BG113" s="3">
        <f>AVERAGE(AD113:AD114)</f>
        <v>4.4989909236702541</v>
      </c>
      <c r="BH113" s="3">
        <f>AVERAGE(AE113:AE114)</f>
        <v>8.3603010306001355</v>
      </c>
      <c r="BI113" s="3">
        <f>AVERAGE(AF113:AF114)</f>
        <v>3.8613101069298814</v>
      </c>
      <c r="BJ113" s="3">
        <f>AVERAGE(AG113:AG114)</f>
        <v>0.21262366247142916</v>
      </c>
    </row>
    <row r="114" spans="1:62" x14ac:dyDescent="0.2">
      <c r="A114">
        <v>90</v>
      </c>
      <c r="B114">
        <v>27</v>
      </c>
      <c r="C114" t="s">
        <v>180</v>
      </c>
      <c r="D114" t="s">
        <v>27</v>
      </c>
      <c r="G114">
        <v>0.5</v>
      </c>
      <c r="H114">
        <v>0.5</v>
      </c>
      <c r="I114">
        <v>4367</v>
      </c>
      <c r="J114">
        <v>7349</v>
      </c>
      <c r="L114">
        <v>1903</v>
      </c>
      <c r="M114">
        <v>3.7650000000000001</v>
      </c>
      <c r="N114">
        <v>6.5049999999999999</v>
      </c>
      <c r="O114">
        <v>2.74</v>
      </c>
      <c r="Q114">
        <v>8.3000000000000004E-2</v>
      </c>
      <c r="R114">
        <v>1</v>
      </c>
      <c r="S114">
        <v>0</v>
      </c>
      <c r="T114">
        <v>0</v>
      </c>
      <c r="V114">
        <v>0</v>
      </c>
      <c r="Y114" s="1">
        <v>44812</v>
      </c>
      <c r="Z114" s="6">
        <v>0.50858796296296294</v>
      </c>
      <c r="AB114">
        <v>1</v>
      </c>
      <c r="AD114" s="3">
        <f t="shared" si="8"/>
        <v>4.5251245248566692</v>
      </c>
      <c r="AE114" s="3">
        <f t="shared" si="9"/>
        <v>8.3339899059613689</v>
      </c>
      <c r="AF114" s="3">
        <f t="shared" si="10"/>
        <v>3.8088653811046997</v>
      </c>
      <c r="AG114" s="3">
        <f t="shared" si="11"/>
        <v>0.21080596483841813</v>
      </c>
      <c r="AH114" s="3"/>
      <c r="BG114" s="3"/>
      <c r="BH114" s="3"/>
      <c r="BI114" s="3"/>
      <c r="BJ114" s="3"/>
    </row>
    <row r="115" spans="1:62" x14ac:dyDescent="0.2">
      <c r="A115">
        <v>91</v>
      </c>
      <c r="B115">
        <v>28</v>
      </c>
      <c r="C115" t="s">
        <v>181</v>
      </c>
      <c r="D115" t="s">
        <v>27</v>
      </c>
      <c r="G115">
        <v>0.5</v>
      </c>
      <c r="H115">
        <v>0.5</v>
      </c>
      <c r="I115">
        <v>3396</v>
      </c>
      <c r="J115">
        <v>5922</v>
      </c>
      <c r="L115">
        <v>2597</v>
      </c>
      <c r="M115">
        <v>3.02</v>
      </c>
      <c r="N115">
        <v>5.2960000000000003</v>
      </c>
      <c r="O115">
        <v>2.2759999999999998</v>
      </c>
      <c r="Q115">
        <v>0.156</v>
      </c>
      <c r="R115">
        <v>1</v>
      </c>
      <c r="S115">
        <v>0</v>
      </c>
      <c r="T115">
        <v>0</v>
      </c>
      <c r="V115">
        <v>0</v>
      </c>
      <c r="Y115" s="1">
        <v>44812</v>
      </c>
      <c r="Z115" s="6">
        <v>0.52137731481481475</v>
      </c>
      <c r="AB115">
        <v>1</v>
      </c>
      <c r="AD115" s="3">
        <f t="shared" si="8"/>
        <v>3.5675499304412437</v>
      </c>
      <c r="AE115" s="3">
        <f t="shared" si="9"/>
        <v>6.8615987349997809</v>
      </c>
      <c r="AF115" s="3">
        <f t="shared" si="10"/>
        <v>3.2940488045585372</v>
      </c>
      <c r="AG115" s="3">
        <f t="shared" si="11"/>
        <v>0.27719976259155765</v>
      </c>
      <c r="AH115" s="3"/>
      <c r="BG115" s="3"/>
      <c r="BH115" s="3"/>
      <c r="BI115" s="3"/>
      <c r="BJ115" s="3"/>
    </row>
    <row r="116" spans="1:62" x14ac:dyDescent="0.2">
      <c r="A116">
        <v>92</v>
      </c>
      <c r="B116">
        <v>28</v>
      </c>
      <c r="C116" t="s">
        <v>181</v>
      </c>
      <c r="D116" t="s">
        <v>27</v>
      </c>
      <c r="G116">
        <v>0.5</v>
      </c>
      <c r="H116">
        <v>0.5</v>
      </c>
      <c r="I116">
        <v>3091</v>
      </c>
      <c r="J116">
        <v>5927</v>
      </c>
      <c r="L116">
        <v>2636</v>
      </c>
      <c r="M116">
        <v>2.786</v>
      </c>
      <c r="N116">
        <v>5.3</v>
      </c>
      <c r="O116">
        <v>2.5139999999999998</v>
      </c>
      <c r="Q116">
        <v>0.16</v>
      </c>
      <c r="R116">
        <v>1</v>
      </c>
      <c r="S116">
        <v>0</v>
      </c>
      <c r="T116">
        <v>0</v>
      </c>
      <c r="V116">
        <v>0</v>
      </c>
      <c r="Y116" s="1">
        <v>44812</v>
      </c>
      <c r="Z116" s="6">
        <v>0.52847222222222223</v>
      </c>
      <c r="AB116">
        <v>1</v>
      </c>
      <c r="AD116" s="3">
        <f t="shared" si="8"/>
        <v>3.2667669733900544</v>
      </c>
      <c r="AE116" s="3">
        <f t="shared" si="9"/>
        <v>6.8667577790465977</v>
      </c>
      <c r="AF116" s="3">
        <f t="shared" si="10"/>
        <v>3.5999908056565433</v>
      </c>
      <c r="AG116" s="3">
        <f t="shared" si="11"/>
        <v>0.28093082615405401</v>
      </c>
      <c r="AH116" s="3"/>
      <c r="AK116">
        <f>ABS(100*(AD116-AD117)/(AVERAGE(AD116:AD117)))</f>
        <v>0.72714762218744966</v>
      </c>
      <c r="AQ116">
        <f>ABS(100*(AE116-AE117)/(AVERAGE(AE116:AE117)))</f>
        <v>1.5292446099752712</v>
      </c>
      <c r="AW116">
        <f>ABS(100*(AF116-AF117)/(AVERAGE(AF116:AF117)))</f>
        <v>2.2626654784702316</v>
      </c>
      <c r="BC116">
        <f>ABS(100*(AG116-AG117)/(AVERAGE(AG116:AG117)))</f>
        <v>0.51211858101428454</v>
      </c>
      <c r="BG116" s="3">
        <f>AVERAGE(AD116:AD117)</f>
        <v>3.2549328898339418</v>
      </c>
      <c r="BH116" s="3">
        <f>AVERAGE(AE116:AE117)</f>
        <v>6.8146514341737454</v>
      </c>
      <c r="BI116" s="3">
        <f>AVERAGE(AF116:AF117)</f>
        <v>3.5597185443398036</v>
      </c>
      <c r="BJ116" s="3">
        <f>AVERAGE(AG116:AG117)</f>
        <v>0.28021331393049703</v>
      </c>
    </row>
    <row r="117" spans="1:62" x14ac:dyDescent="0.2">
      <c r="A117">
        <v>93</v>
      </c>
      <c r="B117">
        <v>28</v>
      </c>
      <c r="C117" t="s">
        <v>181</v>
      </c>
      <c r="D117" t="s">
        <v>27</v>
      </c>
      <c r="G117">
        <v>0.5</v>
      </c>
      <c r="H117">
        <v>0.5</v>
      </c>
      <c r="I117">
        <v>3067</v>
      </c>
      <c r="J117">
        <v>5826</v>
      </c>
      <c r="L117">
        <v>2621</v>
      </c>
      <c r="M117">
        <v>2.7679999999999998</v>
      </c>
      <c r="N117">
        <v>5.2140000000000004</v>
      </c>
      <c r="O117">
        <v>2.4470000000000001</v>
      </c>
      <c r="Q117">
        <v>0.158</v>
      </c>
      <c r="R117">
        <v>1</v>
      </c>
      <c r="S117">
        <v>0</v>
      </c>
      <c r="T117">
        <v>0</v>
      </c>
      <c r="V117">
        <v>0</v>
      </c>
      <c r="Y117" s="1">
        <v>44812</v>
      </c>
      <c r="Z117" s="6">
        <v>0.53584490740740742</v>
      </c>
      <c r="AB117">
        <v>1</v>
      </c>
      <c r="AD117" s="3">
        <f t="shared" si="8"/>
        <v>3.2430988062778296</v>
      </c>
      <c r="AE117" s="3">
        <f t="shared" si="9"/>
        <v>6.7625450893008932</v>
      </c>
      <c r="AF117" s="3">
        <f t="shared" si="10"/>
        <v>3.5194462830230635</v>
      </c>
      <c r="AG117" s="3">
        <f t="shared" si="11"/>
        <v>0.27949580170694005</v>
      </c>
      <c r="AH117" s="3"/>
      <c r="BG117" s="3"/>
      <c r="BH117" s="3"/>
      <c r="BI117" s="3"/>
      <c r="BJ117" s="3"/>
    </row>
    <row r="118" spans="1:62" x14ac:dyDescent="0.2">
      <c r="A118">
        <v>94</v>
      </c>
      <c r="B118">
        <v>29</v>
      </c>
      <c r="C118" t="s">
        <v>182</v>
      </c>
      <c r="D118" t="s">
        <v>27</v>
      </c>
      <c r="G118">
        <v>0.5</v>
      </c>
      <c r="H118">
        <v>0.5</v>
      </c>
      <c r="I118">
        <v>2920</v>
      </c>
      <c r="J118">
        <v>5813</v>
      </c>
      <c r="L118">
        <v>1782</v>
      </c>
      <c r="M118">
        <v>2.6549999999999998</v>
      </c>
      <c r="N118">
        <v>5.2030000000000003</v>
      </c>
      <c r="O118">
        <v>2.548</v>
      </c>
      <c r="Q118">
        <v>7.0000000000000007E-2</v>
      </c>
      <c r="R118">
        <v>1</v>
      </c>
      <c r="S118">
        <v>0</v>
      </c>
      <c r="T118">
        <v>0</v>
      </c>
      <c r="V118">
        <v>0</v>
      </c>
      <c r="Y118" s="1">
        <v>44812</v>
      </c>
      <c r="Z118" s="6">
        <v>0.54855324074074074</v>
      </c>
      <c r="AB118">
        <v>1</v>
      </c>
      <c r="AD118" s="3">
        <f t="shared" si="8"/>
        <v>3.0981312827154532</v>
      </c>
      <c r="AE118" s="3">
        <f t="shared" si="9"/>
        <v>6.7491315747791694</v>
      </c>
      <c r="AF118" s="3">
        <f t="shared" si="10"/>
        <v>3.6510002920637161</v>
      </c>
      <c r="AG118" s="3">
        <f t="shared" si="11"/>
        <v>0.19923010096503213</v>
      </c>
      <c r="AH118" s="3"/>
      <c r="BG118" s="3"/>
      <c r="BH118" s="3"/>
      <c r="BI118" s="3"/>
      <c r="BJ118" s="3"/>
    </row>
    <row r="119" spans="1:62" x14ac:dyDescent="0.2">
      <c r="A119">
        <v>95</v>
      </c>
      <c r="B119">
        <v>29</v>
      </c>
      <c r="C119" t="s">
        <v>182</v>
      </c>
      <c r="D119" t="s">
        <v>27</v>
      </c>
      <c r="G119">
        <v>0.5</v>
      </c>
      <c r="H119">
        <v>0.5</v>
      </c>
      <c r="I119">
        <v>2900</v>
      </c>
      <c r="J119">
        <v>5745</v>
      </c>
      <c r="L119">
        <v>1718</v>
      </c>
      <c r="M119">
        <v>2.6389999999999998</v>
      </c>
      <c r="N119">
        <v>5.1459999999999999</v>
      </c>
      <c r="O119">
        <v>2.5059999999999998</v>
      </c>
      <c r="Q119">
        <v>6.4000000000000001E-2</v>
      </c>
      <c r="R119">
        <v>1</v>
      </c>
      <c r="S119">
        <v>0</v>
      </c>
      <c r="T119">
        <v>0</v>
      </c>
      <c r="V119">
        <v>0</v>
      </c>
      <c r="Y119" s="1">
        <v>44812</v>
      </c>
      <c r="Z119" s="6">
        <v>0.55549768518518516</v>
      </c>
      <c r="AB119">
        <v>1</v>
      </c>
      <c r="AD119" s="3">
        <f t="shared" si="8"/>
        <v>3.0784078101219325</v>
      </c>
      <c r="AE119" s="3">
        <f t="shared" si="9"/>
        <v>6.6789685757424566</v>
      </c>
      <c r="AF119" s="3">
        <f t="shared" si="10"/>
        <v>3.6005607656205241</v>
      </c>
      <c r="AG119" s="3">
        <f t="shared" si="11"/>
        <v>0.1931073299906792</v>
      </c>
      <c r="AH119" s="3"/>
      <c r="AK119">
        <f>ABS(100*(AD119-AD120)/(AVERAGE(AD119:AD120)))</f>
        <v>1.3048731951606842</v>
      </c>
      <c r="AQ119">
        <f>ABS(100*(AE119-AE120)/(AVERAGE(AE119:AE120)))</f>
        <v>0.17007938713472706</v>
      </c>
      <c r="AW119">
        <f>ABS(100*(AF119-AF120)/(AVERAGE(AF119:AF120)))</f>
        <v>1.4486099827919179</v>
      </c>
      <c r="BC119">
        <f>ABS(100*(AG119-AG120)/(AVERAGE(AG119:AG120)))</f>
        <v>0.89574114003110561</v>
      </c>
      <c r="BG119" s="3">
        <f>AVERAGE(AD119:AD120)</f>
        <v>3.0986243695302913</v>
      </c>
      <c r="BH119" s="3">
        <f>AVERAGE(AE119:AE120)</f>
        <v>6.673293627290958</v>
      </c>
      <c r="BI119" s="3">
        <f>AVERAGE(AF119:AF120)</f>
        <v>3.5746692577606667</v>
      </c>
      <c r="BJ119" s="3">
        <f>AVERAGE(AG119:AG120)</f>
        <v>0.19224631532241082</v>
      </c>
    </row>
    <row r="120" spans="1:62" x14ac:dyDescent="0.2">
      <c r="A120">
        <v>96</v>
      </c>
      <c r="B120">
        <v>29</v>
      </c>
      <c r="C120" t="s">
        <v>182</v>
      </c>
      <c r="D120" t="s">
        <v>27</v>
      </c>
      <c r="G120">
        <v>0.5</v>
      </c>
      <c r="H120">
        <v>0.5</v>
      </c>
      <c r="I120">
        <v>2941</v>
      </c>
      <c r="J120">
        <v>5734</v>
      </c>
      <c r="L120">
        <v>1700</v>
      </c>
      <c r="M120">
        <v>2.6709999999999998</v>
      </c>
      <c r="N120">
        <v>5.1360000000000001</v>
      </c>
      <c r="O120">
        <v>2.4649999999999999</v>
      </c>
      <c r="Q120">
        <v>6.2E-2</v>
      </c>
      <c r="R120">
        <v>1</v>
      </c>
      <c r="S120">
        <v>0</v>
      </c>
      <c r="T120">
        <v>0</v>
      </c>
      <c r="V120">
        <v>0</v>
      </c>
      <c r="Y120" s="1">
        <v>44812</v>
      </c>
      <c r="Z120" s="6">
        <v>0.56297453703703704</v>
      </c>
      <c r="AB120">
        <v>1</v>
      </c>
      <c r="AD120" s="3">
        <f t="shared" si="8"/>
        <v>3.1188409289386501</v>
      </c>
      <c r="AE120" s="3">
        <f t="shared" si="9"/>
        <v>6.6676186788394594</v>
      </c>
      <c r="AF120" s="3">
        <f t="shared" si="10"/>
        <v>3.5487777499008093</v>
      </c>
      <c r="AG120" s="3">
        <f t="shared" si="11"/>
        <v>0.19138530065414244</v>
      </c>
      <c r="AH120" s="3"/>
      <c r="BG120" s="3"/>
      <c r="BH120" s="3"/>
      <c r="BI120" s="3"/>
      <c r="BJ120" s="3"/>
    </row>
    <row r="121" spans="1:62" x14ac:dyDescent="0.2">
      <c r="A121">
        <v>97</v>
      </c>
      <c r="B121">
        <v>30</v>
      </c>
      <c r="C121" t="s">
        <v>183</v>
      </c>
      <c r="D121" t="s">
        <v>27</v>
      </c>
      <c r="G121">
        <v>0.5</v>
      </c>
      <c r="H121">
        <v>0.5</v>
      </c>
      <c r="I121">
        <v>3154</v>
      </c>
      <c r="J121">
        <v>5492</v>
      </c>
      <c r="L121">
        <v>1687</v>
      </c>
      <c r="M121">
        <v>2.8340000000000001</v>
      </c>
      <c r="N121">
        <v>4.931</v>
      </c>
      <c r="O121">
        <v>2.097</v>
      </c>
      <c r="Q121">
        <v>0.06</v>
      </c>
      <c r="R121">
        <v>1</v>
      </c>
      <c r="S121">
        <v>0</v>
      </c>
      <c r="T121">
        <v>0</v>
      </c>
      <c r="V121">
        <v>0</v>
      </c>
      <c r="Y121" s="1">
        <v>44812</v>
      </c>
      <c r="Z121" s="6">
        <v>0.57608796296296294</v>
      </c>
      <c r="AB121">
        <v>1</v>
      </c>
      <c r="AD121" s="3">
        <f t="shared" si="8"/>
        <v>3.328895912059644</v>
      </c>
      <c r="AE121" s="3">
        <f t="shared" si="9"/>
        <v>6.4179209469735143</v>
      </c>
      <c r="AF121" s="3">
        <f t="shared" si="10"/>
        <v>3.0890250349138704</v>
      </c>
      <c r="AG121" s="3">
        <f t="shared" si="11"/>
        <v>0.19014161279997699</v>
      </c>
      <c r="AH121" s="3"/>
      <c r="BG121" s="3"/>
      <c r="BH121" s="3"/>
      <c r="BI121" s="3"/>
      <c r="BJ121" s="3"/>
    </row>
    <row r="122" spans="1:62" x14ac:dyDescent="0.2">
      <c r="A122">
        <v>98</v>
      </c>
      <c r="B122">
        <v>30</v>
      </c>
      <c r="C122" t="s">
        <v>183</v>
      </c>
      <c r="D122" t="s">
        <v>27</v>
      </c>
      <c r="G122">
        <v>0.5</v>
      </c>
      <c r="H122">
        <v>0.5</v>
      </c>
      <c r="I122">
        <v>3265</v>
      </c>
      <c r="J122">
        <v>5433</v>
      </c>
      <c r="L122">
        <v>1679</v>
      </c>
      <c r="M122">
        <v>2.92</v>
      </c>
      <c r="N122">
        <v>4.8819999999999997</v>
      </c>
      <c r="O122">
        <v>1.962</v>
      </c>
      <c r="Q122">
        <v>0.06</v>
      </c>
      <c r="R122">
        <v>1</v>
      </c>
      <c r="S122">
        <v>0</v>
      </c>
      <c r="T122">
        <v>0</v>
      </c>
      <c r="V122">
        <v>0</v>
      </c>
      <c r="Y122" s="1">
        <v>44812</v>
      </c>
      <c r="Z122" s="6">
        <v>0.58311342592592597</v>
      </c>
      <c r="AB122">
        <v>1</v>
      </c>
      <c r="AD122" s="3">
        <f t="shared" si="8"/>
        <v>3.4383611849536835</v>
      </c>
      <c r="AE122" s="3">
        <f t="shared" si="9"/>
        <v>6.3570442272210723</v>
      </c>
      <c r="AF122" s="3">
        <f t="shared" si="10"/>
        <v>2.9186830422673888</v>
      </c>
      <c r="AG122" s="3">
        <f t="shared" si="11"/>
        <v>0.18937626642818289</v>
      </c>
      <c r="AH122" s="3"/>
      <c r="AK122">
        <f>ABS(100*(AD122-AD123)/(AVERAGE(AD122:AD123)))</f>
        <v>0.62900854242431936</v>
      </c>
      <c r="AQ122">
        <f>ABS(100*(AE122-AE123)/(AVERAGE(AE122:AE123)))</f>
        <v>1.6229635080146007E-2</v>
      </c>
      <c r="AW122">
        <f>ABS(100*(AF122-AF123)/(AVERAGE(AF122:AF123)))</f>
        <v>0.71050608342764754</v>
      </c>
      <c r="BC122">
        <f>ABS(100*(AG122-AG123)/(AVERAGE(AG122:AG123)))</f>
        <v>5.0713706020563176</v>
      </c>
      <c r="BG122" s="3">
        <f>AVERAGE(AD122:AD123)</f>
        <v>3.4492090948801195</v>
      </c>
      <c r="BH122" s="3">
        <f>AVERAGE(AE122:AE123)</f>
        <v>6.3575601316257542</v>
      </c>
      <c r="BI122" s="3">
        <f>AVERAGE(AF122:AF123)</f>
        <v>2.9083510367456347</v>
      </c>
      <c r="BJ122" s="3">
        <f>AVERAGE(AG122:AG123)</f>
        <v>0.19430318369660751</v>
      </c>
    </row>
    <row r="123" spans="1:62" x14ac:dyDescent="0.2">
      <c r="A123">
        <v>99</v>
      </c>
      <c r="B123">
        <v>30</v>
      </c>
      <c r="C123" t="s">
        <v>183</v>
      </c>
      <c r="D123" t="s">
        <v>27</v>
      </c>
      <c r="G123">
        <v>0.5</v>
      </c>
      <c r="H123">
        <v>0.5</v>
      </c>
      <c r="I123">
        <v>3287</v>
      </c>
      <c r="J123">
        <v>5434</v>
      </c>
      <c r="L123">
        <v>1782</v>
      </c>
      <c r="M123">
        <v>2.9369999999999998</v>
      </c>
      <c r="N123">
        <v>4.8819999999999997</v>
      </c>
      <c r="O123">
        <v>1.946</v>
      </c>
      <c r="Q123">
        <v>7.0000000000000007E-2</v>
      </c>
      <c r="R123">
        <v>1</v>
      </c>
      <c r="S123">
        <v>0</v>
      </c>
      <c r="T123">
        <v>0</v>
      </c>
      <c r="V123">
        <v>0</v>
      </c>
      <c r="Y123" s="1">
        <v>44812</v>
      </c>
      <c r="Z123" s="6">
        <v>0.59056712962962965</v>
      </c>
      <c r="AB123">
        <v>1</v>
      </c>
      <c r="AD123" s="3">
        <f t="shared" si="8"/>
        <v>3.460057004806556</v>
      </c>
      <c r="AE123" s="3">
        <f t="shared" si="9"/>
        <v>6.358076036030436</v>
      </c>
      <c r="AF123" s="3">
        <f t="shared" si="10"/>
        <v>2.89801903122388</v>
      </c>
      <c r="AG123" s="3">
        <f t="shared" si="11"/>
        <v>0.19923010096503213</v>
      </c>
      <c r="AH123" s="3"/>
      <c r="BG123" s="3"/>
      <c r="BH123" s="3"/>
      <c r="BI123" s="3"/>
      <c r="BJ123" s="3"/>
    </row>
    <row r="124" spans="1:62" x14ac:dyDescent="0.2">
      <c r="A124">
        <v>100</v>
      </c>
      <c r="B124">
        <v>31</v>
      </c>
      <c r="C124" t="s">
        <v>64</v>
      </c>
      <c r="D124" t="s">
        <v>27</v>
      </c>
      <c r="G124">
        <v>0.5</v>
      </c>
      <c r="H124">
        <v>0.5</v>
      </c>
      <c r="I124">
        <v>7049</v>
      </c>
      <c r="J124">
        <v>14397</v>
      </c>
      <c r="L124">
        <v>6562</v>
      </c>
      <c r="M124">
        <v>5.8230000000000004</v>
      </c>
      <c r="N124">
        <v>12.475</v>
      </c>
      <c r="O124">
        <v>6.6529999999999996</v>
      </c>
      <c r="Q124">
        <v>0.56999999999999995</v>
      </c>
      <c r="R124">
        <v>1</v>
      </c>
      <c r="S124">
        <v>0</v>
      </c>
      <c r="T124">
        <v>0</v>
      </c>
      <c r="V124">
        <v>0</v>
      </c>
      <c r="Y124" s="1">
        <v>44812</v>
      </c>
      <c r="Z124" s="6">
        <v>0.60402777777777772</v>
      </c>
      <c r="AB124">
        <v>1</v>
      </c>
      <c r="AD124" s="3">
        <f t="shared" si="8"/>
        <v>7.1700421996477832</v>
      </c>
      <c r="AE124" s="3">
        <f t="shared" si="9"/>
        <v>15.606178394354687</v>
      </c>
      <c r="AF124" s="3">
        <f t="shared" si="10"/>
        <v>8.4361361947069042</v>
      </c>
      <c r="AG124" s="3">
        <f t="shared" si="11"/>
        <v>0.65652455811201627</v>
      </c>
      <c r="AH124" s="3"/>
      <c r="BG124" s="3"/>
      <c r="BH124" s="3"/>
      <c r="BI124" s="3"/>
      <c r="BJ124" s="3"/>
    </row>
    <row r="125" spans="1:62" x14ac:dyDescent="0.2">
      <c r="A125">
        <v>101</v>
      </c>
      <c r="B125">
        <v>31</v>
      </c>
      <c r="C125" t="s">
        <v>64</v>
      </c>
      <c r="D125" t="s">
        <v>27</v>
      </c>
      <c r="G125">
        <v>0.5</v>
      </c>
      <c r="H125">
        <v>0.5</v>
      </c>
      <c r="I125">
        <v>8588</v>
      </c>
      <c r="J125">
        <v>14345</v>
      </c>
      <c r="L125">
        <v>6556</v>
      </c>
      <c r="M125">
        <v>7.0039999999999996</v>
      </c>
      <c r="N125">
        <v>12.432</v>
      </c>
      <c r="O125">
        <v>5.4279999999999999</v>
      </c>
      <c r="Q125">
        <v>0.56999999999999995</v>
      </c>
      <c r="R125">
        <v>1</v>
      </c>
      <c r="S125">
        <v>0</v>
      </c>
      <c r="T125">
        <v>0</v>
      </c>
      <c r="V125">
        <v>0</v>
      </c>
      <c r="Y125" s="1">
        <v>44812</v>
      </c>
      <c r="Z125" s="6">
        <v>0.61148148148148151</v>
      </c>
      <c r="AB125">
        <v>1</v>
      </c>
      <c r="AD125" s="3">
        <f t="shared" si="8"/>
        <v>8.6877634157191945</v>
      </c>
      <c r="AE125" s="3">
        <f t="shared" si="9"/>
        <v>15.552524336267791</v>
      </c>
      <c r="AF125" s="3">
        <f t="shared" si="10"/>
        <v>6.864760920548596</v>
      </c>
      <c r="AG125" s="3">
        <f t="shared" si="11"/>
        <v>0.65595054833317057</v>
      </c>
      <c r="AH125" s="3"/>
      <c r="AK125">
        <f>ABS(100*(AD125-AD126)/(AVERAGE(AD125:AD126)))</f>
        <v>0.4869173372791229</v>
      </c>
      <c r="AM125">
        <f>100*((AVERAGE(AD125:AD126)*25.225)-(AVERAGE(AD107:AD108)*25))/(1000*0.075)</f>
        <v>119.68793591433334</v>
      </c>
      <c r="AQ125">
        <f>ABS(100*(AE125-AE126)/(AVERAGE(AE125:AE126)))</f>
        <v>0.6189037980034896</v>
      </c>
      <c r="AS125">
        <f>100*((AVERAGE(AE125:AE126)*25.225)-(AVERAGE(AE107:AE108)*25))/(2000*0.075)</f>
        <v>109.52201867010854</v>
      </c>
      <c r="AW125">
        <f>ABS(100*(AF125-AF126)/(AVERAGE(AF125:AF126)))</f>
        <v>2.0360838092127529</v>
      </c>
      <c r="AY125">
        <f>100*((AVERAGE(AF125:AF126)*25.225)-(AVERAGE(AF107:AF108)*25))/(1000*0.075)</f>
        <v>99.356101425883878</v>
      </c>
      <c r="BC125">
        <f>ABS(100*(AG125-AG126)/(AVERAGE(AG125:AG126)))</f>
        <v>5.8321712832007308E-2</v>
      </c>
      <c r="BE125">
        <f>100*((AVERAGE(AG125:AG126)*25.225)-(AVERAGE(AG107:AG108)*25))/(100*0.075)</f>
        <v>82.728412595136604</v>
      </c>
      <c r="BG125" s="3">
        <f>AVERAGE(AD125:AD126)</f>
        <v>8.708966148757229</v>
      </c>
      <c r="BH125" s="3">
        <f>AVERAGE(AE125:AE126)</f>
        <v>15.504545226632391</v>
      </c>
      <c r="BI125" s="3">
        <f>AVERAGE(AF125:AF126)</f>
        <v>6.7955790778751632</v>
      </c>
      <c r="BJ125" s="3">
        <f>AVERAGE(AG125:AG126)</f>
        <v>0.65614188492611913</v>
      </c>
    </row>
    <row r="126" spans="1:62" x14ac:dyDescent="0.2">
      <c r="A126">
        <v>102</v>
      </c>
      <c r="B126">
        <v>31</v>
      </c>
      <c r="C126" t="s">
        <v>64</v>
      </c>
      <c r="D126" t="s">
        <v>27</v>
      </c>
      <c r="G126">
        <v>0.5</v>
      </c>
      <c r="H126">
        <v>0.5</v>
      </c>
      <c r="I126">
        <v>8631</v>
      </c>
      <c r="J126">
        <v>14252</v>
      </c>
      <c r="L126">
        <v>6560</v>
      </c>
      <c r="M126">
        <v>7.0359999999999996</v>
      </c>
      <c r="N126">
        <v>12.353</v>
      </c>
      <c r="O126">
        <v>5.3170000000000002</v>
      </c>
      <c r="Q126">
        <v>0.56999999999999995</v>
      </c>
      <c r="R126">
        <v>1</v>
      </c>
      <c r="S126">
        <v>0</v>
      </c>
      <c r="T126">
        <v>0</v>
      </c>
      <c r="V126">
        <v>0</v>
      </c>
      <c r="Y126" s="1">
        <v>44812</v>
      </c>
      <c r="Z126" s="6">
        <v>0.6193981481481482</v>
      </c>
      <c r="AB126">
        <v>1</v>
      </c>
      <c r="AD126" s="3">
        <f t="shared" si="8"/>
        <v>8.7301688817952634</v>
      </c>
      <c r="AE126" s="3">
        <f t="shared" si="9"/>
        <v>15.456566116996994</v>
      </c>
      <c r="AF126" s="3">
        <f t="shared" si="10"/>
        <v>6.7263972352017305</v>
      </c>
      <c r="AG126" s="3">
        <f t="shared" si="11"/>
        <v>0.6563332215190677</v>
      </c>
      <c r="AH126" s="3"/>
    </row>
    <row r="127" spans="1:62" x14ac:dyDescent="0.2">
      <c r="A127">
        <v>103</v>
      </c>
      <c r="B127">
        <v>32</v>
      </c>
      <c r="C127" t="s">
        <v>65</v>
      </c>
      <c r="D127" t="s">
        <v>27</v>
      </c>
      <c r="G127">
        <v>0.5</v>
      </c>
      <c r="H127">
        <v>0.5</v>
      </c>
      <c r="I127">
        <v>4877</v>
      </c>
      <c r="J127">
        <v>5841</v>
      </c>
      <c r="L127">
        <v>1884</v>
      </c>
      <c r="M127">
        <v>4.1559999999999997</v>
      </c>
      <c r="N127">
        <v>5.2270000000000003</v>
      </c>
      <c r="O127">
        <v>1.071</v>
      </c>
      <c r="Q127">
        <v>8.1000000000000003E-2</v>
      </c>
      <c r="R127">
        <v>1</v>
      </c>
      <c r="S127">
        <v>0</v>
      </c>
      <c r="T127">
        <v>0</v>
      </c>
      <c r="V127">
        <v>0</v>
      </c>
      <c r="Y127" s="1">
        <v>44812</v>
      </c>
      <c r="Z127" s="6">
        <v>0.6325925925925926</v>
      </c>
      <c r="AB127">
        <v>1</v>
      </c>
      <c r="AD127" s="3">
        <f t="shared" si="8"/>
        <v>5.0280730759914452</v>
      </c>
      <c r="AE127" s="3">
        <f t="shared" si="9"/>
        <v>6.7780222214413444</v>
      </c>
      <c r="AF127" s="3">
        <f t="shared" si="10"/>
        <v>1.7499491454498992</v>
      </c>
      <c r="AG127" s="3">
        <f t="shared" si="11"/>
        <v>0.20898826720540709</v>
      </c>
      <c r="AH127" s="3"/>
      <c r="BG127" s="3"/>
      <c r="BH127" s="3"/>
      <c r="BI127" s="3"/>
      <c r="BJ127" s="3"/>
    </row>
    <row r="128" spans="1:62" x14ac:dyDescent="0.2">
      <c r="A128">
        <v>104</v>
      </c>
      <c r="B128">
        <v>32</v>
      </c>
      <c r="C128" t="s">
        <v>65</v>
      </c>
      <c r="D128" t="s">
        <v>27</v>
      </c>
      <c r="G128">
        <v>0.5</v>
      </c>
      <c r="H128">
        <v>0.5</v>
      </c>
      <c r="I128">
        <v>3491</v>
      </c>
      <c r="J128">
        <v>5799</v>
      </c>
      <c r="L128">
        <v>1932</v>
      </c>
      <c r="M128">
        <v>3.093</v>
      </c>
      <c r="N128">
        <v>5.1920000000000002</v>
      </c>
      <c r="O128">
        <v>2.0990000000000002</v>
      </c>
      <c r="Q128">
        <v>8.5999999999999993E-2</v>
      </c>
      <c r="R128">
        <v>1</v>
      </c>
      <c r="S128">
        <v>0</v>
      </c>
      <c r="T128">
        <v>0</v>
      </c>
      <c r="V128">
        <v>0</v>
      </c>
      <c r="Y128" s="1">
        <v>44812</v>
      </c>
      <c r="Z128" s="6">
        <v>0.6399421296296296</v>
      </c>
      <c r="AB128">
        <v>1</v>
      </c>
      <c r="AD128" s="3">
        <f t="shared" si="8"/>
        <v>3.6612364252604666</v>
      </c>
      <c r="AE128" s="3">
        <f t="shared" si="9"/>
        <v>6.734686251448081</v>
      </c>
      <c r="AF128" s="3">
        <f t="shared" si="10"/>
        <v>3.0734498261876144</v>
      </c>
      <c r="AG128" s="3">
        <f t="shared" si="11"/>
        <v>0.2135803454361718</v>
      </c>
      <c r="AH128" s="3"/>
      <c r="AK128">
        <f>ABS(100*(AD128-AD129)/(AVERAGE(AD128:AD129)))</f>
        <v>0.83850234823148539</v>
      </c>
      <c r="AL128">
        <f>ABS(100*((AVERAGE(AD128:AD129)-AVERAGE(AD122:AD123))/(AVERAGE(AD122:AD123,AD128:AD129))))</f>
        <v>5.5457986533168224</v>
      </c>
      <c r="AQ128">
        <f>ABS(100*(AE128-AE129)/(AVERAGE(AE128:AE129)))</f>
        <v>0.44331878907485905</v>
      </c>
      <c r="AR128">
        <f>ABS(100*((AVERAGE(AE128:AE129)-AVERAGE(AE122:AE123))/(AVERAGE(AE122:AE123,AE128:AE129))))</f>
        <v>5.9827746565140218</v>
      </c>
      <c r="AW128">
        <f>ABS(100*(AF128-AF129)/(AVERAGE(AF128:AF129)))</f>
        <v>1.9490898421496028</v>
      </c>
      <c r="AX128">
        <f>ABS(100*((AVERAGE(AF128:AF129)-AVERAGE(AF122:AF123))/(AVERAGE(AF122:AF123,AF128:AF129))))</f>
        <v>6.4984749131534834</v>
      </c>
      <c r="BC128">
        <f>ABS(100*(AG128-AG129)/(AVERAGE(AG128:AG129)))</f>
        <v>0.58400479217889933</v>
      </c>
      <c r="BD128">
        <f>ABS(100*((AVERAGE(AG128:AG129)-AVERAGE(AG122:AG123))/(AVERAGE(AG122:AG123,AG128:AG129))))</f>
        <v>9.1613419529309645</v>
      </c>
      <c r="BG128" s="3">
        <f>AVERAGE(AD128:AD129)</f>
        <v>3.645950734000488</v>
      </c>
      <c r="BH128" s="3">
        <f>AVERAGE(AE128:AE129)</f>
        <v>6.7496474791838512</v>
      </c>
      <c r="BI128" s="3">
        <f>AVERAGE(AF128:AF129)</f>
        <v>3.1036967451833628</v>
      </c>
      <c r="BJ128" s="3">
        <f>AVERAGE(AG128:AG129)</f>
        <v>0.21295850150908907</v>
      </c>
    </row>
    <row r="129" spans="1:34" x14ac:dyDescent="0.2">
      <c r="A129">
        <v>105</v>
      </c>
      <c r="B129">
        <v>32</v>
      </c>
      <c r="C129" t="s">
        <v>65</v>
      </c>
      <c r="D129" t="s">
        <v>27</v>
      </c>
      <c r="G129">
        <v>0.5</v>
      </c>
      <c r="H129">
        <v>0.5</v>
      </c>
      <c r="I129">
        <v>3460</v>
      </c>
      <c r="J129">
        <v>5828</v>
      </c>
      <c r="L129">
        <v>1919</v>
      </c>
      <c r="M129">
        <v>3.069</v>
      </c>
      <c r="N129">
        <v>5.2160000000000002</v>
      </c>
      <c r="O129">
        <v>2.1469999999999998</v>
      </c>
      <c r="Q129">
        <v>8.5000000000000006E-2</v>
      </c>
      <c r="R129">
        <v>1</v>
      </c>
      <c r="S129">
        <v>0</v>
      </c>
      <c r="T129">
        <v>0</v>
      </c>
      <c r="V129">
        <v>0</v>
      </c>
      <c r="Y129" s="1">
        <v>44812</v>
      </c>
      <c r="Z129" s="6">
        <v>0.64740740740740743</v>
      </c>
      <c r="AB129">
        <v>1</v>
      </c>
      <c r="AD129" s="3">
        <f t="shared" si="8"/>
        <v>3.6306650427405094</v>
      </c>
      <c r="AE129" s="3">
        <f t="shared" si="9"/>
        <v>6.7646087069196206</v>
      </c>
      <c r="AF129" s="3">
        <f t="shared" si="10"/>
        <v>3.1339436641791112</v>
      </c>
      <c r="AG129" s="3">
        <f t="shared" si="11"/>
        <v>0.21233665758200634</v>
      </c>
      <c r="AH129" s="3"/>
    </row>
  </sheetData>
  <conditionalFormatting sqref="BC33:BD34 AK36:AL37 AW36:AX37 AQ36:AR37 AK39:AL40 AL38 AQ39:AR40 AR38 AW39:AX40 AX38 BD38 BC36:BD37 BD35 BD32">
    <cfRule type="cellIs" dxfId="1263" priority="334" operator="greaterThan">
      <formula>20</formula>
    </cfRule>
  </conditionalFormatting>
  <conditionalFormatting sqref="AS49:AT49 AY49:AZ49 BE49 AM49:AN49 BE32:BE38 AM43:AN44 BE43:BE44 AY43:AZ44 AS43:AT44 AM36:AN40 AY36:AZ40 AS36:AT40">
    <cfRule type="cellIs" dxfId="1262" priority="333" operator="between">
      <formula>80</formula>
      <formula>120</formula>
    </cfRule>
  </conditionalFormatting>
  <conditionalFormatting sqref="BC40">
    <cfRule type="cellIs" dxfId="1261" priority="332" operator="greaterThan">
      <formula>20</formula>
    </cfRule>
  </conditionalFormatting>
  <conditionalFormatting sqref="AL44 AX44 BD44 BC49:BD49 AW49:AX49 AK49:AL49">
    <cfRule type="cellIs" dxfId="1260" priority="331" operator="greaterThan">
      <formula>20</formula>
    </cfRule>
  </conditionalFormatting>
  <conditionalFormatting sqref="AK49">
    <cfRule type="cellIs" dxfId="1259" priority="329" operator="greaterThan">
      <formula>20</formula>
    </cfRule>
  </conditionalFormatting>
  <conditionalFormatting sqref="BC49">
    <cfRule type="cellIs" dxfId="1258" priority="326" operator="greaterThan">
      <formula>20</formula>
    </cfRule>
  </conditionalFormatting>
  <conditionalFormatting sqref="AM31:AN36 AY31:AZ36">
    <cfRule type="cellIs" dxfId="1257" priority="324" operator="between">
      <formula>80</formula>
      <formula>120</formula>
    </cfRule>
  </conditionalFormatting>
  <conditionalFormatting sqref="AR44 AQ49:AR49">
    <cfRule type="cellIs" dxfId="1256" priority="330" operator="greaterThan">
      <formula>20</formula>
    </cfRule>
  </conditionalFormatting>
  <conditionalFormatting sqref="AQ31:AR31 AQ36:AR36 AR35 AQ33:AR34 AR32">
    <cfRule type="cellIs" dxfId="1255" priority="323" operator="greaterThan">
      <formula>20</formula>
    </cfRule>
  </conditionalFormatting>
  <conditionalFormatting sqref="AS31:AT36">
    <cfRule type="cellIs" dxfId="1254" priority="322" operator="between">
      <formula>80</formula>
      <formula>120</formula>
    </cfRule>
  </conditionalFormatting>
  <conditionalFormatting sqref="AQ49">
    <cfRule type="cellIs" dxfId="1253" priority="328" operator="greaterThan">
      <formula>20</formula>
    </cfRule>
  </conditionalFormatting>
  <conditionalFormatting sqref="AW49">
    <cfRule type="cellIs" dxfId="1252" priority="327" operator="greaterThan">
      <formula>20</formula>
    </cfRule>
  </conditionalFormatting>
  <conditionalFormatting sqref="AK31:AL31 AW31:AX31 AK36:AL36 AL35 AK33:AL34 AL32 AW36:AX36 AX35 AW33:AX34 AX32">
    <cfRule type="cellIs" dxfId="1251" priority="325" operator="greaterThan">
      <formula>20</formula>
    </cfRule>
  </conditionalFormatting>
  <conditionalFormatting sqref="BC49">
    <cfRule type="cellIs" dxfId="1250" priority="320" operator="greaterThan">
      <formula>20</formula>
    </cfRule>
  </conditionalFormatting>
  <conditionalFormatting sqref="AW49">
    <cfRule type="cellIs" dxfId="1249" priority="321" operator="greaterThan">
      <formula>20</formula>
    </cfRule>
  </conditionalFormatting>
  <conditionalFormatting sqref="BE80">
    <cfRule type="cellIs" dxfId="1248" priority="216" operator="between">
      <formula>80</formula>
      <formula>120</formula>
    </cfRule>
  </conditionalFormatting>
  <conditionalFormatting sqref="AK45">
    <cfRule type="cellIs" dxfId="1247" priority="319" operator="greaterThan">
      <formula>20</formula>
    </cfRule>
  </conditionalFormatting>
  <conditionalFormatting sqref="AQ45">
    <cfRule type="cellIs" dxfId="1246" priority="318" operator="greaterThan">
      <formula>20</formula>
    </cfRule>
  </conditionalFormatting>
  <conditionalFormatting sqref="AW45">
    <cfRule type="cellIs" dxfId="1245" priority="317" operator="greaterThan">
      <formula>20</formula>
    </cfRule>
  </conditionalFormatting>
  <conditionalFormatting sqref="BC45">
    <cfRule type="cellIs" dxfId="1244" priority="316" operator="greaterThan">
      <formula>20</formula>
    </cfRule>
  </conditionalFormatting>
  <conditionalFormatting sqref="AK42">
    <cfRule type="cellIs" dxfId="1243" priority="315" operator="greaterThan">
      <formula>20</formula>
    </cfRule>
  </conditionalFormatting>
  <conditionalFormatting sqref="AQ42">
    <cfRule type="cellIs" dxfId="1242" priority="314" operator="greaterThan">
      <formula>20</formula>
    </cfRule>
  </conditionalFormatting>
  <conditionalFormatting sqref="AW42">
    <cfRule type="cellIs" dxfId="1241" priority="313" operator="greaterThan">
      <formula>20</formula>
    </cfRule>
  </conditionalFormatting>
  <conditionalFormatting sqref="BC42">
    <cfRule type="cellIs" dxfId="1240" priority="312" operator="greaterThan">
      <formula>20</formula>
    </cfRule>
  </conditionalFormatting>
  <conditionalFormatting sqref="AK43">
    <cfRule type="cellIs" dxfId="1239" priority="311" operator="greaterThan">
      <formula>20</formula>
    </cfRule>
  </conditionalFormatting>
  <conditionalFormatting sqref="AQ43">
    <cfRule type="cellIs" dxfId="1238" priority="310" operator="greaterThan">
      <formula>20</formula>
    </cfRule>
  </conditionalFormatting>
  <conditionalFormatting sqref="AW43">
    <cfRule type="cellIs" dxfId="1237" priority="309" operator="greaterThan">
      <formula>20</formula>
    </cfRule>
  </conditionalFormatting>
  <conditionalFormatting sqref="BC43">
    <cfRule type="cellIs" dxfId="1236" priority="308" operator="greaterThan">
      <formula>20</formula>
    </cfRule>
  </conditionalFormatting>
  <conditionalFormatting sqref="AW85">
    <cfRule type="cellIs" dxfId="1235" priority="210" operator="greaterThan">
      <formula>20</formula>
    </cfRule>
  </conditionalFormatting>
  <conditionalFormatting sqref="BC85">
    <cfRule type="cellIs" dxfId="1234" priority="209" operator="greaterThan">
      <formula>20</formula>
    </cfRule>
  </conditionalFormatting>
  <conditionalFormatting sqref="AK91 AK88">
    <cfRule type="cellIs" dxfId="1233" priority="208" operator="greaterThan">
      <formula>20</formula>
    </cfRule>
  </conditionalFormatting>
  <conditionalFormatting sqref="AQ91 AQ88">
    <cfRule type="cellIs" dxfId="1232" priority="207" operator="greaterThan">
      <formula>20</formula>
    </cfRule>
  </conditionalFormatting>
  <conditionalFormatting sqref="AK48">
    <cfRule type="cellIs" dxfId="1231" priority="307" operator="greaterThan">
      <formula>20</formula>
    </cfRule>
  </conditionalFormatting>
  <conditionalFormatting sqref="AQ48">
    <cfRule type="cellIs" dxfId="1230" priority="306" operator="greaterThan">
      <formula>20</formula>
    </cfRule>
  </conditionalFormatting>
  <conditionalFormatting sqref="AW48">
    <cfRule type="cellIs" dxfId="1229" priority="305" operator="greaterThan">
      <formula>20</formula>
    </cfRule>
  </conditionalFormatting>
  <conditionalFormatting sqref="BC48">
    <cfRule type="cellIs" dxfId="1228" priority="304" operator="greaterThan">
      <formula>20</formula>
    </cfRule>
  </conditionalFormatting>
  <conditionalFormatting sqref="AK82 AK79 AK76 AK73 AK70 AK67 AK64 AK61 AK58 AK55 AK52">
    <cfRule type="cellIs" dxfId="1227" priority="303" operator="greaterThan">
      <formula>20</formula>
    </cfRule>
  </conditionalFormatting>
  <conditionalFormatting sqref="AQ82 AQ79 AQ76 AQ73 AQ70 AQ67 AQ64 AQ61 AQ58 AQ55 AQ52">
    <cfRule type="cellIs" dxfId="1226" priority="302" operator="greaterThan">
      <formula>20</formula>
    </cfRule>
  </conditionalFormatting>
  <conditionalFormatting sqref="AW82 AW79 AW76 AW73 AW70 AW67 AW64 AW61 AW58 AW55 AW52">
    <cfRule type="cellIs" dxfId="1225" priority="301" operator="greaterThan">
      <formula>20</formula>
    </cfRule>
  </conditionalFormatting>
  <conditionalFormatting sqref="BC82 BC79 BC76 BC73 BC70 BC67 BC64 BC61 BC58 BC55 BC52">
    <cfRule type="cellIs" dxfId="1224" priority="300" operator="greaterThan">
      <formula>20</formula>
    </cfRule>
  </conditionalFormatting>
  <conditionalFormatting sqref="AK89">
    <cfRule type="cellIs" dxfId="1223" priority="299" operator="greaterThan">
      <formula>20</formula>
    </cfRule>
  </conditionalFormatting>
  <conditionalFormatting sqref="AQ89">
    <cfRule type="cellIs" dxfId="1222" priority="298" operator="greaterThan">
      <formula>20</formula>
    </cfRule>
  </conditionalFormatting>
  <conditionalFormatting sqref="AW89">
    <cfRule type="cellIs" dxfId="1221" priority="297" operator="greaterThan">
      <formula>20</formula>
    </cfRule>
  </conditionalFormatting>
  <conditionalFormatting sqref="BC92 BC89">
    <cfRule type="cellIs" dxfId="1220" priority="296" operator="greaterThan">
      <formula>20</formula>
    </cfRule>
  </conditionalFormatting>
  <conditionalFormatting sqref="AM83:AN83">
    <cfRule type="cellIs" dxfId="1219" priority="295" operator="between">
      <formula>80</formula>
      <formula>120</formula>
    </cfRule>
  </conditionalFormatting>
  <conditionalFormatting sqref="AL82">
    <cfRule type="cellIs" dxfId="1218" priority="294" operator="greaterThan">
      <formula>20</formula>
    </cfRule>
  </conditionalFormatting>
  <conditionalFormatting sqref="AM82:AN82">
    <cfRule type="cellIs" dxfId="1217" priority="293" operator="between">
      <formula>80</formula>
      <formula>120</formula>
    </cfRule>
  </conditionalFormatting>
  <conditionalFormatting sqref="AM82:AN82">
    <cfRule type="cellIs" dxfId="1216" priority="292" operator="between">
      <formula>80</formula>
      <formula>120</formula>
    </cfRule>
  </conditionalFormatting>
  <conditionalFormatting sqref="AR80">
    <cfRule type="cellIs" dxfId="1215" priority="231" operator="greaterThan">
      <formula>20</formula>
    </cfRule>
  </conditionalFormatting>
  <conditionalFormatting sqref="AM84:AN84">
    <cfRule type="cellIs" dxfId="1214" priority="291" operator="between">
      <formula>80</formula>
      <formula>120</formula>
    </cfRule>
  </conditionalFormatting>
  <conditionalFormatting sqref="AK83 AK80 AK77 AK74 AK71 AK68 AK65 AK62 AK59 AK56 AK53 AK50">
    <cfRule type="cellIs" dxfId="1213" priority="246" operator="greaterThan">
      <formula>20</formula>
    </cfRule>
  </conditionalFormatting>
  <conditionalFormatting sqref="AQ83 AQ80 AQ77 AQ74 AQ71 AQ68 AQ65 AQ62 AQ59 AQ56 AQ53 AQ50">
    <cfRule type="cellIs" dxfId="1212" priority="245" operator="greaterThan">
      <formula>20</formula>
    </cfRule>
  </conditionalFormatting>
  <conditionalFormatting sqref="AW83 AW80 AW77 AW74 AW71 AW68 AW65 AW62 AW59 AW56 AW53 AW50">
    <cfRule type="cellIs" dxfId="1211" priority="244" operator="greaterThan">
      <formula>20</formula>
    </cfRule>
  </conditionalFormatting>
  <conditionalFormatting sqref="BC83 BC80 BC77 BC74 BC71 BC68 BC65 BC62 BC59 BC56 BC53 BC50">
    <cfRule type="cellIs" dxfId="1210" priority="243" operator="greaterThan">
      <formula>20</formula>
    </cfRule>
  </conditionalFormatting>
  <conditionalFormatting sqref="AQ90 AQ87">
    <cfRule type="cellIs" dxfId="1209" priority="241" operator="greaterThan">
      <formula>20</formula>
    </cfRule>
  </conditionalFormatting>
  <conditionalFormatting sqref="AW90 AW87">
    <cfRule type="cellIs" dxfId="1208" priority="240" operator="greaterThan">
      <formula>20</formula>
    </cfRule>
  </conditionalFormatting>
  <conditionalFormatting sqref="AS83:AT83">
    <cfRule type="cellIs" dxfId="1207" priority="290" operator="between">
      <formula>80</formula>
      <formula>120</formula>
    </cfRule>
  </conditionalFormatting>
  <conditionalFormatting sqref="AS83:AT83">
    <cfRule type="cellIs" dxfId="1206" priority="289" operator="between">
      <formula>80</formula>
      <formula>120</formula>
    </cfRule>
  </conditionalFormatting>
  <conditionalFormatting sqref="AR82">
    <cfRule type="cellIs" dxfId="1205" priority="288" operator="greaterThan">
      <formula>20</formula>
    </cfRule>
  </conditionalFormatting>
  <conditionalFormatting sqref="AS82:AT82">
    <cfRule type="cellIs" dxfId="1204" priority="287" operator="between">
      <formula>80</formula>
      <formula>120</formula>
    </cfRule>
  </conditionalFormatting>
  <conditionalFormatting sqref="AS82:AT82">
    <cfRule type="cellIs" dxfId="1203" priority="286" operator="between">
      <formula>80</formula>
      <formula>120</formula>
    </cfRule>
  </conditionalFormatting>
  <conditionalFormatting sqref="AS82:AT82">
    <cfRule type="cellIs" dxfId="1202" priority="285" operator="between">
      <formula>80</formula>
      <formula>120</formula>
    </cfRule>
  </conditionalFormatting>
  <conditionalFormatting sqref="AS84:AT84">
    <cfRule type="cellIs" dxfId="1201" priority="284" operator="between">
      <formula>80</formula>
      <formula>120</formula>
    </cfRule>
  </conditionalFormatting>
  <conditionalFormatting sqref="AS84:AT84">
    <cfRule type="cellIs" dxfId="1200" priority="283" operator="between">
      <formula>80</formula>
      <formula>120</formula>
    </cfRule>
  </conditionalFormatting>
  <conditionalFormatting sqref="AY83:AZ83">
    <cfRule type="cellIs" dxfId="1199" priority="282" operator="between">
      <formula>80</formula>
      <formula>120</formula>
    </cfRule>
  </conditionalFormatting>
  <conditionalFormatting sqref="AX82">
    <cfRule type="cellIs" dxfId="1198" priority="281" operator="greaterThan">
      <formula>20</formula>
    </cfRule>
  </conditionalFormatting>
  <conditionalFormatting sqref="AY82:AZ82">
    <cfRule type="cellIs" dxfId="1197" priority="280" operator="between">
      <formula>80</formula>
      <formula>120</formula>
    </cfRule>
  </conditionalFormatting>
  <conditionalFormatting sqref="AY82:AZ82">
    <cfRule type="cellIs" dxfId="1196" priority="278" operator="between">
      <formula>80</formula>
      <formula>120</formula>
    </cfRule>
  </conditionalFormatting>
  <conditionalFormatting sqref="AY82:AZ82">
    <cfRule type="cellIs" dxfId="1195" priority="279" operator="between">
      <formula>80</formula>
      <formula>120</formula>
    </cfRule>
  </conditionalFormatting>
  <conditionalFormatting sqref="AY84:AZ84">
    <cfRule type="cellIs" dxfId="1194" priority="277" operator="between">
      <formula>80</formula>
      <formula>120</formula>
    </cfRule>
  </conditionalFormatting>
  <conditionalFormatting sqref="BE83">
    <cfRule type="cellIs" dxfId="1193" priority="276" operator="between">
      <formula>80</formula>
      <formula>120</formula>
    </cfRule>
  </conditionalFormatting>
  <conditionalFormatting sqref="BD82">
    <cfRule type="cellIs" dxfId="1192" priority="275" operator="greaterThan">
      <formula>20</formula>
    </cfRule>
  </conditionalFormatting>
  <conditionalFormatting sqref="BE82">
    <cfRule type="cellIs" dxfId="1191" priority="274" operator="between">
      <formula>80</formula>
      <formula>120</formula>
    </cfRule>
  </conditionalFormatting>
  <conditionalFormatting sqref="BE82">
    <cfRule type="cellIs" dxfId="1190" priority="273" operator="between">
      <formula>80</formula>
      <formula>120</formula>
    </cfRule>
  </conditionalFormatting>
  <conditionalFormatting sqref="BE82">
    <cfRule type="cellIs" dxfId="1189" priority="271" operator="between">
      <formula>80</formula>
      <formula>120</formula>
    </cfRule>
  </conditionalFormatting>
  <conditionalFormatting sqref="BE82">
    <cfRule type="cellIs" dxfId="1188" priority="272" operator="between">
      <formula>80</formula>
      <formula>120</formula>
    </cfRule>
  </conditionalFormatting>
  <conditionalFormatting sqref="BE84">
    <cfRule type="cellIs" dxfId="1187" priority="270" operator="between">
      <formula>80</formula>
      <formula>120</formula>
    </cfRule>
  </conditionalFormatting>
  <conditionalFormatting sqref="AW91 AW88">
    <cfRule type="cellIs" dxfId="1186" priority="206" operator="greaterThan">
      <formula>20</formula>
    </cfRule>
  </conditionalFormatting>
  <conditionalFormatting sqref="AQ89 AQ86">
    <cfRule type="cellIs" dxfId="1185" priority="203" operator="greaterThan">
      <formula>20</formula>
    </cfRule>
  </conditionalFormatting>
  <conditionalFormatting sqref="AS93:AT93">
    <cfRule type="cellIs" dxfId="1184" priority="199" operator="between">
      <formula>80</formula>
      <formula>120</formula>
    </cfRule>
  </conditionalFormatting>
  <conditionalFormatting sqref="BE93">
    <cfRule type="cellIs" dxfId="1183" priority="196" operator="between">
      <formula>80</formula>
      <formula>120</formula>
    </cfRule>
  </conditionalFormatting>
  <conditionalFormatting sqref="AS94:AT94 AY94:AZ94 BE94 AM94:AN94">
    <cfRule type="cellIs" dxfId="1182" priority="195" operator="between">
      <formula>80</formula>
      <formula>120</formula>
    </cfRule>
  </conditionalFormatting>
  <conditionalFormatting sqref="BC94:BD94 AW94:AX94 AK94:AL94">
    <cfRule type="cellIs" dxfId="1181" priority="194" operator="greaterThan">
      <formula>20</formula>
    </cfRule>
  </conditionalFormatting>
  <conditionalFormatting sqref="BC39">
    <cfRule type="cellIs" dxfId="1180" priority="269" operator="greaterThan">
      <formula>20</formula>
    </cfRule>
  </conditionalFormatting>
  <conditionalFormatting sqref="AK43:AL43 AW43:AX43 BC43:BD43">
    <cfRule type="cellIs" dxfId="1179" priority="268" operator="greaterThan">
      <formula>20</formula>
    </cfRule>
  </conditionalFormatting>
  <conditionalFormatting sqref="AQ43:AR43">
    <cfRule type="cellIs" dxfId="1178" priority="267" operator="greaterThan">
      <formula>20</formula>
    </cfRule>
  </conditionalFormatting>
  <conditionalFormatting sqref="AQ43">
    <cfRule type="cellIs" dxfId="1177" priority="265" operator="greaterThan">
      <formula>20</formula>
    </cfRule>
  </conditionalFormatting>
  <conditionalFormatting sqref="BC43 BC45">
    <cfRule type="cellIs" dxfId="1176" priority="263" operator="greaterThan">
      <formula>20</formula>
    </cfRule>
  </conditionalFormatting>
  <conditionalFormatting sqref="AK43">
    <cfRule type="cellIs" dxfId="1175" priority="266" operator="greaterThan">
      <formula>20</formula>
    </cfRule>
  </conditionalFormatting>
  <conditionalFormatting sqref="AW43 AW45">
    <cfRule type="cellIs" dxfId="1174" priority="264" operator="greaterThan">
      <formula>20</formula>
    </cfRule>
  </conditionalFormatting>
  <conditionalFormatting sqref="AK45:AL45 AW45:AX45 BC45:BD45">
    <cfRule type="cellIs" dxfId="1173" priority="262" operator="greaterThan">
      <formula>20</formula>
    </cfRule>
  </conditionalFormatting>
  <conditionalFormatting sqref="AM45:AN45 BE45 AY45:AZ45">
    <cfRule type="cellIs" dxfId="1172" priority="261" operator="between">
      <formula>80</formula>
      <formula>120</formula>
    </cfRule>
  </conditionalFormatting>
  <conditionalFormatting sqref="AQ45:AR45">
    <cfRule type="cellIs" dxfId="1171" priority="260" operator="greaterThan">
      <formula>20</formula>
    </cfRule>
  </conditionalFormatting>
  <conditionalFormatting sqref="AS45:AT45">
    <cfRule type="cellIs" dxfId="1170" priority="259" operator="between">
      <formula>80</formula>
      <formula>120</formula>
    </cfRule>
  </conditionalFormatting>
  <conditionalFormatting sqref="AK42">
    <cfRule type="cellIs" dxfId="1169" priority="258" operator="greaterThan">
      <formula>20</formula>
    </cfRule>
  </conditionalFormatting>
  <conditionalFormatting sqref="AQ42">
    <cfRule type="cellIs" dxfId="1168" priority="257" operator="greaterThan">
      <formula>20</formula>
    </cfRule>
  </conditionalFormatting>
  <conditionalFormatting sqref="AW42">
    <cfRule type="cellIs" dxfId="1167" priority="256" operator="greaterThan">
      <formula>20</formula>
    </cfRule>
  </conditionalFormatting>
  <conditionalFormatting sqref="BC42">
    <cfRule type="cellIs" dxfId="1166" priority="255" operator="greaterThan">
      <formula>20</formula>
    </cfRule>
  </conditionalFormatting>
  <conditionalFormatting sqref="AK46">
    <cfRule type="cellIs" dxfId="1165" priority="254" operator="greaterThan">
      <formula>20</formula>
    </cfRule>
  </conditionalFormatting>
  <conditionalFormatting sqref="AQ46">
    <cfRule type="cellIs" dxfId="1164" priority="253" operator="greaterThan">
      <formula>20</formula>
    </cfRule>
  </conditionalFormatting>
  <conditionalFormatting sqref="AW46">
    <cfRule type="cellIs" dxfId="1163" priority="252" operator="greaterThan">
      <formula>20</formula>
    </cfRule>
  </conditionalFormatting>
  <conditionalFormatting sqref="BC46">
    <cfRule type="cellIs" dxfId="1162" priority="251" operator="greaterThan">
      <formula>20</formula>
    </cfRule>
  </conditionalFormatting>
  <conditionalFormatting sqref="AK47">
    <cfRule type="cellIs" dxfId="1161" priority="250" operator="greaterThan">
      <formula>20</formula>
    </cfRule>
  </conditionalFormatting>
  <conditionalFormatting sqref="AQ47">
    <cfRule type="cellIs" dxfId="1160" priority="249" operator="greaterThan">
      <formula>20</formula>
    </cfRule>
  </conditionalFormatting>
  <conditionalFormatting sqref="AW47">
    <cfRule type="cellIs" dxfId="1159" priority="248" operator="greaterThan">
      <formula>20</formula>
    </cfRule>
  </conditionalFormatting>
  <conditionalFormatting sqref="BC47">
    <cfRule type="cellIs" dxfId="1158" priority="247" operator="greaterThan">
      <formula>20</formula>
    </cfRule>
  </conditionalFormatting>
  <conditionalFormatting sqref="AK90 AK87">
    <cfRule type="cellIs" dxfId="1157" priority="242" operator="greaterThan">
      <formula>20</formula>
    </cfRule>
  </conditionalFormatting>
  <conditionalFormatting sqref="BC90 BC87">
    <cfRule type="cellIs" dxfId="1156" priority="239" operator="greaterThan">
      <formula>20</formula>
    </cfRule>
  </conditionalFormatting>
  <conditionalFormatting sqref="AM81:AN81">
    <cfRule type="cellIs" dxfId="1155" priority="238" operator="between">
      <formula>80</formula>
      <formula>120</formula>
    </cfRule>
  </conditionalFormatting>
  <conditionalFormatting sqref="AL80">
    <cfRule type="cellIs" dxfId="1154" priority="237" operator="greaterThan">
      <formula>20</formula>
    </cfRule>
  </conditionalFormatting>
  <conditionalFormatting sqref="AM80:AN80">
    <cfRule type="cellIs" dxfId="1153" priority="236" operator="between">
      <formula>80</formula>
      <formula>120</formula>
    </cfRule>
  </conditionalFormatting>
  <conditionalFormatting sqref="AM80:AN80">
    <cfRule type="cellIs" dxfId="1152" priority="235" operator="between">
      <formula>80</formula>
      <formula>120</formula>
    </cfRule>
  </conditionalFormatting>
  <conditionalFormatting sqref="AM82:AN83">
    <cfRule type="cellIs" dxfId="1151" priority="234" operator="between">
      <formula>80</formula>
      <formula>120</formula>
    </cfRule>
  </conditionalFormatting>
  <conditionalFormatting sqref="AS81:AT81">
    <cfRule type="cellIs" dxfId="1150" priority="233" operator="between">
      <formula>80</formula>
      <formula>120</formula>
    </cfRule>
  </conditionalFormatting>
  <conditionalFormatting sqref="AS81:AT81">
    <cfRule type="cellIs" dxfId="1149" priority="232" operator="between">
      <formula>80</formula>
      <formula>120</formula>
    </cfRule>
  </conditionalFormatting>
  <conditionalFormatting sqref="AS80:AT80">
    <cfRule type="cellIs" dxfId="1148" priority="230" operator="between">
      <formula>80</formula>
      <formula>120</formula>
    </cfRule>
  </conditionalFormatting>
  <conditionalFormatting sqref="AS80:AT80">
    <cfRule type="cellIs" dxfId="1147" priority="229" operator="between">
      <formula>80</formula>
      <formula>120</formula>
    </cfRule>
  </conditionalFormatting>
  <conditionalFormatting sqref="AS80:AT80">
    <cfRule type="cellIs" dxfId="1146" priority="228" operator="between">
      <formula>80</formula>
      <formula>120</formula>
    </cfRule>
  </conditionalFormatting>
  <conditionalFormatting sqref="AS82:AT83">
    <cfRule type="cellIs" dxfId="1145" priority="227" operator="between">
      <formula>80</formula>
      <formula>120</formula>
    </cfRule>
  </conditionalFormatting>
  <conditionalFormatting sqref="AS82:AT83">
    <cfRule type="cellIs" dxfId="1144" priority="226" operator="between">
      <formula>80</formula>
      <formula>120</formula>
    </cfRule>
  </conditionalFormatting>
  <conditionalFormatting sqref="BD80">
    <cfRule type="cellIs" dxfId="1143" priority="218" operator="greaterThan">
      <formula>20</formula>
    </cfRule>
  </conditionalFormatting>
  <conditionalFormatting sqref="AY81:AZ81">
    <cfRule type="cellIs" dxfId="1142" priority="225" operator="between">
      <formula>80</formula>
      <formula>120</formula>
    </cfRule>
  </conditionalFormatting>
  <conditionalFormatting sqref="AX80">
    <cfRule type="cellIs" dxfId="1141" priority="224" operator="greaterThan">
      <formula>20</formula>
    </cfRule>
  </conditionalFormatting>
  <conditionalFormatting sqref="AY80:AZ80">
    <cfRule type="cellIs" dxfId="1140" priority="223" operator="between">
      <formula>80</formula>
      <formula>120</formula>
    </cfRule>
  </conditionalFormatting>
  <conditionalFormatting sqref="AY80:AZ80">
    <cfRule type="cellIs" dxfId="1139" priority="221" operator="between">
      <formula>80</formula>
      <formula>120</formula>
    </cfRule>
  </conditionalFormatting>
  <conditionalFormatting sqref="AY80:AZ80">
    <cfRule type="cellIs" dxfId="1138" priority="222" operator="between">
      <formula>80</formula>
      <formula>120</formula>
    </cfRule>
  </conditionalFormatting>
  <conditionalFormatting sqref="AY82:AZ83">
    <cfRule type="cellIs" dxfId="1137" priority="220" operator="between">
      <formula>80</formula>
      <formula>120</formula>
    </cfRule>
  </conditionalFormatting>
  <conditionalFormatting sqref="AK85">
    <cfRule type="cellIs" dxfId="1136" priority="212" operator="greaterThan">
      <formula>20</formula>
    </cfRule>
  </conditionalFormatting>
  <conditionalFormatting sqref="BE81">
    <cfRule type="cellIs" dxfId="1135" priority="219" operator="between">
      <formula>80</formula>
      <formula>120</formula>
    </cfRule>
  </conditionalFormatting>
  <conditionalFormatting sqref="BE80">
    <cfRule type="cellIs" dxfId="1134" priority="217" operator="between">
      <formula>80</formula>
      <formula>120</formula>
    </cfRule>
  </conditionalFormatting>
  <conditionalFormatting sqref="BE80">
    <cfRule type="cellIs" dxfId="1133" priority="214" operator="between">
      <formula>80</formula>
      <formula>120</formula>
    </cfRule>
  </conditionalFormatting>
  <conditionalFormatting sqref="BE80">
    <cfRule type="cellIs" dxfId="1132" priority="215" operator="between">
      <formula>80</formula>
      <formula>120</formula>
    </cfRule>
  </conditionalFormatting>
  <conditionalFormatting sqref="AK89 AK86">
    <cfRule type="cellIs" dxfId="1131" priority="204" operator="greaterThan">
      <formula>20</formula>
    </cfRule>
  </conditionalFormatting>
  <conditionalFormatting sqref="BE82:BE83">
    <cfRule type="cellIs" dxfId="1130" priority="213" operator="between">
      <formula>80</formula>
      <formula>120</formula>
    </cfRule>
  </conditionalFormatting>
  <conditionalFormatting sqref="AW89 AW86">
    <cfRule type="cellIs" dxfId="1129" priority="202" operator="greaterThan">
      <formula>20</formula>
    </cfRule>
  </conditionalFormatting>
  <conditionalFormatting sqref="AQ85">
    <cfRule type="cellIs" dxfId="1128" priority="211" operator="greaterThan">
      <formula>20</formula>
    </cfRule>
  </conditionalFormatting>
  <conditionalFormatting sqref="BC91 BC88">
    <cfRule type="cellIs" dxfId="1127" priority="205" operator="greaterThan">
      <formula>20</formula>
    </cfRule>
  </conditionalFormatting>
  <conditionalFormatting sqref="BC92 BC89 BC86">
    <cfRule type="cellIs" dxfId="1126" priority="201" operator="greaterThan">
      <formula>20</formula>
    </cfRule>
  </conditionalFormatting>
  <conditionalFormatting sqref="AM93:AN93">
    <cfRule type="cellIs" dxfId="1125" priority="200" operator="between">
      <formula>80</formula>
      <formula>120</formula>
    </cfRule>
  </conditionalFormatting>
  <conditionalFormatting sqref="AS93:AT93">
    <cfRule type="cellIs" dxfId="1124" priority="198" operator="between">
      <formula>80</formula>
      <formula>120</formula>
    </cfRule>
  </conditionalFormatting>
  <conditionalFormatting sqref="AY93:AZ93">
    <cfRule type="cellIs" dxfId="1123" priority="197" operator="between">
      <formula>80</formula>
      <formula>120</formula>
    </cfRule>
  </conditionalFormatting>
  <conditionalFormatting sqref="AK94">
    <cfRule type="cellIs" dxfId="1122" priority="192" operator="greaterThan">
      <formula>20</formula>
    </cfRule>
  </conditionalFormatting>
  <conditionalFormatting sqref="BC94">
    <cfRule type="cellIs" dxfId="1121" priority="189" operator="greaterThan">
      <formula>20</formula>
    </cfRule>
  </conditionalFormatting>
  <conditionalFormatting sqref="AQ94:AR94">
    <cfRule type="cellIs" dxfId="1120" priority="193" operator="greaterThan">
      <formula>20</formula>
    </cfRule>
  </conditionalFormatting>
  <conditionalFormatting sqref="AQ94">
    <cfRule type="cellIs" dxfId="1119" priority="191" operator="greaterThan">
      <formula>20</formula>
    </cfRule>
  </conditionalFormatting>
  <conditionalFormatting sqref="AW94">
    <cfRule type="cellIs" dxfId="1118" priority="190" operator="greaterThan">
      <formula>20</formula>
    </cfRule>
  </conditionalFormatting>
  <conditionalFormatting sqref="BC94">
    <cfRule type="cellIs" dxfId="1117" priority="187" operator="greaterThan">
      <formula>20</formula>
    </cfRule>
  </conditionalFormatting>
  <conditionalFormatting sqref="AW94">
    <cfRule type="cellIs" dxfId="1116" priority="188" operator="greaterThan">
      <formula>20</formula>
    </cfRule>
  </conditionalFormatting>
  <conditionalFormatting sqref="AK127 AK124 AK121 AK118 AK115 AK112 AK109 AK106 AK103 AK100 AK97">
    <cfRule type="cellIs" dxfId="1115" priority="186" operator="greaterThan">
      <formula>20</formula>
    </cfRule>
  </conditionalFormatting>
  <conditionalFormatting sqref="AQ127 AQ124 AQ121 AQ118 AQ115 AQ112 AQ109 AQ106 AQ103 AQ100 AQ97">
    <cfRule type="cellIs" dxfId="1114" priority="185" operator="greaterThan">
      <formula>20</formula>
    </cfRule>
  </conditionalFormatting>
  <conditionalFormatting sqref="AW127 AW124 AW121 AW118 AW115 AW112 AW109 AW106 AW103 AW100 AW97">
    <cfRule type="cellIs" dxfId="1113" priority="184" operator="greaterThan">
      <formula>20</formula>
    </cfRule>
  </conditionalFormatting>
  <conditionalFormatting sqref="BC127 BC124 BC121 BC118 BC115 BC112 BC109 BC106 BC103 BC100 BC97">
    <cfRule type="cellIs" dxfId="1112" priority="183" operator="greaterThan">
      <formula>20</formula>
    </cfRule>
  </conditionalFormatting>
  <conditionalFormatting sqref="AX127">
    <cfRule type="cellIs" dxfId="1111" priority="168" operator="greaterThan">
      <formula>20</formula>
    </cfRule>
  </conditionalFormatting>
  <conditionalFormatting sqref="AM128:AN128">
    <cfRule type="cellIs" dxfId="1110" priority="182" operator="between">
      <formula>80</formula>
      <formula>120</formula>
    </cfRule>
  </conditionalFormatting>
  <conditionalFormatting sqref="AL127">
    <cfRule type="cellIs" dxfId="1109" priority="181" operator="greaterThan">
      <formula>20</formula>
    </cfRule>
  </conditionalFormatting>
  <conditionalFormatting sqref="AM127:AN127">
    <cfRule type="cellIs" dxfId="1108" priority="180" operator="between">
      <formula>80</formula>
      <formula>120</formula>
    </cfRule>
  </conditionalFormatting>
  <conditionalFormatting sqref="AM127:AN127">
    <cfRule type="cellIs" dxfId="1107" priority="179" operator="between">
      <formula>80</formula>
      <formula>120</formula>
    </cfRule>
  </conditionalFormatting>
  <conditionalFormatting sqref="AM129:AN129">
    <cfRule type="cellIs" dxfId="1106" priority="178" operator="between">
      <formula>80</formula>
      <formula>120</formula>
    </cfRule>
  </conditionalFormatting>
  <conditionalFormatting sqref="AS128:AT128">
    <cfRule type="cellIs" dxfId="1105" priority="177" operator="between">
      <formula>80</formula>
      <formula>120</formula>
    </cfRule>
  </conditionalFormatting>
  <conditionalFormatting sqref="AS128:AT128">
    <cfRule type="cellIs" dxfId="1104" priority="176" operator="between">
      <formula>80</formula>
      <formula>120</formula>
    </cfRule>
  </conditionalFormatting>
  <conditionalFormatting sqref="AR127">
    <cfRule type="cellIs" dxfId="1103" priority="175" operator="greaterThan">
      <formula>20</formula>
    </cfRule>
  </conditionalFormatting>
  <conditionalFormatting sqref="AS127:AT127">
    <cfRule type="cellIs" dxfId="1102" priority="174" operator="between">
      <formula>80</formula>
      <formula>120</formula>
    </cfRule>
  </conditionalFormatting>
  <conditionalFormatting sqref="AS127:AT127">
    <cfRule type="cellIs" dxfId="1101" priority="173" operator="between">
      <formula>80</formula>
      <formula>120</formula>
    </cfRule>
  </conditionalFormatting>
  <conditionalFormatting sqref="AS127:AT127">
    <cfRule type="cellIs" dxfId="1100" priority="172" operator="between">
      <formula>80</formula>
      <formula>120</formula>
    </cfRule>
  </conditionalFormatting>
  <conditionalFormatting sqref="AS129:AT129">
    <cfRule type="cellIs" dxfId="1099" priority="171" operator="between">
      <formula>80</formula>
      <formula>120</formula>
    </cfRule>
  </conditionalFormatting>
  <conditionalFormatting sqref="AS129:AT129">
    <cfRule type="cellIs" dxfId="1098" priority="170" operator="between">
      <formula>80</formula>
      <formula>120</formula>
    </cfRule>
  </conditionalFormatting>
  <conditionalFormatting sqref="AY128:AZ128">
    <cfRule type="cellIs" dxfId="1097" priority="169" operator="between">
      <formula>80</formula>
      <formula>120</formula>
    </cfRule>
  </conditionalFormatting>
  <conditionalFormatting sqref="AY127:AZ127">
    <cfRule type="cellIs" dxfId="1096" priority="167" operator="between">
      <formula>80</formula>
      <formula>120</formula>
    </cfRule>
  </conditionalFormatting>
  <conditionalFormatting sqref="AY127:AZ127">
    <cfRule type="cellIs" dxfId="1095" priority="165" operator="between">
      <formula>80</formula>
      <formula>120</formula>
    </cfRule>
  </conditionalFormatting>
  <conditionalFormatting sqref="AY127:AZ127">
    <cfRule type="cellIs" dxfId="1094" priority="166" operator="between">
      <formula>80</formula>
      <formula>120</formula>
    </cfRule>
  </conditionalFormatting>
  <conditionalFormatting sqref="AY129:AZ129">
    <cfRule type="cellIs" dxfId="1093" priority="164" operator="between">
      <formula>80</formula>
      <formula>120</formula>
    </cfRule>
  </conditionalFormatting>
  <conditionalFormatting sqref="BE128">
    <cfRule type="cellIs" dxfId="1092" priority="163" operator="between">
      <formula>80</formula>
      <formula>120</formula>
    </cfRule>
  </conditionalFormatting>
  <conditionalFormatting sqref="BD127">
    <cfRule type="cellIs" dxfId="1091" priority="162" operator="greaterThan">
      <formula>20</formula>
    </cfRule>
  </conditionalFormatting>
  <conditionalFormatting sqref="BE127">
    <cfRule type="cellIs" dxfId="1090" priority="161" operator="between">
      <formula>80</formula>
      <formula>120</formula>
    </cfRule>
  </conditionalFormatting>
  <conditionalFormatting sqref="BE127">
    <cfRule type="cellIs" dxfId="1089" priority="160" operator="between">
      <formula>80</formula>
      <formula>120</formula>
    </cfRule>
  </conditionalFormatting>
  <conditionalFormatting sqref="BE127">
    <cfRule type="cellIs" dxfId="1088" priority="158" operator="between">
      <formula>80</formula>
      <formula>120</formula>
    </cfRule>
  </conditionalFormatting>
  <conditionalFormatting sqref="BE127">
    <cfRule type="cellIs" dxfId="1087" priority="159" operator="between">
      <formula>80</formula>
      <formula>120</formula>
    </cfRule>
  </conditionalFormatting>
  <conditionalFormatting sqref="BE129">
    <cfRule type="cellIs" dxfId="1086" priority="157" operator="between">
      <formula>80</formula>
      <formula>120</formula>
    </cfRule>
  </conditionalFormatting>
  <conditionalFormatting sqref="AK128 AK125 AK122 AK119 AK116 AK113 AK110 AK107 AK104 AK101 AK98 AK95">
    <cfRule type="cellIs" dxfId="1085" priority="156" operator="greaterThan">
      <formula>20</formula>
    </cfRule>
  </conditionalFormatting>
  <conditionalFormatting sqref="AQ128 AQ125 AQ122 AQ119 AQ116 AQ113 AQ110 AQ107 AQ104 AQ101 AQ98 AQ95">
    <cfRule type="cellIs" dxfId="1084" priority="155" operator="greaterThan">
      <formula>20</formula>
    </cfRule>
  </conditionalFormatting>
  <conditionalFormatting sqref="AW128 AW125 AW122 AW119 AW116 AW113 AW110 AW107 AW104 AW101 AW98 AW95">
    <cfRule type="cellIs" dxfId="1083" priority="154" operator="greaterThan">
      <formula>20</formula>
    </cfRule>
  </conditionalFormatting>
  <conditionalFormatting sqref="BC128 BC125 BC122 BC119 BC116 BC113 BC110 BC107 BC104 BC101 BC98 BC95">
    <cfRule type="cellIs" dxfId="1082" priority="153" operator="greaterThan">
      <formula>20</formula>
    </cfRule>
  </conditionalFormatting>
  <conditionalFormatting sqref="AM126:AN126">
    <cfRule type="cellIs" dxfId="1081" priority="148" operator="between">
      <formula>80</formula>
      <formula>120</formula>
    </cfRule>
  </conditionalFormatting>
  <conditionalFormatting sqref="AL125">
    <cfRule type="cellIs" dxfId="1080" priority="147" operator="greaterThan">
      <formula>20</formula>
    </cfRule>
  </conditionalFormatting>
  <conditionalFormatting sqref="AM125:AN125">
    <cfRule type="cellIs" dxfId="1079" priority="146" operator="between">
      <formula>80</formula>
      <formula>120</formula>
    </cfRule>
  </conditionalFormatting>
  <conditionalFormatting sqref="AM125:AN125">
    <cfRule type="cellIs" dxfId="1078" priority="145" operator="between">
      <formula>80</formula>
      <formula>120</formula>
    </cfRule>
  </conditionalFormatting>
  <conditionalFormatting sqref="AM127:AN128">
    <cfRule type="cellIs" dxfId="1077" priority="143" operator="between">
      <formula>80</formula>
      <formula>120</formula>
    </cfRule>
  </conditionalFormatting>
  <conditionalFormatting sqref="AS126:AT126">
    <cfRule type="cellIs" dxfId="1076" priority="140" operator="between">
      <formula>80</formula>
      <formula>120</formula>
    </cfRule>
  </conditionalFormatting>
  <conditionalFormatting sqref="AS126:AT126">
    <cfRule type="cellIs" dxfId="1075" priority="139" operator="between">
      <formula>80</formula>
      <formula>120</formula>
    </cfRule>
  </conditionalFormatting>
  <conditionalFormatting sqref="AR125">
    <cfRule type="cellIs" dxfId="1074" priority="138" operator="greaterThan">
      <formula>20</formula>
    </cfRule>
  </conditionalFormatting>
  <conditionalFormatting sqref="AS125:AT125">
    <cfRule type="cellIs" dxfId="1073" priority="137" operator="between">
      <formula>80</formula>
      <formula>120</formula>
    </cfRule>
  </conditionalFormatting>
  <conditionalFormatting sqref="AS125:AT125">
    <cfRule type="cellIs" dxfId="1072" priority="136" operator="between">
      <formula>80</formula>
      <formula>120</formula>
    </cfRule>
  </conditionalFormatting>
  <conditionalFormatting sqref="AS125:AT125">
    <cfRule type="cellIs" dxfId="1071" priority="135" operator="between">
      <formula>80</formula>
      <formula>120</formula>
    </cfRule>
  </conditionalFormatting>
  <conditionalFormatting sqref="AS127:AT128">
    <cfRule type="cellIs" dxfId="1070" priority="133" operator="between">
      <formula>80</formula>
      <formula>120</formula>
    </cfRule>
  </conditionalFormatting>
  <conditionalFormatting sqref="AS127:AT128">
    <cfRule type="cellIs" dxfId="1069" priority="132" operator="between">
      <formula>80</formula>
      <formula>120</formula>
    </cfRule>
  </conditionalFormatting>
  <conditionalFormatting sqref="AY126:AZ126">
    <cfRule type="cellIs" dxfId="1068" priority="129" operator="between">
      <formula>80</formula>
      <formula>120</formula>
    </cfRule>
  </conditionalFormatting>
  <conditionalFormatting sqref="AX125">
    <cfRule type="cellIs" dxfId="1067" priority="128" operator="greaterThan">
      <formula>20</formula>
    </cfRule>
  </conditionalFormatting>
  <conditionalFormatting sqref="AY125:AZ125">
    <cfRule type="cellIs" dxfId="1066" priority="127" operator="between">
      <formula>80</formula>
      <formula>120</formula>
    </cfRule>
  </conditionalFormatting>
  <conditionalFormatting sqref="AY125:AZ125">
    <cfRule type="cellIs" dxfId="1065" priority="125" operator="between">
      <formula>80</formula>
      <formula>120</formula>
    </cfRule>
  </conditionalFormatting>
  <conditionalFormatting sqref="AY125:AZ125">
    <cfRule type="cellIs" dxfId="1064" priority="126" operator="between">
      <formula>80</formula>
      <formula>120</formula>
    </cfRule>
  </conditionalFormatting>
  <conditionalFormatting sqref="AY127:AZ128">
    <cfRule type="cellIs" dxfId="1063" priority="123" operator="between">
      <formula>80</formula>
      <formula>120</formula>
    </cfRule>
  </conditionalFormatting>
  <conditionalFormatting sqref="BE126">
    <cfRule type="cellIs" dxfId="1062" priority="120" operator="between">
      <formula>80</formula>
      <formula>120</formula>
    </cfRule>
  </conditionalFormatting>
  <conditionalFormatting sqref="BD125">
    <cfRule type="cellIs" dxfId="1061" priority="119" operator="greaterThan">
      <formula>20</formula>
    </cfRule>
  </conditionalFormatting>
  <conditionalFormatting sqref="BE125">
    <cfRule type="cellIs" dxfId="1060" priority="118" operator="between">
      <formula>80</formula>
      <formula>120</formula>
    </cfRule>
  </conditionalFormatting>
  <conditionalFormatting sqref="BE125">
    <cfRule type="cellIs" dxfId="1059" priority="117" operator="between">
      <formula>80</formula>
      <formula>120</formula>
    </cfRule>
  </conditionalFormatting>
  <conditionalFormatting sqref="BE125">
    <cfRule type="cellIs" dxfId="1058" priority="115" operator="between">
      <formula>80</formula>
      <formula>120</formula>
    </cfRule>
  </conditionalFormatting>
  <conditionalFormatting sqref="BE125">
    <cfRule type="cellIs" dxfId="1057" priority="116" operator="between">
      <formula>80</formula>
      <formula>120</formula>
    </cfRule>
  </conditionalFormatting>
  <conditionalFormatting sqref="BE127:BE128">
    <cfRule type="cellIs" dxfId="1056" priority="113" operator="between">
      <formula>80</formula>
      <formula>120</formula>
    </cfRule>
  </conditionalFormatting>
  <conditionalFormatting sqref="AM86:AN86">
    <cfRule type="cellIs" dxfId="1055" priority="98" operator="between">
      <formula>80</formula>
      <formula>120</formula>
    </cfRule>
  </conditionalFormatting>
  <conditionalFormatting sqref="AL85">
    <cfRule type="cellIs" dxfId="1054" priority="97" operator="greaterThan">
      <formula>20</formula>
    </cfRule>
  </conditionalFormatting>
  <conditionalFormatting sqref="AM85:AN85">
    <cfRule type="cellIs" dxfId="1053" priority="96" operator="between">
      <formula>80</formula>
      <formula>120</formula>
    </cfRule>
  </conditionalFormatting>
  <conditionalFormatting sqref="AM85:AN85">
    <cfRule type="cellIs" dxfId="1052" priority="95" operator="between">
      <formula>80</formula>
      <formula>120</formula>
    </cfRule>
  </conditionalFormatting>
  <conditionalFormatting sqref="AL86">
    <cfRule type="cellIs" dxfId="1051" priority="88" operator="lessThan">
      <formula>20</formula>
    </cfRule>
  </conditionalFormatting>
  <conditionalFormatting sqref="AM84:AN84">
    <cfRule type="cellIs" dxfId="1050" priority="94" operator="between">
      <formula>80</formula>
      <formula>120</formula>
    </cfRule>
  </conditionalFormatting>
  <conditionalFormatting sqref="AM83:AN83">
    <cfRule type="cellIs" dxfId="1049" priority="93" operator="between">
      <formula>80</formula>
      <formula>120</formula>
    </cfRule>
  </conditionalFormatting>
  <conditionalFormatting sqref="AM83:AN83">
    <cfRule type="cellIs" dxfId="1048" priority="92" operator="between">
      <formula>80</formula>
      <formula>120</formula>
    </cfRule>
  </conditionalFormatting>
  <conditionalFormatting sqref="AL86">
    <cfRule type="cellIs" dxfId="1047" priority="91" operator="greaterThan">
      <formula>20</formula>
    </cfRule>
  </conditionalFormatting>
  <conditionalFormatting sqref="AM85:AN86">
    <cfRule type="cellIs" dxfId="1046" priority="90" operator="between">
      <formula>80</formula>
      <formula>120</formula>
    </cfRule>
  </conditionalFormatting>
  <conditionalFormatting sqref="AL86">
    <cfRule type="cellIs" dxfId="1045" priority="89" operator="greaterThan">
      <formula>20</formula>
    </cfRule>
  </conditionalFormatting>
  <conditionalFormatting sqref="AS86:AT86">
    <cfRule type="cellIs" dxfId="1044" priority="87" operator="between">
      <formula>80</formula>
      <formula>120</formula>
    </cfRule>
  </conditionalFormatting>
  <conditionalFormatting sqref="AS86:AT86">
    <cfRule type="cellIs" dxfId="1043" priority="86" operator="between">
      <formula>80</formula>
      <formula>120</formula>
    </cfRule>
  </conditionalFormatting>
  <conditionalFormatting sqref="AR85">
    <cfRule type="cellIs" dxfId="1042" priority="85" operator="greaterThan">
      <formula>20</formula>
    </cfRule>
  </conditionalFormatting>
  <conditionalFormatting sqref="AS85:AT85">
    <cfRule type="cellIs" dxfId="1041" priority="84" operator="between">
      <formula>80</formula>
      <formula>120</formula>
    </cfRule>
  </conditionalFormatting>
  <conditionalFormatting sqref="AS85:AT85">
    <cfRule type="cellIs" dxfId="1040" priority="83" operator="between">
      <formula>80</formula>
      <formula>120</formula>
    </cfRule>
  </conditionalFormatting>
  <conditionalFormatting sqref="AS85:AT85">
    <cfRule type="cellIs" dxfId="1039" priority="82" operator="between">
      <formula>80</formula>
      <formula>120</formula>
    </cfRule>
  </conditionalFormatting>
  <conditionalFormatting sqref="AS84:AT84">
    <cfRule type="cellIs" dxfId="1038" priority="81" operator="between">
      <formula>80</formula>
      <formula>120</formula>
    </cfRule>
  </conditionalFormatting>
  <conditionalFormatting sqref="AS84:AT84">
    <cfRule type="cellIs" dxfId="1037" priority="80" operator="between">
      <formula>80</formula>
      <formula>120</formula>
    </cfRule>
  </conditionalFormatting>
  <conditionalFormatting sqref="AS83:AT83">
    <cfRule type="cellIs" dxfId="1036" priority="79" operator="between">
      <formula>80</formula>
      <formula>120</formula>
    </cfRule>
  </conditionalFormatting>
  <conditionalFormatting sqref="AS83:AT83">
    <cfRule type="cellIs" dxfId="1035" priority="78" operator="between">
      <formula>80</formula>
      <formula>120</formula>
    </cfRule>
  </conditionalFormatting>
  <conditionalFormatting sqref="AS83:AT83">
    <cfRule type="cellIs" dxfId="1034" priority="77" operator="between">
      <formula>80</formula>
      <formula>120</formula>
    </cfRule>
  </conditionalFormatting>
  <conditionalFormatting sqref="AR86">
    <cfRule type="cellIs" dxfId="1033" priority="76" operator="greaterThan">
      <formula>20</formula>
    </cfRule>
  </conditionalFormatting>
  <conditionalFormatting sqref="AS85:AT86">
    <cfRule type="cellIs" dxfId="1032" priority="75" operator="between">
      <formula>80</formula>
      <formula>120</formula>
    </cfRule>
  </conditionalFormatting>
  <conditionalFormatting sqref="AS85:AT86">
    <cfRule type="cellIs" dxfId="1031" priority="74" operator="between">
      <formula>80</formula>
      <formula>120</formula>
    </cfRule>
  </conditionalFormatting>
  <conditionalFormatting sqref="AR86">
    <cfRule type="cellIs" dxfId="1030" priority="73" operator="greaterThan">
      <formula>20</formula>
    </cfRule>
  </conditionalFormatting>
  <conditionalFormatting sqref="AR86">
    <cfRule type="cellIs" dxfId="1029" priority="72" operator="lessThan">
      <formula>20</formula>
    </cfRule>
  </conditionalFormatting>
  <conditionalFormatting sqref="AY86:AZ86">
    <cfRule type="cellIs" dxfId="1028" priority="71" operator="between">
      <formula>80</formula>
      <formula>120</formula>
    </cfRule>
  </conditionalFormatting>
  <conditionalFormatting sqref="AX85">
    <cfRule type="cellIs" dxfId="1027" priority="70" operator="greaterThan">
      <formula>20</formula>
    </cfRule>
  </conditionalFormatting>
  <conditionalFormatting sqref="AY85:AZ85">
    <cfRule type="cellIs" dxfId="1026" priority="69" operator="between">
      <formula>80</formula>
      <formula>120</formula>
    </cfRule>
  </conditionalFormatting>
  <conditionalFormatting sqref="AY85:AZ85">
    <cfRule type="cellIs" dxfId="1025" priority="67" operator="between">
      <formula>80</formula>
      <formula>120</formula>
    </cfRule>
  </conditionalFormatting>
  <conditionalFormatting sqref="AY85:AZ85">
    <cfRule type="cellIs" dxfId="1024" priority="68" operator="between">
      <formula>80</formula>
      <formula>120</formula>
    </cfRule>
  </conditionalFormatting>
  <conditionalFormatting sqref="AY84:AZ84">
    <cfRule type="cellIs" dxfId="1023" priority="66" operator="between">
      <formula>80</formula>
      <formula>120</formula>
    </cfRule>
  </conditionalFormatting>
  <conditionalFormatting sqref="AY83:AZ83">
    <cfRule type="cellIs" dxfId="1022" priority="65" operator="between">
      <formula>80</formula>
      <formula>120</formula>
    </cfRule>
  </conditionalFormatting>
  <conditionalFormatting sqref="AY83:AZ83">
    <cfRule type="cellIs" dxfId="1021" priority="63" operator="between">
      <formula>80</formula>
      <formula>120</formula>
    </cfRule>
  </conditionalFormatting>
  <conditionalFormatting sqref="AY83:AZ83">
    <cfRule type="cellIs" dxfId="1020" priority="64" operator="between">
      <formula>80</formula>
      <formula>120</formula>
    </cfRule>
  </conditionalFormatting>
  <conditionalFormatting sqref="AX86">
    <cfRule type="cellIs" dxfId="1019" priority="62" operator="greaterThan">
      <formula>20</formula>
    </cfRule>
  </conditionalFormatting>
  <conditionalFormatting sqref="AY85:AZ86">
    <cfRule type="cellIs" dxfId="1018" priority="61" operator="between">
      <formula>80</formula>
      <formula>120</formula>
    </cfRule>
  </conditionalFormatting>
  <conditionalFormatting sqref="AX86">
    <cfRule type="cellIs" dxfId="1017" priority="60" operator="greaterThan">
      <formula>20</formula>
    </cfRule>
  </conditionalFormatting>
  <conditionalFormatting sqref="AX86">
    <cfRule type="cellIs" dxfId="1016" priority="59" operator="lessThan">
      <formula>20</formula>
    </cfRule>
  </conditionalFormatting>
  <conditionalFormatting sqref="BE83">
    <cfRule type="cellIs" dxfId="1015" priority="50" operator="between">
      <formula>80</formula>
      <formula>120</formula>
    </cfRule>
  </conditionalFormatting>
  <conditionalFormatting sqref="BE86">
    <cfRule type="cellIs" dxfId="1014" priority="58" operator="between">
      <formula>80</formula>
      <formula>120</formula>
    </cfRule>
  </conditionalFormatting>
  <conditionalFormatting sqref="BD85">
    <cfRule type="cellIs" dxfId="1013" priority="57" operator="greaterThan">
      <formula>20</formula>
    </cfRule>
  </conditionalFormatting>
  <conditionalFormatting sqref="BE85">
    <cfRule type="cellIs" dxfId="1012" priority="56" operator="between">
      <formula>80</formula>
      <formula>120</formula>
    </cfRule>
  </conditionalFormatting>
  <conditionalFormatting sqref="BE85">
    <cfRule type="cellIs" dxfId="1011" priority="55" operator="between">
      <formula>80</formula>
      <formula>120</formula>
    </cfRule>
  </conditionalFormatting>
  <conditionalFormatting sqref="BE85">
    <cfRule type="cellIs" dxfId="1010" priority="53" operator="between">
      <formula>80</formula>
      <formula>120</formula>
    </cfRule>
  </conditionalFormatting>
  <conditionalFormatting sqref="BE85">
    <cfRule type="cellIs" dxfId="1009" priority="54" operator="between">
      <formula>80</formula>
      <formula>120</formula>
    </cfRule>
  </conditionalFormatting>
  <conditionalFormatting sqref="BE84">
    <cfRule type="cellIs" dxfId="1008" priority="52" operator="between">
      <formula>80</formula>
      <formula>120</formula>
    </cfRule>
  </conditionalFormatting>
  <conditionalFormatting sqref="BE83">
    <cfRule type="cellIs" dxfId="1007" priority="51" operator="between">
      <formula>80</formula>
      <formula>120</formula>
    </cfRule>
  </conditionalFormatting>
  <conditionalFormatting sqref="BE83">
    <cfRule type="cellIs" dxfId="1006" priority="48" operator="between">
      <formula>80</formula>
      <formula>120</formula>
    </cfRule>
  </conditionalFormatting>
  <conditionalFormatting sqref="BE83">
    <cfRule type="cellIs" dxfId="1005" priority="49" operator="between">
      <formula>80</formula>
      <formula>120</formula>
    </cfRule>
  </conditionalFormatting>
  <conditionalFormatting sqref="BD86">
    <cfRule type="cellIs" dxfId="1004" priority="47" operator="greaterThan">
      <formula>20</formula>
    </cfRule>
  </conditionalFormatting>
  <conditionalFormatting sqref="BE85:BE86">
    <cfRule type="cellIs" dxfId="1003" priority="46" operator="between">
      <formula>80</formula>
      <formula>120</formula>
    </cfRule>
  </conditionalFormatting>
  <conditionalFormatting sqref="BD86">
    <cfRule type="cellIs" dxfId="1002" priority="45" operator="greaterThan">
      <formula>20</formula>
    </cfRule>
  </conditionalFormatting>
  <conditionalFormatting sqref="BD86">
    <cfRule type="cellIs" dxfId="1001" priority="44" operator="lessThan">
      <formula>20</formula>
    </cfRule>
  </conditionalFormatting>
  <conditionalFormatting sqref="AK26 AK29 AK32 AK35 AK38 AK41 AK44">
    <cfRule type="cellIs" dxfId="1000" priority="43" operator="greaterThan">
      <formula>20</formula>
    </cfRule>
  </conditionalFormatting>
  <conditionalFormatting sqref="AQ26 AQ29 AQ32 AQ35 AQ38 AQ41 AQ44">
    <cfRule type="cellIs" dxfId="999" priority="42" operator="greaterThan">
      <formula>20</formula>
    </cfRule>
  </conditionalFormatting>
  <conditionalFormatting sqref="AW26 AW29 AW32 AW35 AW38 AW41 AW44">
    <cfRule type="cellIs" dxfId="998" priority="41" operator="greaterThan">
      <formula>20</formula>
    </cfRule>
  </conditionalFormatting>
  <conditionalFormatting sqref="BC26 BC29 BC32 BC35 BC38 BC41 BC44">
    <cfRule type="cellIs" dxfId="997" priority="40" operator="greaterThan">
      <formula>20</formula>
    </cfRule>
  </conditionalFormatting>
  <conditionalFormatting sqref="AJ32 AJ35 AJ38 AJ41 AJ44">
    <cfRule type="cellIs" dxfId="996" priority="39" operator="lessThan">
      <formula>20.1</formula>
    </cfRule>
  </conditionalFormatting>
  <conditionalFormatting sqref="AP32 AP35 AP38 AP41 AP44">
    <cfRule type="cellIs" dxfId="995" priority="38" operator="lessThan">
      <formula>20.1</formula>
    </cfRule>
  </conditionalFormatting>
  <conditionalFormatting sqref="AV32 AV35 AV38 AV41 AV44">
    <cfRule type="cellIs" dxfId="994" priority="37" operator="lessThan">
      <formula>20.1</formula>
    </cfRule>
  </conditionalFormatting>
  <conditionalFormatting sqref="BB32 BB35 BB38 BB41 BB44">
    <cfRule type="cellIs" dxfId="993" priority="36" operator="lessThan">
      <formula>20.1</formula>
    </cfRule>
  </conditionalFormatting>
  <conditionalFormatting sqref="AI26">
    <cfRule type="cellIs" dxfId="992" priority="35" operator="between">
      <formula>80</formula>
      <formula>120</formula>
    </cfRule>
  </conditionalFormatting>
  <conditionalFormatting sqref="AO26">
    <cfRule type="cellIs" dxfId="991" priority="34" operator="between">
      <formula>80</formula>
      <formula>120</formula>
    </cfRule>
  </conditionalFormatting>
  <conditionalFormatting sqref="AU26">
    <cfRule type="cellIs" dxfId="990" priority="33" operator="between">
      <formula>80</formula>
      <formula>120</formula>
    </cfRule>
  </conditionalFormatting>
  <conditionalFormatting sqref="BA26">
    <cfRule type="cellIs" dxfId="989" priority="32" operator="between">
      <formula>80</formula>
      <formula>120</formula>
    </cfRule>
  </conditionalFormatting>
  <conditionalFormatting sqref="BA92">
    <cfRule type="cellIs" dxfId="988" priority="21" operator="between">
      <formula>80</formula>
      <formula>120</formula>
    </cfRule>
  </conditionalFormatting>
  <conditionalFormatting sqref="AK92">
    <cfRule type="cellIs" dxfId="987" priority="26" operator="greaterThan">
      <formula>20</formula>
    </cfRule>
  </conditionalFormatting>
  <conditionalFormatting sqref="AQ92">
    <cfRule type="cellIs" dxfId="986" priority="25" operator="greaterThan">
      <formula>20</formula>
    </cfRule>
  </conditionalFormatting>
  <conditionalFormatting sqref="AO92">
    <cfRule type="cellIs" dxfId="985" priority="23" operator="between">
      <formula>80</formula>
      <formula>120</formula>
    </cfRule>
  </conditionalFormatting>
  <conditionalFormatting sqref="AU92">
    <cfRule type="cellIs" dxfId="984" priority="22" operator="between">
      <formula>80</formula>
      <formula>120</formula>
    </cfRule>
  </conditionalFormatting>
  <conditionalFormatting sqref="AO47">
    <cfRule type="cellIs" dxfId="983" priority="30" operator="between">
      <formula>80</formula>
      <formula>120</formula>
    </cfRule>
  </conditionalFormatting>
  <conditionalFormatting sqref="AU47">
    <cfRule type="cellIs" dxfId="982" priority="29" operator="between">
      <formula>80</formula>
      <formula>120</formula>
    </cfRule>
  </conditionalFormatting>
  <conditionalFormatting sqref="BA47">
    <cfRule type="cellIs" dxfId="981" priority="28" operator="between">
      <formula>80</formula>
      <formula>120</formula>
    </cfRule>
  </conditionalFormatting>
  <conditionalFormatting sqref="AI47">
    <cfRule type="cellIs" dxfId="980" priority="27" operator="between">
      <formula>80</formula>
      <formula>120</formula>
    </cfRule>
  </conditionalFormatting>
  <conditionalFormatting sqref="AW92">
    <cfRule type="cellIs" dxfId="979" priority="24" operator="greaterThan">
      <formula>20</formula>
    </cfRule>
  </conditionalFormatting>
  <conditionalFormatting sqref="AI92">
    <cfRule type="cellIs" dxfId="978" priority="20" operator="between">
      <formula>80</formula>
      <formula>120</formula>
    </cfRule>
  </conditionalFormatting>
  <conditionalFormatting sqref="AL128">
    <cfRule type="cellIs" dxfId="977" priority="10" operator="lessThan">
      <formula>20</formula>
    </cfRule>
  </conditionalFormatting>
  <conditionalFormatting sqref="AL128">
    <cfRule type="cellIs" dxfId="976" priority="12" operator="greaterThan">
      <formula>20</formula>
    </cfRule>
  </conditionalFormatting>
  <conditionalFormatting sqref="AL128">
    <cfRule type="cellIs" dxfId="975" priority="11" operator="greaterThan">
      <formula>20</formula>
    </cfRule>
  </conditionalFormatting>
  <conditionalFormatting sqref="AR128">
    <cfRule type="cellIs" dxfId="974" priority="9" operator="greaterThan">
      <formula>20</formula>
    </cfRule>
  </conditionalFormatting>
  <conditionalFormatting sqref="AR128">
    <cfRule type="cellIs" dxfId="973" priority="8" operator="greaterThan">
      <formula>20</formula>
    </cfRule>
  </conditionalFormatting>
  <conditionalFormatting sqref="AR128">
    <cfRule type="cellIs" dxfId="972" priority="7" operator="lessThan">
      <formula>20</formula>
    </cfRule>
  </conditionalFormatting>
  <conditionalFormatting sqref="AX128">
    <cfRule type="cellIs" dxfId="971" priority="6" operator="greaterThan">
      <formula>20</formula>
    </cfRule>
  </conditionalFormatting>
  <conditionalFormatting sqref="AX128">
    <cfRule type="cellIs" dxfId="970" priority="5" operator="greaterThan">
      <formula>20</formula>
    </cfRule>
  </conditionalFormatting>
  <conditionalFormatting sqref="AX128">
    <cfRule type="cellIs" dxfId="969" priority="4" operator="lessThan">
      <formula>20</formula>
    </cfRule>
  </conditionalFormatting>
  <conditionalFormatting sqref="BD128">
    <cfRule type="cellIs" dxfId="968" priority="3" operator="greaterThan">
      <formula>20</formula>
    </cfRule>
  </conditionalFormatting>
  <conditionalFormatting sqref="BD128">
    <cfRule type="cellIs" dxfId="967" priority="2" operator="greaterThan">
      <formula>20</formula>
    </cfRule>
  </conditionalFormatting>
  <conditionalFormatting sqref="BD128">
    <cfRule type="cellIs" dxfId="966" priority="1" operator="less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5BF1-CF6B-45C1-97C5-019CE9E121F7}">
  <dimension ref="A1:BJ136"/>
  <sheetViews>
    <sheetView topLeftCell="A41" zoomScale="234" zoomScaleNormal="74" workbookViewId="0">
      <selection activeCell="BG94" sqref="BG94:BJ123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6" max="6" width="9.6640625" customWidth="1"/>
    <col min="7" max="7" width="12" customWidth="1"/>
    <col min="8" max="8" width="9.6640625" customWidth="1"/>
    <col min="9" max="9" width="11.5" customWidth="1"/>
    <col min="10" max="10" width="9.6640625" customWidth="1"/>
    <col min="25" max="25" width="10.5" customWidth="1"/>
    <col min="26" max="26" width="12.5" customWidth="1"/>
  </cols>
  <sheetData>
    <row r="1" spans="1:16" x14ac:dyDescent="0.2">
      <c r="A1" t="s">
        <v>68</v>
      </c>
    </row>
    <row r="12" spans="1:16" ht="64" x14ac:dyDescent="0.2">
      <c r="A12" t="s">
        <v>29</v>
      </c>
      <c r="D12" t="s">
        <v>66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105</v>
      </c>
      <c r="M12" s="2" t="s">
        <v>106</v>
      </c>
      <c r="N12" s="2" t="s">
        <v>107</v>
      </c>
      <c r="O12" s="2" t="s">
        <v>108</v>
      </c>
      <c r="P12" s="2" t="s">
        <v>109</v>
      </c>
    </row>
    <row r="13" spans="1:16" x14ac:dyDescent="0.2">
      <c r="A13" s="7" t="s">
        <v>97</v>
      </c>
      <c r="H13" s="2"/>
      <c r="J13" s="2"/>
    </row>
    <row r="14" spans="1:16" x14ac:dyDescent="0.2">
      <c r="A14" t="s">
        <v>96</v>
      </c>
      <c r="E14">
        <v>0</v>
      </c>
      <c r="F14" s="2">
        <f>AVERAGE(I89:I90) -(A16*G29/0.5)</f>
        <v>-183.5</v>
      </c>
      <c r="G14">
        <v>0</v>
      </c>
      <c r="H14" s="2">
        <f>AVERAGE(J89:J90) - (B16*H29/0.5)</f>
        <v>-498.5</v>
      </c>
      <c r="I14">
        <v>0</v>
      </c>
      <c r="J14" s="2">
        <f>AVERAGE(L89:L90) - (C16*H29/0.5)</f>
        <v>-266</v>
      </c>
      <c r="L14">
        <v>0.5</v>
      </c>
      <c r="M14" s="3">
        <f>((F14*$F$21)+$F$22)*1000/L14</f>
        <v>-2.7615779628431054E-2</v>
      </c>
      <c r="N14" s="3">
        <f>((H14*$H$21)+$H$22)*1000/L14</f>
        <v>0.13254213707322784</v>
      </c>
      <c r="O14" s="3">
        <f>N14-M14</f>
        <v>0.16015791670165891</v>
      </c>
      <c r="P14" s="3">
        <f>((J14*$J$21)+$J$22)*1000/L14</f>
        <v>-8.7490464610757903E-3</v>
      </c>
    </row>
    <row r="15" spans="1:16" x14ac:dyDescent="0.2">
      <c r="A15" t="s">
        <v>70</v>
      </c>
      <c r="B15" t="s">
        <v>71</v>
      </c>
      <c r="C15" t="s">
        <v>69</v>
      </c>
      <c r="E15">
        <f>3*G32/1000</f>
        <v>6.0000000000000006E-4</v>
      </c>
      <c r="F15" s="2">
        <f>AVERAGE(I32:I33) - (A16*G32/0.5)</f>
        <v>1130.4000000000001</v>
      </c>
      <c r="G15">
        <f>6*H32/1000</f>
        <v>1.2000000000000001E-3</v>
      </c>
      <c r="H15" s="2">
        <f>AVERAGE(J32:J33) - (B16*H32/0.5)</f>
        <v>1904.9</v>
      </c>
      <c r="I15">
        <f>0.3*H32/1000</f>
        <v>5.9999999999999995E-5</v>
      </c>
      <c r="J15" s="2">
        <f>AVERAGE(L32:L33) - (C16*H32/0.5)</f>
        <v>1028.4000000000001</v>
      </c>
      <c r="L15">
        <v>0.2</v>
      </c>
      <c r="M15" s="3">
        <f t="shared" ref="M15:M19" si="0">((F15*$F$21)+$F$22)*1000/L15</f>
        <v>3.149641319513746</v>
      </c>
      <c r="N15" s="3">
        <f t="shared" ref="N15:N19" si="1">((H15*$H$21)+$H$22)*1000/L15</f>
        <v>6.1908410883934106</v>
      </c>
      <c r="O15" s="3">
        <f t="shared" ref="O15:O19" si="2">N15-M15</f>
        <v>3.0411997688796646</v>
      </c>
      <c r="P15" s="3">
        <f t="shared" ref="P15:P19" si="3">((J15*$J$21)+$J$22)*1000/L15</f>
        <v>0.31275212824590631</v>
      </c>
    </row>
    <row r="16" spans="1:16" x14ac:dyDescent="0.2">
      <c r="A16">
        <f>AVERAGE(I29:I30)</f>
        <v>501.5</v>
      </c>
      <c r="B16">
        <f>AVERAGE(J29:J30)</f>
        <v>1001.5</v>
      </c>
      <c r="C16">
        <f>AVERAGE(L29:L30)</f>
        <v>526.5</v>
      </c>
      <c r="E16">
        <f>3*G35/1000</f>
        <v>1.7999999999999997E-3</v>
      </c>
      <c r="F16" s="2">
        <f>AVERAGE(I35:I36) - (A16*G35/0.5)</f>
        <v>3493.2</v>
      </c>
      <c r="G16">
        <f>6*H35/1000</f>
        <v>3.5999999999999995E-3</v>
      </c>
      <c r="H16" s="2">
        <f>AVERAGE(J35:J36) - (B16*H35/0.5)</f>
        <v>6792.2</v>
      </c>
      <c r="I16">
        <f>0.3*H35/1000</f>
        <v>1.7999999999999998E-4</v>
      </c>
      <c r="J16" s="2">
        <f>AVERAGE(L35:L36) - (C16*H35/0.5)</f>
        <v>3210.7</v>
      </c>
      <c r="L16">
        <v>0.6</v>
      </c>
      <c r="M16" s="3">
        <f t="shared" si="0"/>
        <v>2.9792761117592237</v>
      </c>
      <c r="N16" s="3">
        <f t="shared" si="1"/>
        <v>6.0353571547051228</v>
      </c>
      <c r="O16" s="3">
        <f t="shared" si="2"/>
        <v>3.0560810429458991</v>
      </c>
      <c r="P16" s="3">
        <f t="shared" si="3"/>
        <v>0.29230478329793896</v>
      </c>
    </row>
    <row r="17" spans="1:62" x14ac:dyDescent="0.2">
      <c r="E17">
        <f>9*G38/1000</f>
        <v>2.9970000000000005E-3</v>
      </c>
      <c r="F17" s="2">
        <f>AVERAGE(I38:I39) - (A16*G38/0.5)</f>
        <v>5879.5010000000002</v>
      </c>
      <c r="G17">
        <f>18*H38/1000</f>
        <v>5.9940000000000011E-3</v>
      </c>
      <c r="H17" s="2">
        <f>AVERAGE(J38:J39) - (B16*H38/0.5)</f>
        <v>11111.001</v>
      </c>
      <c r="I17">
        <f>0.9*H38/1000</f>
        <v>2.9970000000000002E-4</v>
      </c>
      <c r="J17" s="2">
        <f>AVERAGE(L38:L39) - (C16*H38/0.5)</f>
        <v>6014.3509999999997</v>
      </c>
      <c r="L17">
        <v>0.33300000000000002</v>
      </c>
      <c r="M17" s="3">
        <f t="shared" si="0"/>
        <v>8.8790306951183169</v>
      </c>
      <c r="N17" s="3">
        <f t="shared" si="1"/>
        <v>17.198379636584519</v>
      </c>
      <c r="O17" s="3">
        <f t="shared" si="2"/>
        <v>8.3193489414662025</v>
      </c>
      <c r="P17" s="3">
        <f t="shared" si="3"/>
        <v>0.96198590452029153</v>
      </c>
    </row>
    <row r="18" spans="1:62" x14ac:dyDescent="0.2">
      <c r="E18">
        <f>9*G41/1000</f>
        <v>4.2030000000000001E-3</v>
      </c>
      <c r="F18" s="2">
        <f>AVERAGE(I41:I42) - (A16*G41/0.5)</f>
        <v>8561.0990000000002</v>
      </c>
      <c r="G18">
        <f>18*H41/1000</f>
        <v>8.4060000000000003E-3</v>
      </c>
      <c r="H18" s="2">
        <f>AVERAGE(J41:J42) - (B16*H41/0.5)</f>
        <v>16721.598999999998</v>
      </c>
      <c r="I18">
        <f>0.9*H41/1000</f>
        <v>4.2030000000000002E-4</v>
      </c>
      <c r="J18" s="2">
        <f>AVERAGE(L41:L42) - (B16*H41/0.5)</f>
        <v>7701.5990000000002</v>
      </c>
      <c r="L18">
        <v>0.46700000000000003</v>
      </c>
      <c r="M18" s="3">
        <f t="shared" si="0"/>
        <v>9.1446412940182125</v>
      </c>
      <c r="N18" s="3">
        <f t="shared" si="1"/>
        <v>18.121598267697735</v>
      </c>
      <c r="O18" s="3">
        <f t="shared" si="2"/>
        <v>8.9769569736795223</v>
      </c>
      <c r="P18" s="3">
        <f t="shared" si="3"/>
        <v>0.87275771516420797</v>
      </c>
    </row>
    <row r="19" spans="1:62" x14ac:dyDescent="0.2">
      <c r="E19">
        <f>9*G44/1000</f>
        <v>5.3999999999999994E-3</v>
      </c>
      <c r="F19" s="2">
        <f>AVERAGE(I44:I45) - (A16*G44/0.5)</f>
        <v>10803.2</v>
      </c>
      <c r="G19">
        <f>18*H44/1000</f>
        <v>1.0799999999999999E-2</v>
      </c>
      <c r="H19" s="2">
        <f>AVERAGE(J44:J45) - (B16*H44/0.5)</f>
        <v>21688.2</v>
      </c>
      <c r="I19">
        <f>0.9*H44/1000</f>
        <v>5.4000000000000001E-4</v>
      </c>
      <c r="J19" s="2">
        <f>AVERAGE(L44:L45) - (C16*H44/0.5)</f>
        <v>10234.200000000001</v>
      </c>
      <c r="L19">
        <v>0.6</v>
      </c>
      <c r="M19" s="3">
        <f t="shared" si="0"/>
        <v>8.9484154217917133</v>
      </c>
      <c r="N19" s="3">
        <f t="shared" si="1"/>
        <v>18.140832684940243</v>
      </c>
      <c r="O19" s="3">
        <f t="shared" si="2"/>
        <v>9.1924172631485295</v>
      </c>
      <c r="P19" s="3">
        <f t="shared" si="3"/>
        <v>0.89753678069275189</v>
      </c>
    </row>
    <row r="20" spans="1:62" x14ac:dyDescent="0.2">
      <c r="F20" s="2"/>
      <c r="H20" s="2"/>
      <c r="J20" s="2"/>
    </row>
    <row r="21" spans="1:62" x14ac:dyDescent="0.2">
      <c r="D21" t="s">
        <v>33</v>
      </c>
      <c r="F21" s="5">
        <f>SLOPE(E13:E19,F13:F19)</f>
        <v>4.8994303502318647E-7</v>
      </c>
      <c r="G21" s="5"/>
      <c r="H21" s="5">
        <f>SLOPE(G13:G19,H13:H19)</f>
        <v>4.8759971254974959E-7</v>
      </c>
      <c r="I21" s="5"/>
      <c r="J21" s="5">
        <f>SLOPE(I13:I19,J13:J19)</f>
        <v>5.1703452471970916E-8</v>
      </c>
    </row>
    <row r="22" spans="1:62" x14ac:dyDescent="0.2">
      <c r="D22" t="s">
        <v>34</v>
      </c>
      <c r="F22" s="5">
        <f>INTERCEPT(E13:E19,F13:F19)</f>
        <v>7.6096657112539184E-5</v>
      </c>
      <c r="G22" s="5"/>
      <c r="H22" s="5">
        <f>INTERCEPT(G13:G19,H13:H19)</f>
        <v>3.0933952524266409E-4</v>
      </c>
      <c r="I22" s="5"/>
      <c r="J22" s="5">
        <f>INTERCEPT(I13:I19,J13:J19)</f>
        <v>9.3785951270063681E-6</v>
      </c>
    </row>
    <row r="23" spans="1:62" x14ac:dyDescent="0.2">
      <c r="D23" t="s">
        <v>35</v>
      </c>
      <c r="F23" s="4">
        <f>RSQ(E13:E19,F13:F19)</f>
        <v>0.99961728207323219</v>
      </c>
      <c r="G23" s="4"/>
      <c r="H23" s="4">
        <f>RSQ(G13:G19,H13:H19)</f>
        <v>0.9989966739277778</v>
      </c>
      <c r="I23" s="4"/>
      <c r="J23" s="4">
        <f>RSQ(I13:I19,J13:J19)</f>
        <v>0.99709200938931508</v>
      </c>
    </row>
    <row r="24" spans="1:62" s="2" customFormat="1" ht="176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121</v>
      </c>
      <c r="AJ24" s="2" t="s">
        <v>122</v>
      </c>
      <c r="AK24" s="2" t="s">
        <v>44</v>
      </c>
      <c r="AL24" s="2" t="s">
        <v>45</v>
      </c>
      <c r="AM24" s="2" t="s">
        <v>46</v>
      </c>
      <c r="AO24" s="2" t="s">
        <v>123</v>
      </c>
      <c r="AP24" s="2" t="s">
        <v>124</v>
      </c>
      <c r="AQ24" s="2" t="s">
        <v>48</v>
      </c>
      <c r="AR24" s="2" t="s">
        <v>49</v>
      </c>
      <c r="AS24" s="2" t="s">
        <v>50</v>
      </c>
      <c r="AU24" s="2" t="s">
        <v>125</v>
      </c>
      <c r="AV24" s="2" t="s">
        <v>51</v>
      </c>
      <c r="AW24" s="2" t="s">
        <v>52</v>
      </c>
      <c r="AX24" s="2" t="s">
        <v>53</v>
      </c>
      <c r="AY24" s="2" t="s">
        <v>54</v>
      </c>
      <c r="BA24" s="2" t="s">
        <v>126</v>
      </c>
      <c r="BB24" s="2" t="s">
        <v>55</v>
      </c>
      <c r="BC24" s="2" t="s">
        <v>56</v>
      </c>
      <c r="BD24" s="2" t="s">
        <v>57</v>
      </c>
      <c r="BE24" s="2" t="s">
        <v>58</v>
      </c>
      <c r="BG24" s="2" t="s">
        <v>59</v>
      </c>
      <c r="BH24" s="2" t="s">
        <v>60</v>
      </c>
      <c r="BI24" s="2" t="s">
        <v>61</v>
      </c>
      <c r="BJ24" s="2" t="s">
        <v>62</v>
      </c>
    </row>
    <row r="25" spans="1:62" x14ac:dyDescent="0.2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4080</v>
      </c>
      <c r="J25">
        <v>11805</v>
      </c>
      <c r="L25">
        <v>6509</v>
      </c>
      <c r="M25">
        <v>5.9089999999999998</v>
      </c>
      <c r="N25">
        <v>17.132999999999999</v>
      </c>
      <c r="O25">
        <v>11.225</v>
      </c>
      <c r="Q25">
        <v>0.94099999999999995</v>
      </c>
      <c r="R25">
        <v>1</v>
      </c>
      <c r="S25">
        <v>0</v>
      </c>
      <c r="T25">
        <v>0</v>
      </c>
      <c r="V25">
        <v>0</v>
      </c>
      <c r="Y25" s="1">
        <v>44812</v>
      </c>
      <c r="Z25" s="6">
        <v>0.6696875000000001</v>
      </c>
      <c r="AB25">
        <v>1</v>
      </c>
      <c r="AD25" s="3">
        <f t="shared" ref="AD25:AD88" si="4">((I25*$F$21)+$F$22)*1000/G25</f>
        <v>6.9168808000238009</v>
      </c>
      <c r="AE25" s="3">
        <f t="shared" ref="AE25:AE88" si="5">((J25*$H$21)+$H$22)*1000/H25</f>
        <v>20.218180439641529</v>
      </c>
      <c r="AF25" s="3">
        <f t="shared" ref="AF25:AF88" si="6">AE25-AD25</f>
        <v>13.301299639617728</v>
      </c>
      <c r="AG25" s="3">
        <f t="shared" ref="AG25:AG88" si="7">((L25*$J$21)+$J$22)*1000/H25</f>
        <v>1.1530545575568836</v>
      </c>
      <c r="AH25" s="3"/>
    </row>
    <row r="26" spans="1:62" x14ac:dyDescent="0.2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5490</v>
      </c>
      <c r="J26">
        <v>11792</v>
      </c>
      <c r="L26">
        <v>6540</v>
      </c>
      <c r="M26">
        <v>7.7110000000000003</v>
      </c>
      <c r="N26">
        <v>17.114000000000001</v>
      </c>
      <c r="O26">
        <v>9.4030000000000005</v>
      </c>
      <c r="Q26">
        <v>0.94699999999999995</v>
      </c>
      <c r="R26">
        <v>1</v>
      </c>
      <c r="S26">
        <v>0</v>
      </c>
      <c r="T26">
        <v>0</v>
      </c>
      <c r="V26">
        <v>0</v>
      </c>
      <c r="Y26" s="1">
        <v>44812</v>
      </c>
      <c r="Z26" s="6">
        <v>0.676875</v>
      </c>
      <c r="AB26">
        <v>1</v>
      </c>
      <c r="AD26" s="3">
        <f t="shared" si="4"/>
        <v>9.2196130646327763</v>
      </c>
      <c r="AE26" s="3">
        <f t="shared" si="5"/>
        <v>20.197051118764371</v>
      </c>
      <c r="AF26" s="3">
        <f t="shared" si="6"/>
        <v>10.977438054131595</v>
      </c>
      <c r="AG26" s="3">
        <f t="shared" si="7"/>
        <v>1.1583972476456539</v>
      </c>
      <c r="AH26" s="3"/>
      <c r="AK26">
        <f>ABS(100*(AD26-AD27)/(AVERAGE(AD26:AD27)))</f>
        <v>2.2246288866098705</v>
      </c>
      <c r="AQ26">
        <f>ABS(100*(AE26-AE27)/(AVERAGE(AE26:AE27)))</f>
        <v>2.0569251425058606</v>
      </c>
      <c r="AW26">
        <f>ABS(100*(AF26-AF27)/(AVERAGE(AF26:AF27)))</f>
        <v>5.7987517295592452</v>
      </c>
      <c r="BC26">
        <f>ABS(100*(AG26-AG27)/(AVERAGE(AG26:AG27)))</f>
        <v>1.5895886030501072</v>
      </c>
      <c r="BG26" s="3">
        <f>AVERAGE(AD26:AD27)</f>
        <v>9.3233176737126833</v>
      </c>
      <c r="BH26" s="3">
        <f>AVERAGE(AE26:AE27)</f>
        <v>19.991446573305893</v>
      </c>
      <c r="BI26" s="3">
        <f>AVERAGE(AF26:AF27)</f>
        <v>10.66812889959321</v>
      </c>
      <c r="BJ26" s="3">
        <f>AVERAGE(AG26:AG27)</f>
        <v>1.1492629710422724</v>
      </c>
    </row>
    <row r="27" spans="1:62" x14ac:dyDescent="0.2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5617</v>
      </c>
      <c r="J27">
        <v>11539</v>
      </c>
      <c r="L27">
        <v>6434</v>
      </c>
      <c r="M27">
        <v>7.8739999999999997</v>
      </c>
      <c r="N27">
        <v>16.757000000000001</v>
      </c>
      <c r="O27">
        <v>8.8840000000000003</v>
      </c>
      <c r="Q27">
        <v>0.92800000000000005</v>
      </c>
      <c r="R27">
        <v>1</v>
      </c>
      <c r="S27">
        <v>0</v>
      </c>
      <c r="T27">
        <v>0</v>
      </c>
      <c r="V27">
        <v>0</v>
      </c>
      <c r="Y27" s="1">
        <v>44812</v>
      </c>
      <c r="Z27" s="6">
        <v>0.68434027777777784</v>
      </c>
      <c r="AB27">
        <v>1</v>
      </c>
      <c r="AD27" s="3">
        <f t="shared" si="4"/>
        <v>9.427022282792592</v>
      </c>
      <c r="AE27" s="3">
        <f t="shared" si="5"/>
        <v>19.785842027847416</v>
      </c>
      <c r="AF27" s="3">
        <f t="shared" si="6"/>
        <v>10.358819745054824</v>
      </c>
      <c r="AG27" s="3">
        <f t="shared" si="7"/>
        <v>1.1401286944388909</v>
      </c>
      <c r="AH27" s="3"/>
    </row>
    <row r="28" spans="1:62" x14ac:dyDescent="0.2">
      <c r="A28">
        <v>4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2997</v>
      </c>
      <c r="J28">
        <v>998</v>
      </c>
      <c r="L28">
        <v>561</v>
      </c>
      <c r="M28">
        <v>2.714</v>
      </c>
      <c r="N28">
        <v>1.1240000000000001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44812</v>
      </c>
      <c r="Z28" s="6">
        <v>0.69682870370370376</v>
      </c>
      <c r="AB28">
        <v>1</v>
      </c>
      <c r="AD28" s="3">
        <f t="shared" si="4"/>
        <v>3.0889118661540578</v>
      </c>
      <c r="AE28" s="3">
        <f t="shared" si="5"/>
        <v>1.5919280767346284</v>
      </c>
      <c r="AF28" s="3">
        <f t="shared" si="6"/>
        <v>-1.4969837894194293</v>
      </c>
      <c r="AG28" s="3">
        <f t="shared" si="7"/>
        <v>7.6768463927564104E-2</v>
      </c>
      <c r="AH28" s="3"/>
    </row>
    <row r="29" spans="1:62" x14ac:dyDescent="0.2">
      <c r="A29">
        <v>5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519</v>
      </c>
      <c r="J29">
        <v>996</v>
      </c>
      <c r="L29">
        <v>556</v>
      </c>
      <c r="M29">
        <v>0.81299999999999994</v>
      </c>
      <c r="N29">
        <v>1.1220000000000001</v>
      </c>
      <c r="O29">
        <v>0.309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44812</v>
      </c>
      <c r="Z29" s="6">
        <v>0.70318287037037042</v>
      </c>
      <c r="AB29">
        <v>1</v>
      </c>
      <c r="AD29" s="3">
        <f t="shared" si="4"/>
        <v>0.66075418457914592</v>
      </c>
      <c r="AE29" s="3">
        <f t="shared" si="5"/>
        <v>1.5899776778844295</v>
      </c>
      <c r="AF29" s="3">
        <f t="shared" si="6"/>
        <v>0.92922349330528353</v>
      </c>
      <c r="AG29" s="3">
        <f t="shared" si="7"/>
        <v>7.6251429402844392E-2</v>
      </c>
      <c r="AH29" s="3"/>
      <c r="AK29">
        <f>ABS(100*(AD29-AD30)/(AVERAGE(AD29:AD30)))</f>
        <v>5.3287264176626401</v>
      </c>
      <c r="AQ29">
        <f>ABS(100*(AE29-AE30)/(AVERAGE(AE29:AE30)))</f>
        <v>0.67240745576274985</v>
      </c>
      <c r="AW29">
        <f>ABS(100*(AF29-AF30)/(AVERAGE(AF29:AF30)))</f>
        <v>4.7306447245121541</v>
      </c>
      <c r="BC29">
        <f>ABS(100*(AG29-AG30)/(AVERAGE(AG29:AG30)))</f>
        <v>8.3346041498342807</v>
      </c>
      <c r="BG29" s="3">
        <f>AVERAGE(AD29:AD30)</f>
        <v>0.64360617835333445</v>
      </c>
      <c r="BH29" s="3">
        <f>AVERAGE(AE29:AE30)</f>
        <v>1.5953412747224767</v>
      </c>
      <c r="BI29" s="3">
        <f>AVERAGE(AF29:AF30)</f>
        <v>0.95173509636914222</v>
      </c>
      <c r="BJ29" s="3">
        <f>AVERAGE(AG29:AG30)</f>
        <v>7.3200925706998099E-2</v>
      </c>
    </row>
    <row r="30" spans="1:62" x14ac:dyDescent="0.2">
      <c r="A30">
        <v>6</v>
      </c>
      <c r="B30">
        <v>3</v>
      </c>
      <c r="C30" t="s">
        <v>28</v>
      </c>
      <c r="D30" t="s">
        <v>27</v>
      </c>
      <c r="G30">
        <v>0.5</v>
      </c>
      <c r="H30">
        <v>0.5</v>
      </c>
      <c r="I30">
        <v>484</v>
      </c>
      <c r="J30">
        <v>1007</v>
      </c>
      <c r="L30">
        <v>497</v>
      </c>
      <c r="M30">
        <v>0.78700000000000003</v>
      </c>
      <c r="N30">
        <v>1.1319999999999999</v>
      </c>
      <c r="O30">
        <v>0.34499999999999997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44812</v>
      </c>
      <c r="Z30" s="6">
        <v>0.70993055555555562</v>
      </c>
      <c r="AB30">
        <v>1</v>
      </c>
      <c r="AD30" s="3">
        <f t="shared" si="4"/>
        <v>0.62645817212752286</v>
      </c>
      <c r="AE30" s="3">
        <f t="shared" si="5"/>
        <v>1.6007048715605239</v>
      </c>
      <c r="AF30" s="3">
        <f t="shared" si="6"/>
        <v>0.97424669943300102</v>
      </c>
      <c r="AG30" s="3">
        <f t="shared" si="7"/>
        <v>7.015042201115182E-2</v>
      </c>
      <c r="AH30" s="3"/>
    </row>
    <row r="31" spans="1:62" x14ac:dyDescent="0.2">
      <c r="A31">
        <v>7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704</v>
      </c>
      <c r="J31">
        <v>2337</v>
      </c>
      <c r="L31">
        <v>1204</v>
      </c>
      <c r="M31">
        <v>2.387</v>
      </c>
      <c r="N31">
        <v>5.6459999999999999</v>
      </c>
      <c r="O31">
        <v>3.2589999999999999</v>
      </c>
      <c r="Q31">
        <v>2.5000000000000001E-2</v>
      </c>
      <c r="R31">
        <v>1</v>
      </c>
      <c r="S31">
        <v>0</v>
      </c>
      <c r="T31">
        <v>0</v>
      </c>
      <c r="V31">
        <v>0</v>
      </c>
      <c r="Y31" s="1">
        <v>44812</v>
      </c>
      <c r="Z31" s="6">
        <v>0.72175925925925932</v>
      </c>
      <c r="AB31">
        <v>1</v>
      </c>
      <c r="AD31" s="3">
        <f t="shared" si="4"/>
        <v>2.1050827688443121</v>
      </c>
      <c r="AE31" s="3">
        <f t="shared" si="5"/>
        <v>7.2443002673571444</v>
      </c>
      <c r="AF31" s="3">
        <f t="shared" si="6"/>
        <v>5.1392174985128323</v>
      </c>
      <c r="AG31" s="3">
        <f t="shared" si="7"/>
        <v>0.35814775951629674</v>
      </c>
      <c r="AH31" s="3"/>
    </row>
    <row r="32" spans="1:62" x14ac:dyDescent="0.2">
      <c r="A32">
        <v>8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1320</v>
      </c>
      <c r="J32">
        <v>2353</v>
      </c>
      <c r="L32">
        <v>1288</v>
      </c>
      <c r="M32">
        <v>3.5680000000000001</v>
      </c>
      <c r="N32">
        <v>5.68</v>
      </c>
      <c r="O32">
        <v>2.1120000000000001</v>
      </c>
      <c r="Q32">
        <v>4.7E-2</v>
      </c>
      <c r="R32">
        <v>1</v>
      </c>
      <c r="S32">
        <v>0</v>
      </c>
      <c r="T32">
        <v>0</v>
      </c>
      <c r="V32">
        <v>0</v>
      </c>
      <c r="Y32" s="1">
        <v>44812</v>
      </c>
      <c r="Z32" s="6">
        <v>0.72815972222222225</v>
      </c>
      <c r="AB32">
        <v>1</v>
      </c>
      <c r="AD32" s="3">
        <f t="shared" si="4"/>
        <v>3.6141073167157267</v>
      </c>
      <c r="AE32" s="3">
        <f t="shared" si="5"/>
        <v>7.283308244361125</v>
      </c>
      <c r="AF32" s="3">
        <f t="shared" si="6"/>
        <v>3.6692009276453983</v>
      </c>
      <c r="AG32" s="3">
        <f t="shared" si="7"/>
        <v>0.37986320955452446</v>
      </c>
      <c r="AH32" s="3"/>
      <c r="AJ32">
        <f>ABS(100*((AVERAGE(AD32:AD33))-3)/3)</f>
        <v>21.368472788066736</v>
      </c>
      <c r="AK32">
        <f>ABS(100*(AD32-AD33)/(AVERAGE(AD32:AD33)))</f>
        <v>1.4801684109694553</v>
      </c>
      <c r="AP32">
        <f>ABS(100*((AVERAGE(AE32:AE33))-6)/6)</f>
        <v>19.458388543842659</v>
      </c>
      <c r="AQ32">
        <f>ABS(100*(AE32-AE33)/(AVERAGE(AE32:AE33)))</f>
        <v>3.2313883002047481</v>
      </c>
      <c r="AV32">
        <f>ABS(100*((AVERAGE(AF32:AF33))-3)/3)</f>
        <v>17.548304299618568</v>
      </c>
      <c r="AW32">
        <f>ABS(100*(AF32-AF33)/(AVERAGE(AF32:AF33)))</f>
        <v>8.0960645360442047</v>
      </c>
      <c r="BB32">
        <f>ABS(100*((AVERAGE(AG32:AG33))-0.3)/0.3)</f>
        <v>22.398621232963862</v>
      </c>
      <c r="BC32">
        <f>ABS(100*(AG32-AG33)/(AVERAGE(AG32:AG33)))</f>
        <v>6.899503566314876</v>
      </c>
      <c r="BG32" s="3">
        <f>AVERAGE(AD32:AD33)</f>
        <v>3.6410541836420021</v>
      </c>
      <c r="BH32" s="3">
        <f>AVERAGE(AE32:AE33)</f>
        <v>7.1675033126305596</v>
      </c>
      <c r="BI32" s="3">
        <f>AVERAGE(AF32:AF33)</f>
        <v>3.5264491289885571</v>
      </c>
      <c r="BJ32" s="3">
        <f>AVERAGE(AG32:AG33)</f>
        <v>0.36719586369889157</v>
      </c>
    </row>
    <row r="33" spans="1:62" x14ac:dyDescent="0.2">
      <c r="A33">
        <v>9</v>
      </c>
      <c r="B33">
        <v>4</v>
      </c>
      <c r="C33" t="s">
        <v>63</v>
      </c>
      <c r="D33" t="s">
        <v>27</v>
      </c>
      <c r="G33">
        <v>0.2</v>
      </c>
      <c r="H33">
        <v>0.2</v>
      </c>
      <c r="I33">
        <v>1342</v>
      </c>
      <c r="J33">
        <v>2258</v>
      </c>
      <c r="L33">
        <v>1190</v>
      </c>
      <c r="M33">
        <v>3.6110000000000002</v>
      </c>
      <c r="N33">
        <v>5.4779999999999998</v>
      </c>
      <c r="O33">
        <v>1.867</v>
      </c>
      <c r="Q33">
        <v>2.1000000000000001E-2</v>
      </c>
      <c r="R33">
        <v>1</v>
      </c>
      <c r="S33">
        <v>0</v>
      </c>
      <c r="T33">
        <v>0</v>
      </c>
      <c r="V33">
        <v>0</v>
      </c>
      <c r="Y33" s="1">
        <v>44812</v>
      </c>
      <c r="Z33" s="6">
        <v>0.73496527777777787</v>
      </c>
      <c r="AB33">
        <v>1</v>
      </c>
      <c r="AD33" s="3">
        <f t="shared" si="4"/>
        <v>3.6680010505682774</v>
      </c>
      <c r="AE33" s="3">
        <f t="shared" si="5"/>
        <v>7.0516983808999933</v>
      </c>
      <c r="AF33" s="3">
        <f t="shared" si="6"/>
        <v>3.3836973303317159</v>
      </c>
      <c r="AG33" s="3">
        <f t="shared" si="7"/>
        <v>0.35452851784325873</v>
      </c>
      <c r="AH33" s="3"/>
    </row>
    <row r="34" spans="1:62" x14ac:dyDescent="0.2">
      <c r="A34">
        <v>10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3965</v>
      </c>
      <c r="J34">
        <v>7983</v>
      </c>
      <c r="L34">
        <v>3917</v>
      </c>
      <c r="M34">
        <v>2.88</v>
      </c>
      <c r="N34">
        <v>5.8680000000000003</v>
      </c>
      <c r="O34">
        <v>2.988</v>
      </c>
      <c r="Q34">
        <v>0.245</v>
      </c>
      <c r="R34">
        <v>1</v>
      </c>
      <c r="S34">
        <v>0</v>
      </c>
      <c r="T34">
        <v>0</v>
      </c>
      <c r="V34">
        <v>0</v>
      </c>
      <c r="Y34" s="1">
        <v>44812</v>
      </c>
      <c r="Z34" s="6">
        <v>0.74835648148148148</v>
      </c>
      <c r="AB34">
        <v>1</v>
      </c>
      <c r="AD34" s="3">
        <f t="shared" si="4"/>
        <v>3.3645346516324559</v>
      </c>
      <c r="AE34" s="3">
        <f t="shared" si="5"/>
        <v>7.0030800508788582</v>
      </c>
      <c r="AF34" s="3">
        <f t="shared" si="6"/>
        <v>3.6385453992464023</v>
      </c>
      <c r="AG34" s="3">
        <f t="shared" si="7"/>
        <v>0.3531683640995274</v>
      </c>
      <c r="AH34" s="3"/>
    </row>
    <row r="35" spans="1:62" x14ac:dyDescent="0.2">
      <c r="A35">
        <v>11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4059</v>
      </c>
      <c r="J35">
        <v>8066</v>
      </c>
      <c r="L35">
        <v>3875</v>
      </c>
      <c r="M35">
        <v>2.9409999999999998</v>
      </c>
      <c r="N35">
        <v>5.9260000000000002</v>
      </c>
      <c r="O35">
        <v>2.9860000000000002</v>
      </c>
      <c r="Q35">
        <v>0.24099999999999999</v>
      </c>
      <c r="R35">
        <v>1</v>
      </c>
      <c r="S35">
        <v>0</v>
      </c>
      <c r="T35">
        <v>0</v>
      </c>
      <c r="V35">
        <v>0</v>
      </c>
      <c r="Y35" s="1">
        <v>44812</v>
      </c>
      <c r="Z35" s="6">
        <v>0.7559027777777777</v>
      </c>
      <c r="AB35">
        <v>1</v>
      </c>
      <c r="AD35" s="3">
        <f t="shared" si="4"/>
        <v>3.4412923937860884</v>
      </c>
      <c r="AE35" s="3">
        <f t="shared" si="5"/>
        <v>7.0705313444482405</v>
      </c>
      <c r="AF35" s="3">
        <f t="shared" si="6"/>
        <v>3.6292389506621521</v>
      </c>
      <c r="AG35" s="3">
        <f t="shared" si="7"/>
        <v>0.34954912242648944</v>
      </c>
      <c r="AH35" s="3"/>
      <c r="AJ35">
        <f>ABS(100*((AVERAGE(AD35:AD36))-3)/3)</f>
        <v>15.689632529582658</v>
      </c>
      <c r="AK35">
        <f>ABS(100*(AD35-AD36)/(AVERAGE(AD35:AD36)))</f>
        <v>1.6939911530893876</v>
      </c>
      <c r="AP35">
        <f>ABS(100*((AVERAGE(AE35:AE36))-6)/6)</f>
        <v>16.866989649037833</v>
      </c>
      <c r="AQ35">
        <f>ABS(100*(AE35-AE36)/(AVERAGE(AE35:AE36)))</f>
        <v>1.66890484306667</v>
      </c>
      <c r="AV35">
        <f>ABS(100*((AVERAGE(AF35:AF36))-3)/3)</f>
        <v>18.044346768493011</v>
      </c>
      <c r="AW35">
        <f>ABS(100*(AF35-AF36)/(AVERAGE(AF35:AF36)))</f>
        <v>4.9647187696200783</v>
      </c>
      <c r="BB35">
        <f>ABS(100*((AVERAGE(AG35:AG36))-0.3)/0.3)</f>
        <v>15.582839583641466</v>
      </c>
      <c r="BC35">
        <f>ABS(100*(AG35-AG36)/(AVERAGE(AG35:AG36)))</f>
        <v>1.6153514862318903</v>
      </c>
      <c r="BG35" s="3">
        <f>AVERAGE(AD35:AD36)</f>
        <v>3.4706889758874797</v>
      </c>
      <c r="BH35" s="3">
        <f>AVERAGE(AE35:AE36)</f>
        <v>7.01201937894227</v>
      </c>
      <c r="BI35" s="3">
        <f>AVERAGE(AF35:AF36)</f>
        <v>3.5413304030547903</v>
      </c>
      <c r="BJ35" s="3">
        <f>AVERAGE(AG35:AG36)</f>
        <v>0.34674851875092438</v>
      </c>
    </row>
    <row r="36" spans="1:62" x14ac:dyDescent="0.2">
      <c r="A36">
        <v>12</v>
      </c>
      <c r="B36">
        <v>5</v>
      </c>
      <c r="C36" t="s">
        <v>63</v>
      </c>
      <c r="D36" t="s">
        <v>27</v>
      </c>
      <c r="G36">
        <v>0.6</v>
      </c>
      <c r="H36">
        <v>0.6</v>
      </c>
      <c r="I36">
        <v>4131</v>
      </c>
      <c r="J36">
        <v>7922</v>
      </c>
      <c r="L36">
        <v>3810</v>
      </c>
      <c r="M36">
        <v>2.9870000000000001</v>
      </c>
      <c r="N36">
        <v>5.8250000000000002</v>
      </c>
      <c r="O36">
        <v>2.8380000000000001</v>
      </c>
      <c r="Q36">
        <v>0.23499999999999999</v>
      </c>
      <c r="R36">
        <v>1</v>
      </c>
      <c r="S36">
        <v>0</v>
      </c>
      <c r="T36">
        <v>0</v>
      </c>
      <c r="V36">
        <v>0</v>
      </c>
      <c r="Y36" s="1">
        <v>44812</v>
      </c>
      <c r="Z36" s="6">
        <v>0.76383101851851853</v>
      </c>
      <c r="AB36">
        <v>1</v>
      </c>
      <c r="AD36" s="3">
        <f t="shared" si="4"/>
        <v>3.500085557988871</v>
      </c>
      <c r="AE36" s="3">
        <f t="shared" si="5"/>
        <v>6.9535074134362995</v>
      </c>
      <c r="AF36" s="3">
        <f t="shared" si="6"/>
        <v>3.4534218554474285</v>
      </c>
      <c r="AG36" s="3">
        <f t="shared" si="7"/>
        <v>0.34394791507535932</v>
      </c>
      <c r="AH36" s="3"/>
    </row>
    <row r="37" spans="1:62" x14ac:dyDescent="0.2">
      <c r="A37">
        <v>13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4663</v>
      </c>
      <c r="J37">
        <v>11919</v>
      </c>
      <c r="L37">
        <v>6462</v>
      </c>
      <c r="M37">
        <v>5.9950000000000001</v>
      </c>
      <c r="N37">
        <v>15.58</v>
      </c>
      <c r="O37">
        <v>9.5850000000000009</v>
      </c>
      <c r="Q37">
        <v>0.84099999999999997</v>
      </c>
      <c r="R37">
        <v>1</v>
      </c>
      <c r="S37">
        <v>0</v>
      </c>
      <c r="T37">
        <v>0</v>
      </c>
      <c r="V37">
        <v>0</v>
      </c>
      <c r="Y37" s="1">
        <v>44812</v>
      </c>
      <c r="Z37" s="6">
        <v>0.77708333333333324</v>
      </c>
      <c r="AB37">
        <v>1</v>
      </c>
      <c r="AD37" s="3">
        <f t="shared" si="4"/>
        <v>7.0891922805575316</v>
      </c>
      <c r="AE37" s="3">
        <f t="shared" si="5"/>
        <v>18.381503000369758</v>
      </c>
      <c r="AF37" s="3">
        <f t="shared" si="6"/>
        <v>11.292310719812226</v>
      </c>
      <c r="AG37" s="3">
        <f t="shared" si="7"/>
        <v>1.0314904054080551</v>
      </c>
      <c r="AH37" s="3"/>
    </row>
    <row r="38" spans="1:62" x14ac:dyDescent="0.2">
      <c r="A38">
        <v>14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6145</v>
      </c>
      <c r="J38">
        <v>11837</v>
      </c>
      <c r="L38">
        <v>6327</v>
      </c>
      <c r="M38">
        <v>7.7009999999999996</v>
      </c>
      <c r="N38">
        <v>15.476000000000001</v>
      </c>
      <c r="O38">
        <v>7.774</v>
      </c>
      <c r="Q38">
        <v>0.81899999999999995</v>
      </c>
      <c r="R38">
        <v>1</v>
      </c>
      <c r="S38">
        <v>0</v>
      </c>
      <c r="T38">
        <v>0</v>
      </c>
      <c r="V38">
        <v>0</v>
      </c>
      <c r="Y38" s="1">
        <v>44812</v>
      </c>
      <c r="Z38" s="6">
        <v>0.78416666666666668</v>
      </c>
      <c r="AB38">
        <v>1</v>
      </c>
      <c r="AD38" s="3">
        <f t="shared" si="4"/>
        <v>9.2696594814715318</v>
      </c>
      <c r="AE38" s="3">
        <f t="shared" si="5"/>
        <v>18.261433401483636</v>
      </c>
      <c r="AF38" s="3">
        <f t="shared" si="6"/>
        <v>8.9917739200121041</v>
      </c>
      <c r="AG38" s="3">
        <f t="shared" si="7"/>
        <v>1.0105295462977968</v>
      </c>
      <c r="AH38" s="3"/>
      <c r="AJ38">
        <f>ABS(100*((AVERAGE(AD38:AD39))-9)/9)</f>
        <v>4.1160395471841191</v>
      </c>
      <c r="AK38">
        <f>ABS(100*(AD38-AD39)/(AVERAGE(AD38:AD39)))</f>
        <v>2.1511058070583644</v>
      </c>
      <c r="AP38">
        <f>ABS(100*((AVERAGE(AE38:AE39))-18)/18)</f>
        <v>0.97245478234258242</v>
      </c>
      <c r="AQ38">
        <f>ABS(100*(AE38-AE39)/(AVERAGE(AE38:AE39)))</f>
        <v>0.95066125650247801</v>
      </c>
      <c r="AV38">
        <f>ABS(100*((AVERAGE(AF38:AF39))-9)/9)</f>
        <v>2.1711299824989538</v>
      </c>
      <c r="AW38">
        <f>ABS(100*(AF38-AF39)/(AVERAGE(AF38:AF39)))</f>
        <v>4.2517696327730103</v>
      </c>
      <c r="BB38">
        <f>ABS(100*((AVERAGE(AG38:AG39))-0.9)/0.9)</f>
        <v>12.936626663697449</v>
      </c>
      <c r="BC38">
        <f>ABS(100*(AG38-AG39)/(AVERAGE(AG38:AG39)))</f>
        <v>1.1609448295182117</v>
      </c>
      <c r="BG38" s="3">
        <f>AVERAGE(AD38:AD39)</f>
        <v>9.3704435592465707</v>
      </c>
      <c r="BH38" s="3">
        <f>AVERAGE(AE38:AE39)</f>
        <v>18.175041860821665</v>
      </c>
      <c r="BI38" s="3">
        <f>AVERAGE(AF38:AF39)</f>
        <v>8.8045983015750942</v>
      </c>
      <c r="BJ38" s="3">
        <f>AVERAGE(AG38:AG39)</f>
        <v>1.0164296399732771</v>
      </c>
    </row>
    <row r="39" spans="1:62" x14ac:dyDescent="0.2">
      <c r="A39">
        <v>15</v>
      </c>
      <c r="B39">
        <v>6</v>
      </c>
      <c r="C39" t="s">
        <v>67</v>
      </c>
      <c r="D39" t="s">
        <v>27</v>
      </c>
      <c r="G39">
        <v>0.33300000000000002</v>
      </c>
      <c r="H39">
        <v>0.33300000000000002</v>
      </c>
      <c r="I39">
        <v>6282</v>
      </c>
      <c r="J39">
        <v>11719</v>
      </c>
      <c r="L39">
        <v>6403</v>
      </c>
      <c r="M39">
        <v>7.859</v>
      </c>
      <c r="N39">
        <v>15.324999999999999</v>
      </c>
      <c r="O39">
        <v>7.4660000000000002</v>
      </c>
      <c r="Q39">
        <v>0.83099999999999996</v>
      </c>
      <c r="R39">
        <v>1</v>
      </c>
      <c r="S39">
        <v>0</v>
      </c>
      <c r="T39">
        <v>0</v>
      </c>
      <c r="V39">
        <v>0</v>
      </c>
      <c r="Y39" s="1">
        <v>44812</v>
      </c>
      <c r="Z39" s="6">
        <v>0.79174768518518512</v>
      </c>
      <c r="AB39">
        <v>1</v>
      </c>
      <c r="AD39" s="3">
        <f t="shared" si="4"/>
        <v>9.4712276370216113</v>
      </c>
      <c r="AE39" s="3">
        <f t="shared" si="5"/>
        <v>18.088650320159697</v>
      </c>
      <c r="AF39" s="3">
        <f t="shared" si="6"/>
        <v>8.617422683138086</v>
      </c>
      <c r="AG39" s="3">
        <f t="shared" si="7"/>
        <v>1.0223297336487571</v>
      </c>
      <c r="AH39" s="3"/>
      <c r="BG39" s="3"/>
      <c r="BH39" s="3"/>
      <c r="BI39" s="3"/>
      <c r="BJ39" s="3"/>
    </row>
    <row r="40" spans="1:62" x14ac:dyDescent="0.2">
      <c r="A40">
        <v>16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8790</v>
      </c>
      <c r="J40">
        <v>17796</v>
      </c>
      <c r="L40">
        <v>8653</v>
      </c>
      <c r="M40">
        <v>7.6639999999999997</v>
      </c>
      <c r="N40">
        <v>16.440000000000001</v>
      </c>
      <c r="O40">
        <v>8.7759999999999998</v>
      </c>
      <c r="Q40">
        <v>0.84499999999999997</v>
      </c>
      <c r="R40">
        <v>1</v>
      </c>
      <c r="S40">
        <v>0</v>
      </c>
      <c r="T40">
        <v>0</v>
      </c>
      <c r="V40">
        <v>0</v>
      </c>
      <c r="Y40" s="1">
        <v>44812</v>
      </c>
      <c r="Z40" s="6">
        <v>0.80553240740740739</v>
      </c>
      <c r="AB40">
        <v>1</v>
      </c>
      <c r="AD40" s="3">
        <f t="shared" si="4"/>
        <v>9.3847878693069546</v>
      </c>
      <c r="AE40" s="3">
        <f t="shared" si="5"/>
        <v>19.243391883892951</v>
      </c>
      <c r="AF40" s="3">
        <f t="shared" si="6"/>
        <v>9.8586040145859961</v>
      </c>
      <c r="AG40" s="3">
        <f t="shared" si="7"/>
        <v>0.97809115496139332</v>
      </c>
      <c r="AH40" s="3"/>
      <c r="BG40" s="3"/>
      <c r="BH40" s="3"/>
      <c r="BI40" s="3"/>
      <c r="BJ40" s="3"/>
    </row>
    <row r="41" spans="1:62" x14ac:dyDescent="0.2">
      <c r="A41">
        <v>17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9042</v>
      </c>
      <c r="J41">
        <v>17680</v>
      </c>
      <c r="L41">
        <v>8634</v>
      </c>
      <c r="M41">
        <v>7.8710000000000004</v>
      </c>
      <c r="N41">
        <v>16.335000000000001</v>
      </c>
      <c r="O41">
        <v>8.4629999999999992</v>
      </c>
      <c r="Q41">
        <v>0.84299999999999997</v>
      </c>
      <c r="R41">
        <v>1</v>
      </c>
      <c r="S41">
        <v>0</v>
      </c>
      <c r="T41">
        <v>0</v>
      </c>
      <c r="V41">
        <v>0</v>
      </c>
      <c r="Y41" s="1">
        <v>44812</v>
      </c>
      <c r="Z41" s="6">
        <v>0.81313657407407414</v>
      </c>
      <c r="AB41">
        <v>1</v>
      </c>
      <c r="AD41" s="3">
        <f t="shared" si="4"/>
        <v>9.6491682650796395</v>
      </c>
      <c r="AE41" s="3">
        <f t="shared" si="5"/>
        <v>19.122275038805647</v>
      </c>
      <c r="AF41" s="3">
        <f t="shared" si="6"/>
        <v>9.4731067737260073</v>
      </c>
      <c r="AG41" s="3">
        <f t="shared" si="7"/>
        <v>0.97598758837259803</v>
      </c>
      <c r="AH41" s="3"/>
      <c r="AJ41">
        <f>ABS(100*((AVERAGE(AD41:AD42))-9)/9)</f>
        <v>7.067268423849665</v>
      </c>
      <c r="AK41">
        <f>ABS(100*(AD41-AD42)/(AVERAGE(AD41:AD42)))</f>
        <v>0.27218831936686144</v>
      </c>
      <c r="AP41">
        <f>ABS(100*((AVERAGE(AE41:AE42))-18)/18)</f>
        <v>6.1014471774160404</v>
      </c>
      <c r="AQ41">
        <f>ABS(100*(AE41-AE42)/(AVERAGE(AE41:AE42)))</f>
        <v>0.25148412737276032</v>
      </c>
      <c r="AV41">
        <f>ABS(100*((AVERAGE(AF41:AF42))-9)/9)</f>
        <v>5.1356259309824166</v>
      </c>
      <c r="AW41">
        <f>ABS(100*(AF41-AF42)/(AVERAGE(AF41:AF42)))</f>
        <v>0.23039954008750885</v>
      </c>
      <c r="BB41">
        <f>ABS(100*((AVERAGE(AG41:AG42))-0.9)/0.9)</f>
        <v>8.4799700517295253</v>
      </c>
      <c r="BC41">
        <f>ABS(100*(AG41-AG42)/(AVERAGE(AG41:AG42)))</f>
        <v>6.803961501613498E-2</v>
      </c>
      <c r="BG41" s="3">
        <f>AVERAGE(AD41:AD42)</f>
        <v>9.6360541581464698</v>
      </c>
      <c r="BH41" s="3">
        <f>AVERAGE(AE41:AE42)</f>
        <v>19.098260491934887</v>
      </c>
      <c r="BI41" s="3">
        <f>AVERAGE(AF41:AF42)</f>
        <v>9.4622063337884175</v>
      </c>
      <c r="BJ41" s="3">
        <f>AVERAGE(AG41:AG42)</f>
        <v>0.97631973046556575</v>
      </c>
    </row>
    <row r="42" spans="1:62" x14ac:dyDescent="0.2">
      <c r="A42">
        <v>18</v>
      </c>
      <c r="B42">
        <v>7</v>
      </c>
      <c r="C42" t="s">
        <v>67</v>
      </c>
      <c r="D42" t="s">
        <v>27</v>
      </c>
      <c r="G42">
        <v>0.46700000000000003</v>
      </c>
      <c r="H42">
        <v>0.46700000000000003</v>
      </c>
      <c r="I42">
        <v>9017</v>
      </c>
      <c r="J42">
        <v>17634</v>
      </c>
      <c r="L42">
        <v>8640</v>
      </c>
      <c r="M42">
        <v>7.851</v>
      </c>
      <c r="N42">
        <v>16.292999999999999</v>
      </c>
      <c r="O42">
        <v>8.4429999999999996</v>
      </c>
      <c r="Q42">
        <v>0.84299999999999997</v>
      </c>
      <c r="R42">
        <v>1</v>
      </c>
      <c r="S42">
        <v>0</v>
      </c>
      <c r="T42">
        <v>0</v>
      </c>
      <c r="V42">
        <v>0</v>
      </c>
      <c r="Y42" s="1">
        <v>44812</v>
      </c>
      <c r="Z42" s="6">
        <v>0.82115740740740739</v>
      </c>
      <c r="AB42">
        <v>1</v>
      </c>
      <c r="AD42" s="3">
        <f t="shared" si="4"/>
        <v>9.6229400512133001</v>
      </c>
      <c r="AE42" s="3">
        <f t="shared" si="5"/>
        <v>19.074245945064128</v>
      </c>
      <c r="AF42" s="3">
        <f t="shared" si="6"/>
        <v>9.4513058938508276</v>
      </c>
      <c r="AG42" s="3">
        <f t="shared" si="7"/>
        <v>0.97665187255853336</v>
      </c>
      <c r="AH42" s="3"/>
      <c r="BG42" s="3"/>
      <c r="BH42" s="3"/>
      <c r="BI42" s="3"/>
      <c r="BJ42" s="3"/>
    </row>
    <row r="43" spans="1:62" x14ac:dyDescent="0.2">
      <c r="A43">
        <v>19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11329</v>
      </c>
      <c r="J43">
        <v>22857</v>
      </c>
      <c r="L43">
        <v>10772</v>
      </c>
      <c r="M43">
        <v>7.5880000000000001</v>
      </c>
      <c r="N43">
        <v>16.369</v>
      </c>
      <c r="O43">
        <v>8.7810000000000006</v>
      </c>
      <c r="Q43">
        <v>0.84199999999999997</v>
      </c>
      <c r="R43">
        <v>1</v>
      </c>
      <c r="S43">
        <v>0</v>
      </c>
      <c r="T43">
        <v>0</v>
      </c>
      <c r="V43">
        <v>0</v>
      </c>
      <c r="Y43" s="1">
        <v>44812</v>
      </c>
      <c r="Z43" s="6">
        <v>0.83555555555555561</v>
      </c>
      <c r="AB43">
        <v>1</v>
      </c>
      <c r="AD43" s="3">
        <f t="shared" si="4"/>
        <v>9.3777688348170312</v>
      </c>
      <c r="AE43" s="3">
        <f t="shared" si="5"/>
        <v>19.09067692498715</v>
      </c>
      <c r="AF43" s="3">
        <f t="shared" si="6"/>
        <v>9.712908090170119</v>
      </c>
      <c r="AG43" s="3">
        <f t="shared" si="7"/>
        <v>0.94388030859179517</v>
      </c>
      <c r="AH43" s="3"/>
      <c r="BG43" s="3"/>
      <c r="BH43" s="3"/>
      <c r="BI43" s="3"/>
      <c r="BJ43" s="3"/>
    </row>
    <row r="44" spans="1:62" x14ac:dyDescent="0.2">
      <c r="A44">
        <v>20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11424</v>
      </c>
      <c r="J44">
        <v>22896</v>
      </c>
      <c r="L44">
        <v>10897</v>
      </c>
      <c r="M44">
        <v>7.649</v>
      </c>
      <c r="N44">
        <v>16.396000000000001</v>
      </c>
      <c r="O44">
        <v>8.7469999999999999</v>
      </c>
      <c r="Q44">
        <v>0.85299999999999998</v>
      </c>
      <c r="R44">
        <v>1</v>
      </c>
      <c r="S44">
        <v>0</v>
      </c>
      <c r="T44">
        <v>0</v>
      </c>
      <c r="V44">
        <v>0</v>
      </c>
      <c r="Y44" s="1">
        <v>44812</v>
      </c>
      <c r="Z44" s="6">
        <v>0.84350694444444452</v>
      </c>
      <c r="AB44">
        <v>1</v>
      </c>
      <c r="AD44" s="3">
        <f t="shared" si="4"/>
        <v>9.4553431486957038</v>
      </c>
      <c r="AE44" s="3">
        <f t="shared" si="5"/>
        <v>19.122370906302883</v>
      </c>
      <c r="AF44" s="3">
        <f t="shared" si="6"/>
        <v>9.6670277576071797</v>
      </c>
      <c r="AG44" s="3">
        <f t="shared" si="7"/>
        <v>0.95465186119012246</v>
      </c>
      <c r="AH44" s="3"/>
      <c r="AJ44">
        <f>ABS(100*((AVERAGE(AD44:AD45))-9)/9)</f>
        <v>4.8869809546663214</v>
      </c>
      <c r="AK44">
        <f>ABS(100*(AD44-AD45)/(AVERAGE(AD44:AD45)))</f>
        <v>0.32871069908920442</v>
      </c>
      <c r="AP44">
        <f>ABS(100*((AVERAGE(AE44:AE45))-18)/18)</f>
        <v>6.2083050509854907</v>
      </c>
      <c r="AQ44">
        <f>ABS(100*(AE44-AE45)/(AVERAGE(AE44:AE45)))</f>
        <v>5.1010837441429535E-2</v>
      </c>
      <c r="AV44">
        <f>ABS(100*((AVERAGE(AF44:AF45))-9)/9)</f>
        <v>7.52962914730462</v>
      </c>
      <c r="AW44">
        <f>ABS(100*(AF44-AF45)/(AVERAGE(AF44:AF45)))</f>
        <v>0.21986427233749917</v>
      </c>
      <c r="BB44">
        <f>ABS(100*((AVERAGE(AG44:AG45))-0.9)/0.9)</f>
        <v>5.7756129050819203</v>
      </c>
      <c r="BC44">
        <f>ABS(100*(AG44-AG45)/(AVERAGE(AG44:AG45)))</f>
        <v>0.56121842812511025</v>
      </c>
      <c r="BG44" s="3">
        <f>AVERAGE(AD44:AD45)</f>
        <v>9.4398282859199689</v>
      </c>
      <c r="BH44" s="3">
        <f>AVERAGE(AE44:AE45)</f>
        <v>19.117494909177388</v>
      </c>
      <c r="BI44" s="3">
        <f>AVERAGE(AF44:AF45)</f>
        <v>9.6776666232574158</v>
      </c>
      <c r="BJ44" s="3">
        <f>AVERAGE(AG44:AG45)</f>
        <v>0.95198051614573731</v>
      </c>
    </row>
    <row r="45" spans="1:62" x14ac:dyDescent="0.2">
      <c r="A45">
        <v>21</v>
      </c>
      <c r="B45">
        <v>8</v>
      </c>
      <c r="C45" t="s">
        <v>67</v>
      </c>
      <c r="D45" t="s">
        <v>27</v>
      </c>
      <c r="G45">
        <v>0.6</v>
      </c>
      <c r="H45">
        <v>0.6</v>
      </c>
      <c r="I45">
        <v>11386</v>
      </c>
      <c r="J45">
        <v>22884</v>
      </c>
      <c r="L45">
        <v>10835</v>
      </c>
      <c r="M45">
        <v>7.625</v>
      </c>
      <c r="N45">
        <v>16.388000000000002</v>
      </c>
      <c r="O45">
        <v>8.7629999999999999</v>
      </c>
      <c r="Q45">
        <v>0.84799999999999998</v>
      </c>
      <c r="R45">
        <v>1</v>
      </c>
      <c r="S45">
        <v>0</v>
      </c>
      <c r="T45">
        <v>0</v>
      </c>
      <c r="V45">
        <v>0</v>
      </c>
      <c r="Y45" s="1">
        <v>44812</v>
      </c>
      <c r="Z45" s="6">
        <v>0.8517824074074074</v>
      </c>
      <c r="AB45">
        <v>1</v>
      </c>
      <c r="AD45" s="3">
        <f t="shared" si="4"/>
        <v>9.4243134231442358</v>
      </c>
      <c r="AE45" s="3">
        <f t="shared" si="5"/>
        <v>19.112618912051889</v>
      </c>
      <c r="AF45" s="3">
        <f t="shared" si="6"/>
        <v>9.6883054889076536</v>
      </c>
      <c r="AG45" s="3">
        <f t="shared" si="7"/>
        <v>0.94930917110135205</v>
      </c>
      <c r="AH45" s="3"/>
    </row>
    <row r="46" spans="1:62" x14ac:dyDescent="0.2">
      <c r="A46">
        <v>22</v>
      </c>
      <c r="B46">
        <v>1</v>
      </c>
      <c r="C46" t="s">
        <v>93</v>
      </c>
      <c r="D46" t="s">
        <v>27</v>
      </c>
      <c r="G46">
        <v>0.3</v>
      </c>
      <c r="H46">
        <v>0.3</v>
      </c>
      <c r="I46">
        <v>5436</v>
      </c>
      <c r="J46">
        <v>11813</v>
      </c>
      <c r="L46">
        <v>6235</v>
      </c>
      <c r="M46">
        <v>7.6429999999999998</v>
      </c>
      <c r="N46">
        <v>17.143999999999998</v>
      </c>
      <c r="O46">
        <v>9.5009999999999994</v>
      </c>
      <c r="Q46">
        <v>0.89400000000000002</v>
      </c>
      <c r="R46">
        <v>1</v>
      </c>
      <c r="S46">
        <v>0</v>
      </c>
      <c r="T46">
        <v>0</v>
      </c>
      <c r="V46">
        <v>0</v>
      </c>
      <c r="Y46" s="1">
        <v>44812</v>
      </c>
      <c r="Z46" s="6">
        <v>0.86531249999999993</v>
      </c>
      <c r="AB46">
        <v>1</v>
      </c>
      <c r="AD46" s="3">
        <f t="shared" si="4"/>
        <v>9.1314233183286024</v>
      </c>
      <c r="AE46" s="3">
        <f t="shared" si="5"/>
        <v>20.231183098642852</v>
      </c>
      <c r="AF46" s="3">
        <f t="shared" si="6"/>
        <v>11.099759780314249</v>
      </c>
      <c r="AG46" s="3">
        <f t="shared" si="7"/>
        <v>1.1058320709658167</v>
      </c>
      <c r="AH46" s="3"/>
      <c r="BG46" s="3"/>
      <c r="BH46" s="3"/>
      <c r="BI46" s="3"/>
      <c r="BJ46" s="3"/>
    </row>
    <row r="47" spans="1:62" x14ac:dyDescent="0.2">
      <c r="A47">
        <v>23</v>
      </c>
      <c r="B47">
        <v>1</v>
      </c>
      <c r="C47" t="s">
        <v>93</v>
      </c>
      <c r="D47" t="s">
        <v>27</v>
      </c>
      <c r="G47">
        <v>0.3</v>
      </c>
      <c r="H47">
        <v>0.3</v>
      </c>
      <c r="I47">
        <v>5318</v>
      </c>
      <c r="J47">
        <v>11834</v>
      </c>
      <c r="L47">
        <v>6169</v>
      </c>
      <c r="M47">
        <v>7.492</v>
      </c>
      <c r="N47">
        <v>17.173999999999999</v>
      </c>
      <c r="O47">
        <v>9.6820000000000004</v>
      </c>
      <c r="Q47">
        <v>0.88200000000000001</v>
      </c>
      <c r="R47">
        <v>1</v>
      </c>
      <c r="S47">
        <v>0</v>
      </c>
      <c r="T47">
        <v>0</v>
      </c>
      <c r="V47">
        <v>0</v>
      </c>
      <c r="Y47" s="1">
        <v>44812</v>
      </c>
      <c r="Z47" s="6">
        <v>0.8724884259259259</v>
      </c>
      <c r="AB47">
        <v>1</v>
      </c>
      <c r="AD47" s="3">
        <f t="shared" si="4"/>
        <v>8.9387123912194841</v>
      </c>
      <c r="AE47" s="3">
        <f t="shared" si="5"/>
        <v>20.265315078521336</v>
      </c>
      <c r="AF47" s="3">
        <f t="shared" si="6"/>
        <v>11.326602687301852</v>
      </c>
      <c r="AG47" s="3">
        <f t="shared" si="7"/>
        <v>1.0944573114219833</v>
      </c>
      <c r="AH47" s="3"/>
      <c r="AI47">
        <f>100*(AVERAGE(I47:I48))/(AVERAGE(I$47:I$48))</f>
        <v>100</v>
      </c>
      <c r="AK47">
        <f>ABS(100*(AD47-AD48)/(AVERAGE(AD47:AD48)))</f>
        <v>9.1394021661422326E-2</v>
      </c>
      <c r="AO47">
        <f>100*(AVERAGE(J47:J48))/(AVERAGE(J$47:J$48))</f>
        <v>100</v>
      </c>
      <c r="AQ47">
        <f>ABS(100*(AE47-AE48)/(AVERAGE(AE47:AE48)))</f>
        <v>1.0967376780221931</v>
      </c>
      <c r="AU47">
        <f>100*(((AVERAGE(J47:J48))-(AVERAGE(I47:I48)))/((AVERAGE(J$47:J$48))-(AVERAGE($I$47:I48))))</f>
        <v>100</v>
      </c>
      <c r="AW47">
        <f>ABS(100*(AF47-AF48)/(AVERAGE(AF47:AF48)))</f>
        <v>1.8972940662872819</v>
      </c>
      <c r="BA47">
        <f>100*(AVERAGE(L47:L48))/(AVERAGE(L$47:L$48))</f>
        <v>100</v>
      </c>
      <c r="BC47">
        <f>ABS(100*(AG47-AG48)/(AVERAGE(AG47:AG48)))</f>
        <v>0.55267008714679278</v>
      </c>
      <c r="BG47" s="3">
        <f>AVERAGE(AD47:AD48)</f>
        <v>8.9346295325942897</v>
      </c>
      <c r="BH47" s="3">
        <f>AVERAGE(AE47:AE48)</f>
        <v>20.154792477010062</v>
      </c>
      <c r="BI47" s="3">
        <f>AVERAGE(AF47:AF48)</f>
        <v>11.220162944415769</v>
      </c>
      <c r="BJ47" s="3">
        <f>AVERAGE(AG47:AG48)</f>
        <v>1.0914412766944517</v>
      </c>
    </row>
    <row r="48" spans="1:62" x14ac:dyDescent="0.2">
      <c r="A48">
        <v>24</v>
      </c>
      <c r="B48">
        <v>1</v>
      </c>
      <c r="C48" t="s">
        <v>93</v>
      </c>
      <c r="D48" t="s">
        <v>27</v>
      </c>
      <c r="G48">
        <v>0.3</v>
      </c>
      <c r="H48">
        <v>0.3</v>
      </c>
      <c r="I48">
        <v>5313</v>
      </c>
      <c r="J48">
        <v>11698</v>
      </c>
      <c r="L48">
        <v>6134</v>
      </c>
      <c r="M48">
        <v>7.4850000000000003</v>
      </c>
      <c r="N48">
        <v>16.981999999999999</v>
      </c>
      <c r="O48">
        <v>9.4969999999999999</v>
      </c>
      <c r="Q48">
        <v>0.876</v>
      </c>
      <c r="R48">
        <v>1</v>
      </c>
      <c r="S48">
        <v>0</v>
      </c>
      <c r="T48">
        <v>0</v>
      </c>
      <c r="V48">
        <v>0</v>
      </c>
      <c r="Y48" s="1">
        <v>44812</v>
      </c>
      <c r="Z48" s="6">
        <v>0.88021990740740741</v>
      </c>
      <c r="AB48">
        <v>1</v>
      </c>
      <c r="AD48" s="3">
        <f t="shared" si="4"/>
        <v>8.9305466739690971</v>
      </c>
      <c r="AE48" s="3">
        <f t="shared" si="5"/>
        <v>20.044269875498784</v>
      </c>
      <c r="AF48" s="3">
        <f t="shared" si="6"/>
        <v>11.113723201529687</v>
      </c>
      <c r="AG48" s="3">
        <f t="shared" si="7"/>
        <v>1.08842524196692</v>
      </c>
      <c r="AH48" s="3"/>
      <c r="BG48" s="3"/>
      <c r="BH48" s="3"/>
      <c r="BI48" s="3"/>
      <c r="BJ48" s="3"/>
    </row>
    <row r="49" spans="1:62" x14ac:dyDescent="0.2">
      <c r="A49">
        <v>25</v>
      </c>
      <c r="B49">
        <v>2</v>
      </c>
      <c r="C49" t="s">
        <v>204</v>
      </c>
      <c r="D49" t="s">
        <v>27</v>
      </c>
      <c r="G49">
        <v>0.5</v>
      </c>
      <c r="H49">
        <v>0.5</v>
      </c>
      <c r="I49">
        <v>5148</v>
      </c>
      <c r="J49">
        <v>7473</v>
      </c>
      <c r="L49">
        <v>3415</v>
      </c>
      <c r="M49">
        <v>4.3650000000000002</v>
      </c>
      <c r="N49">
        <v>6.61</v>
      </c>
      <c r="O49">
        <v>2.2450000000000001</v>
      </c>
      <c r="Q49">
        <v>0.24099999999999999</v>
      </c>
      <c r="R49">
        <v>1</v>
      </c>
      <c r="S49">
        <v>0</v>
      </c>
      <c r="T49">
        <v>0</v>
      </c>
      <c r="V49">
        <v>0</v>
      </c>
      <c r="Y49" s="1">
        <v>44812</v>
      </c>
      <c r="Z49" s="6">
        <v>0.89359953703703709</v>
      </c>
      <c r="AB49">
        <v>1</v>
      </c>
      <c r="AD49" s="3">
        <f t="shared" si="4"/>
        <v>5.1966468028238069</v>
      </c>
      <c r="AE49" s="3">
        <f t="shared" si="5"/>
        <v>7.9063443542538856</v>
      </c>
      <c r="AF49" s="3">
        <f t="shared" si="6"/>
        <v>2.7096975514300787</v>
      </c>
      <c r="AG49" s="3">
        <f t="shared" si="7"/>
        <v>0.37189177063757412</v>
      </c>
      <c r="AH49" s="3"/>
    </row>
    <row r="50" spans="1:62" x14ac:dyDescent="0.2">
      <c r="A50">
        <v>26</v>
      </c>
      <c r="B50">
        <v>2</v>
      </c>
      <c r="C50" t="s">
        <v>204</v>
      </c>
      <c r="D50" t="s">
        <v>27</v>
      </c>
      <c r="G50">
        <v>0.5</v>
      </c>
      <c r="H50">
        <v>0.5</v>
      </c>
      <c r="I50">
        <v>3783</v>
      </c>
      <c r="J50">
        <v>7443</v>
      </c>
      <c r="L50">
        <v>3416</v>
      </c>
      <c r="M50">
        <v>3.3170000000000002</v>
      </c>
      <c r="N50">
        <v>6.5839999999999996</v>
      </c>
      <c r="O50">
        <v>3.266</v>
      </c>
      <c r="Q50">
        <v>0.24099999999999999</v>
      </c>
      <c r="R50">
        <v>1</v>
      </c>
      <c r="S50">
        <v>0</v>
      </c>
      <c r="T50">
        <v>0</v>
      </c>
      <c r="V50">
        <v>0</v>
      </c>
      <c r="Y50" s="1">
        <v>44812</v>
      </c>
      <c r="Z50" s="6">
        <v>0.90079861111111104</v>
      </c>
      <c r="AB50">
        <v>1</v>
      </c>
      <c r="AD50" s="3">
        <f t="shared" si="4"/>
        <v>3.8591023172105072</v>
      </c>
      <c r="AE50" s="3">
        <f t="shared" si="5"/>
        <v>7.8770883715008999</v>
      </c>
      <c r="AF50" s="3">
        <f t="shared" si="6"/>
        <v>4.0179860542903931</v>
      </c>
      <c r="AG50" s="3">
        <f t="shared" si="7"/>
        <v>0.37199517754251804</v>
      </c>
      <c r="AH50" s="3"/>
      <c r="AK50">
        <f>ABS(100*(AD50-AD51)/(AVERAGE(AD50:AD51)))</f>
        <v>1.8191986329795209</v>
      </c>
      <c r="AQ50">
        <f>ABS(100*(AE50-AE51)/(AVERAGE(AE50:AE51)))</f>
        <v>0.62093189838414409</v>
      </c>
      <c r="AW50">
        <f>ABS(100*(AF50-AF51)/(AVERAGE(AF50:AF51)))</f>
        <v>0.5166314398785754</v>
      </c>
      <c r="BC50">
        <f>ABS(100*(AG50-AG51)/(AVERAGE(AG50:AG51)))</f>
        <v>0.83047464401050763</v>
      </c>
      <c r="BG50" s="3">
        <f>AVERAGE(AD50:AD51)</f>
        <v>3.8243163617238611</v>
      </c>
      <c r="BH50" s="3">
        <f>AVERAGE(AE50:AE51)</f>
        <v>7.852708385873413</v>
      </c>
      <c r="BI50" s="3">
        <f>AVERAGE(AF50:AF51)</f>
        <v>4.0283920241495519</v>
      </c>
      <c r="BJ50" s="3">
        <f>AVERAGE(AG50:AG51)</f>
        <v>0.37354628111667715</v>
      </c>
    </row>
    <row r="51" spans="1:62" x14ac:dyDescent="0.2">
      <c r="A51">
        <v>27</v>
      </c>
      <c r="B51">
        <v>2</v>
      </c>
      <c r="C51" t="s">
        <v>204</v>
      </c>
      <c r="D51" t="s">
        <v>27</v>
      </c>
      <c r="G51">
        <v>0.5</v>
      </c>
      <c r="H51">
        <v>0.5</v>
      </c>
      <c r="I51">
        <v>3712</v>
      </c>
      <c r="J51">
        <v>7393</v>
      </c>
      <c r="L51">
        <v>3446</v>
      </c>
      <c r="M51">
        <v>3.2629999999999999</v>
      </c>
      <c r="N51">
        <v>6.5419999999999998</v>
      </c>
      <c r="O51">
        <v>3.2789999999999999</v>
      </c>
      <c r="Q51">
        <v>0.24399999999999999</v>
      </c>
      <c r="R51">
        <v>1</v>
      </c>
      <c r="S51">
        <v>0</v>
      </c>
      <c r="T51">
        <v>0</v>
      </c>
      <c r="V51">
        <v>0</v>
      </c>
      <c r="Y51" s="1">
        <v>44812</v>
      </c>
      <c r="Z51" s="6">
        <v>0.90827546296296291</v>
      </c>
      <c r="AB51">
        <v>1</v>
      </c>
      <c r="AD51" s="3">
        <f t="shared" si="4"/>
        <v>3.7895304062372146</v>
      </c>
      <c r="AE51" s="3">
        <f t="shared" si="5"/>
        <v>7.8283284002459252</v>
      </c>
      <c r="AF51" s="3">
        <f t="shared" si="6"/>
        <v>4.0387979940087106</v>
      </c>
      <c r="AG51" s="3">
        <f t="shared" si="7"/>
        <v>0.37509738469083626</v>
      </c>
      <c r="AH51" s="3"/>
      <c r="BG51" s="3"/>
      <c r="BH51" s="3"/>
      <c r="BI51" s="3"/>
      <c r="BJ51" s="3"/>
    </row>
    <row r="52" spans="1:62" x14ac:dyDescent="0.2">
      <c r="A52">
        <v>28</v>
      </c>
      <c r="B52">
        <v>9</v>
      </c>
      <c r="C52" t="s">
        <v>184</v>
      </c>
      <c r="D52" t="s">
        <v>27</v>
      </c>
      <c r="G52">
        <v>0.5</v>
      </c>
      <c r="H52">
        <v>0.5</v>
      </c>
      <c r="I52">
        <v>4111</v>
      </c>
      <c r="J52">
        <v>7560</v>
      </c>
      <c r="L52">
        <v>2001</v>
      </c>
      <c r="M52">
        <v>3.569</v>
      </c>
      <c r="N52">
        <v>6.6840000000000002</v>
      </c>
      <c r="O52">
        <v>3.1150000000000002</v>
      </c>
      <c r="Q52">
        <v>9.2999999999999999E-2</v>
      </c>
      <c r="R52">
        <v>1</v>
      </c>
      <c r="S52">
        <v>0</v>
      </c>
      <c r="T52">
        <v>0</v>
      </c>
      <c r="V52">
        <v>0</v>
      </c>
      <c r="Y52" s="1">
        <v>44812</v>
      </c>
      <c r="Z52" s="6">
        <v>0.92144675925925934</v>
      </c>
      <c r="AB52">
        <v>1</v>
      </c>
      <c r="AD52" s="3">
        <f t="shared" si="4"/>
        <v>4.1805049481857175</v>
      </c>
      <c r="AE52" s="3">
        <f t="shared" si="5"/>
        <v>7.991186704237542</v>
      </c>
      <c r="AF52" s="3">
        <f t="shared" si="6"/>
        <v>3.8106817560518245</v>
      </c>
      <c r="AG52" s="3">
        <f t="shared" si="7"/>
        <v>0.22567440704684033</v>
      </c>
      <c r="AH52" s="3"/>
      <c r="BG52" s="3"/>
      <c r="BH52" s="3"/>
      <c r="BI52" s="3"/>
      <c r="BJ52" s="3"/>
    </row>
    <row r="53" spans="1:62" x14ac:dyDescent="0.2">
      <c r="A53">
        <v>29</v>
      </c>
      <c r="B53">
        <v>9</v>
      </c>
      <c r="C53" t="s">
        <v>184</v>
      </c>
      <c r="D53" t="s">
        <v>27</v>
      </c>
      <c r="G53">
        <v>0.5</v>
      </c>
      <c r="H53">
        <v>0.5</v>
      </c>
      <c r="I53">
        <v>4250</v>
      </c>
      <c r="J53">
        <v>7491</v>
      </c>
      <c r="L53">
        <v>1986</v>
      </c>
      <c r="M53">
        <v>3.6749999999999998</v>
      </c>
      <c r="N53">
        <v>6.625</v>
      </c>
      <c r="O53">
        <v>2.95</v>
      </c>
      <c r="Q53">
        <v>9.1999999999999998E-2</v>
      </c>
      <c r="R53">
        <v>1</v>
      </c>
      <c r="S53">
        <v>0</v>
      </c>
      <c r="T53">
        <v>0</v>
      </c>
      <c r="V53">
        <v>0</v>
      </c>
      <c r="Y53" s="1">
        <v>44812</v>
      </c>
      <c r="Z53" s="6">
        <v>0.92858796296296298</v>
      </c>
      <c r="AB53">
        <v>1</v>
      </c>
      <c r="AD53" s="3">
        <f t="shared" si="4"/>
        <v>4.3167091119221634</v>
      </c>
      <c r="AE53" s="3">
        <f t="shared" si="5"/>
        <v>7.9238979439056765</v>
      </c>
      <c r="AF53" s="3">
        <f t="shared" si="6"/>
        <v>3.607188831983513</v>
      </c>
      <c r="AG53" s="3">
        <f t="shared" si="7"/>
        <v>0.22412330347268122</v>
      </c>
      <c r="AH53" s="3"/>
      <c r="AK53">
        <f>ABS(100*(AD53-AD54)/(AVERAGE(AD53:AD54)))</f>
        <v>0.27202758336780519</v>
      </c>
      <c r="AQ53">
        <f>ABS(100*(AE53-AE54)/(AVERAGE(AE53:AE54)))</f>
        <v>4.9216153674756354E-2</v>
      </c>
      <c r="AW53">
        <f>ABS(100*(AF53-AF54)/(AVERAGE(AF53:AF54)))</f>
        <v>0.21807572383899576</v>
      </c>
      <c r="BC53">
        <f>ABS(100*(AG53-AG54)/(AVERAGE(AG53:AG54)))</f>
        <v>1.9097373824755948</v>
      </c>
      <c r="BG53" s="3">
        <f>AVERAGE(AD53:AD54)</f>
        <v>4.3225884283424421</v>
      </c>
      <c r="BH53" s="3">
        <f>AVERAGE(AE53:AE54)</f>
        <v>7.9258483427558755</v>
      </c>
      <c r="BI53" s="3">
        <f>AVERAGE(AF53:AF54)</f>
        <v>3.6032599144134343</v>
      </c>
      <c r="BJ53" s="3">
        <f>AVERAGE(AG53:AG54)</f>
        <v>0.22200346192133041</v>
      </c>
    </row>
    <row r="54" spans="1:62" x14ac:dyDescent="0.2">
      <c r="A54">
        <v>30</v>
      </c>
      <c r="B54">
        <v>9</v>
      </c>
      <c r="C54" t="s">
        <v>184</v>
      </c>
      <c r="D54" t="s">
        <v>27</v>
      </c>
      <c r="G54">
        <v>0.5</v>
      </c>
      <c r="H54">
        <v>0.5</v>
      </c>
      <c r="I54">
        <v>4262</v>
      </c>
      <c r="J54">
        <v>7495</v>
      </c>
      <c r="L54">
        <v>1945</v>
      </c>
      <c r="M54">
        <v>3.6850000000000001</v>
      </c>
      <c r="N54">
        <v>6.6280000000000001</v>
      </c>
      <c r="O54">
        <v>2.944</v>
      </c>
      <c r="Q54">
        <v>8.6999999999999994E-2</v>
      </c>
      <c r="R54">
        <v>1</v>
      </c>
      <c r="S54">
        <v>0</v>
      </c>
      <c r="T54">
        <v>0</v>
      </c>
      <c r="V54">
        <v>0</v>
      </c>
      <c r="Y54" s="1">
        <v>44812</v>
      </c>
      <c r="Z54" s="6">
        <v>0.93628472222222225</v>
      </c>
      <c r="AB54">
        <v>1</v>
      </c>
      <c r="AD54" s="3">
        <f t="shared" si="4"/>
        <v>4.3284677447627198</v>
      </c>
      <c r="AE54" s="3">
        <f t="shared" si="5"/>
        <v>7.9277987416060753</v>
      </c>
      <c r="AF54" s="3">
        <f t="shared" si="6"/>
        <v>3.5993309968433556</v>
      </c>
      <c r="AG54" s="3">
        <f t="shared" si="7"/>
        <v>0.2198836203699796</v>
      </c>
      <c r="AH54" s="3"/>
      <c r="BG54" s="3"/>
      <c r="BH54" s="3"/>
      <c r="BI54" s="3"/>
      <c r="BJ54" s="3"/>
    </row>
    <row r="55" spans="1:62" x14ac:dyDescent="0.2">
      <c r="A55">
        <v>31</v>
      </c>
      <c r="B55">
        <v>10</v>
      </c>
      <c r="C55" t="s">
        <v>185</v>
      </c>
      <c r="D55" t="s">
        <v>27</v>
      </c>
      <c r="G55">
        <v>0.5</v>
      </c>
      <c r="H55">
        <v>0.5</v>
      </c>
      <c r="I55">
        <v>5071</v>
      </c>
      <c r="J55">
        <v>8629</v>
      </c>
      <c r="L55">
        <v>5017</v>
      </c>
      <c r="M55">
        <v>4.3049999999999997</v>
      </c>
      <c r="N55">
        <v>7.5890000000000004</v>
      </c>
      <c r="O55">
        <v>3.2839999999999998</v>
      </c>
      <c r="Q55">
        <v>0.40899999999999997</v>
      </c>
      <c r="R55">
        <v>1</v>
      </c>
      <c r="S55">
        <v>0</v>
      </c>
      <c r="T55">
        <v>0</v>
      </c>
      <c r="V55">
        <v>0</v>
      </c>
      <c r="Y55" s="1">
        <v>44812</v>
      </c>
      <c r="Z55" s="6">
        <v>0.94954861111111111</v>
      </c>
      <c r="AB55">
        <v>1</v>
      </c>
      <c r="AD55" s="3">
        <f t="shared" si="4"/>
        <v>5.1211955754302361</v>
      </c>
      <c r="AE55" s="3">
        <f t="shared" si="5"/>
        <v>9.033674889668907</v>
      </c>
      <c r="AF55" s="3">
        <f t="shared" si="6"/>
        <v>3.9124793142386709</v>
      </c>
      <c r="AG55" s="3">
        <f t="shared" si="7"/>
        <v>0.53754963235776887</v>
      </c>
      <c r="AH55" s="3"/>
      <c r="BG55" s="3"/>
      <c r="BH55" s="3"/>
      <c r="BI55" s="3"/>
      <c r="BJ55" s="3"/>
    </row>
    <row r="56" spans="1:62" x14ac:dyDescent="0.2">
      <c r="A56">
        <v>32</v>
      </c>
      <c r="B56">
        <v>10</v>
      </c>
      <c r="C56" t="s">
        <v>185</v>
      </c>
      <c r="D56" t="s">
        <v>27</v>
      </c>
      <c r="G56">
        <v>0.5</v>
      </c>
      <c r="H56">
        <v>0.5</v>
      </c>
      <c r="I56">
        <v>5387</v>
      </c>
      <c r="J56">
        <v>8586</v>
      </c>
      <c r="L56">
        <v>5013</v>
      </c>
      <c r="M56">
        <v>4.5469999999999997</v>
      </c>
      <c r="N56">
        <v>7.5519999999999996</v>
      </c>
      <c r="O56">
        <v>3.0049999999999999</v>
      </c>
      <c r="Q56">
        <v>0.40799999999999997</v>
      </c>
      <c r="R56">
        <v>1</v>
      </c>
      <c r="S56">
        <v>0</v>
      </c>
      <c r="T56">
        <v>0</v>
      </c>
      <c r="V56">
        <v>0</v>
      </c>
      <c r="Y56" s="1">
        <v>44812</v>
      </c>
      <c r="Z56" s="6">
        <v>0.95681712962962961</v>
      </c>
      <c r="AB56">
        <v>1</v>
      </c>
      <c r="AD56" s="3">
        <f t="shared" si="4"/>
        <v>5.4308395735648896</v>
      </c>
      <c r="AE56" s="3">
        <f t="shared" si="5"/>
        <v>8.9917413143896283</v>
      </c>
      <c r="AF56" s="3">
        <f t="shared" si="6"/>
        <v>3.5609017408247388</v>
      </c>
      <c r="AG56" s="3">
        <f t="shared" si="7"/>
        <v>0.53713600473799306</v>
      </c>
      <c r="AH56" s="3"/>
      <c r="AK56">
        <f>ABS(100*(AD56-AD57)/(AVERAGE(AD56:AD57)))</f>
        <v>0.1625189026716623</v>
      </c>
      <c r="AQ56">
        <f>ABS(100*(AE56-AE57)/(AVERAGE(AE56:AE57)))</f>
        <v>1.4969548135534787</v>
      </c>
      <c r="AW56">
        <f>ABS(100*(AF56-AF57)/(AVERAGE(AF56:AF57)))</f>
        <v>3.5667568250460127</v>
      </c>
      <c r="BC56">
        <f>ABS(100*(AG56-AG57)/(AVERAGE(AG56:AG57)))</f>
        <v>0.28919051835856752</v>
      </c>
      <c r="BG56" s="3">
        <f>AVERAGE(AD56:AD57)</f>
        <v>5.426430086249681</v>
      </c>
      <c r="BH56" s="3">
        <f>AVERAGE(AE56:AE57)</f>
        <v>8.9249401537703115</v>
      </c>
      <c r="BI56" s="3">
        <f>AVERAGE(AF56:AF57)</f>
        <v>3.4985100675206318</v>
      </c>
      <c r="BJ56" s="3">
        <f>AVERAGE(AG56:AG57)</f>
        <v>0.5363604529509135</v>
      </c>
    </row>
    <row r="57" spans="1:62" x14ac:dyDescent="0.2">
      <c r="A57">
        <v>33</v>
      </c>
      <c r="B57">
        <v>10</v>
      </c>
      <c r="C57" t="s">
        <v>185</v>
      </c>
      <c r="D57" t="s">
        <v>27</v>
      </c>
      <c r="G57">
        <v>0.5</v>
      </c>
      <c r="H57">
        <v>0.5</v>
      </c>
      <c r="I57">
        <v>5378</v>
      </c>
      <c r="J57">
        <v>8449</v>
      </c>
      <c r="L57">
        <v>4998</v>
      </c>
      <c r="M57">
        <v>4.5410000000000004</v>
      </c>
      <c r="N57">
        <v>7.4359999999999999</v>
      </c>
      <c r="O57">
        <v>2.8959999999999999</v>
      </c>
      <c r="Q57">
        <v>0.40699999999999997</v>
      </c>
      <c r="R57">
        <v>1</v>
      </c>
      <c r="S57">
        <v>0</v>
      </c>
      <c r="T57">
        <v>0</v>
      </c>
      <c r="V57">
        <v>0</v>
      </c>
      <c r="Y57" s="1">
        <v>44812</v>
      </c>
      <c r="Z57" s="6">
        <v>0.96447916666666667</v>
      </c>
      <c r="AB57">
        <v>1</v>
      </c>
      <c r="AD57" s="3">
        <f t="shared" si="4"/>
        <v>5.4220205989344716</v>
      </c>
      <c r="AE57" s="3">
        <f t="shared" si="5"/>
        <v>8.8581389931509964</v>
      </c>
      <c r="AF57" s="3">
        <f t="shared" si="6"/>
        <v>3.4361183942165248</v>
      </c>
      <c r="AG57" s="3">
        <f t="shared" si="7"/>
        <v>0.53558490116383395</v>
      </c>
      <c r="AH57" s="3"/>
      <c r="BG57" s="3"/>
      <c r="BH57" s="3"/>
      <c r="BI57" s="3"/>
      <c r="BJ57" s="3"/>
    </row>
    <row r="58" spans="1:62" x14ac:dyDescent="0.2">
      <c r="A58">
        <v>34</v>
      </c>
      <c r="B58">
        <v>11</v>
      </c>
      <c r="C58" t="s">
        <v>186</v>
      </c>
      <c r="D58" t="s">
        <v>27</v>
      </c>
      <c r="G58">
        <v>0.5</v>
      </c>
      <c r="H58">
        <v>0.5</v>
      </c>
      <c r="I58">
        <v>4654</v>
      </c>
      <c r="J58">
        <v>8675</v>
      </c>
      <c r="L58">
        <v>2649</v>
      </c>
      <c r="M58">
        <v>3.9849999999999999</v>
      </c>
      <c r="N58">
        <v>7.6280000000000001</v>
      </c>
      <c r="O58">
        <v>3.6429999999999998</v>
      </c>
      <c r="Q58">
        <v>0.161</v>
      </c>
      <c r="R58">
        <v>1</v>
      </c>
      <c r="S58">
        <v>0</v>
      </c>
      <c r="T58">
        <v>0</v>
      </c>
      <c r="V58">
        <v>0</v>
      </c>
      <c r="Y58" s="1">
        <v>44812</v>
      </c>
      <c r="Z58" s="6">
        <v>0.97767361111111117</v>
      </c>
      <c r="AB58">
        <v>1</v>
      </c>
      <c r="AD58" s="3">
        <f t="shared" si="4"/>
        <v>4.7125830842208982</v>
      </c>
      <c r="AE58" s="3">
        <f t="shared" si="5"/>
        <v>9.0785340632234828</v>
      </c>
      <c r="AF58" s="3">
        <f t="shared" si="6"/>
        <v>4.3659509790025846</v>
      </c>
      <c r="AG58" s="3">
        <f t="shared" si="7"/>
        <v>0.29268208145051461</v>
      </c>
      <c r="AH58" s="3"/>
      <c r="BG58" s="3"/>
      <c r="BH58" s="3"/>
      <c r="BI58" s="3"/>
      <c r="BJ58" s="3"/>
    </row>
    <row r="59" spans="1:62" x14ac:dyDescent="0.2">
      <c r="A59">
        <v>35</v>
      </c>
      <c r="B59">
        <v>11</v>
      </c>
      <c r="C59" t="s">
        <v>186</v>
      </c>
      <c r="D59" t="s">
        <v>27</v>
      </c>
      <c r="G59">
        <v>0.5</v>
      </c>
      <c r="H59">
        <v>0.5</v>
      </c>
      <c r="I59">
        <v>4434</v>
      </c>
      <c r="J59">
        <v>8680</v>
      </c>
      <c r="L59">
        <v>2672</v>
      </c>
      <c r="M59">
        <v>3.8170000000000002</v>
      </c>
      <c r="N59">
        <v>7.6319999999999997</v>
      </c>
      <c r="O59">
        <v>3.8149999999999999</v>
      </c>
      <c r="Q59">
        <v>0.16300000000000001</v>
      </c>
      <c r="R59">
        <v>1</v>
      </c>
      <c r="S59">
        <v>0</v>
      </c>
      <c r="T59">
        <v>0</v>
      </c>
      <c r="V59">
        <v>0</v>
      </c>
      <c r="Y59" s="1">
        <v>44812</v>
      </c>
      <c r="Z59" s="6">
        <v>0.98484953703703704</v>
      </c>
      <c r="AB59">
        <v>1</v>
      </c>
      <c r="AD59" s="3">
        <f t="shared" si="4"/>
        <v>4.4970081488106954</v>
      </c>
      <c r="AE59" s="3">
        <f t="shared" si="5"/>
        <v>9.0834100603489816</v>
      </c>
      <c r="AF59" s="3">
        <f t="shared" si="6"/>
        <v>4.5864019115382861</v>
      </c>
      <c r="AG59" s="3">
        <f t="shared" si="7"/>
        <v>0.29506044026422529</v>
      </c>
      <c r="AH59" s="3"/>
      <c r="AK59">
        <f>ABS(100*(AD59-AD60)/(AVERAGE(AD59:AD60)))</f>
        <v>0.84620406889556832</v>
      </c>
      <c r="AQ59">
        <f>ABS(100*(AE59-AE60)/(AVERAGE(AE59:AE60)))</f>
        <v>1.046847747529237</v>
      </c>
      <c r="AW59">
        <f>ABS(100*(AF59-AF60)/(AVERAGE(AF59:AF60)))</f>
        <v>2.9382741207742091</v>
      </c>
      <c r="BC59">
        <f>ABS(100*(AG59-AG60)/(AVERAGE(AG59:AG60)))</f>
        <v>3.6034209764139784</v>
      </c>
      <c r="BG59" s="3">
        <f>AVERAGE(AD59:AD60)</f>
        <v>4.5161159271765996</v>
      </c>
      <c r="BH59" s="3">
        <f>AVERAGE(AE59:AE60)</f>
        <v>9.0361128882316564</v>
      </c>
      <c r="BI59" s="3">
        <f>AVERAGE(AF59:AF60)</f>
        <v>4.519996961055055</v>
      </c>
      <c r="BJ59" s="3">
        <f>AVERAGE(AG59:AG60)</f>
        <v>0.28983839156455626</v>
      </c>
    </row>
    <row r="60" spans="1:62" x14ac:dyDescent="0.2">
      <c r="A60">
        <v>36</v>
      </c>
      <c r="B60">
        <v>11</v>
      </c>
      <c r="C60" t="s">
        <v>186</v>
      </c>
      <c r="D60" t="s">
        <v>27</v>
      </c>
      <c r="G60">
        <v>0.5</v>
      </c>
      <c r="H60">
        <v>0.5</v>
      </c>
      <c r="I60">
        <v>4473</v>
      </c>
      <c r="J60">
        <v>8583</v>
      </c>
      <c r="L60">
        <v>2571</v>
      </c>
      <c r="M60">
        <v>3.8460000000000001</v>
      </c>
      <c r="N60">
        <v>7.55</v>
      </c>
      <c r="O60">
        <v>3.7040000000000002</v>
      </c>
      <c r="Q60">
        <v>0.153</v>
      </c>
      <c r="R60">
        <v>1</v>
      </c>
      <c r="S60">
        <v>0</v>
      </c>
      <c r="T60">
        <v>0</v>
      </c>
      <c r="V60">
        <v>0</v>
      </c>
      <c r="Y60" s="1">
        <v>44812</v>
      </c>
      <c r="Z60" s="6">
        <v>0.99246527777777782</v>
      </c>
      <c r="AB60">
        <v>1</v>
      </c>
      <c r="AD60" s="3">
        <f t="shared" si="4"/>
        <v>4.5352237055425046</v>
      </c>
      <c r="AE60" s="3">
        <f t="shared" si="5"/>
        <v>8.9888157161143294</v>
      </c>
      <c r="AF60" s="3">
        <f t="shared" si="6"/>
        <v>4.4535920105718247</v>
      </c>
      <c r="AG60" s="3">
        <f t="shared" si="7"/>
        <v>0.28461634286488718</v>
      </c>
      <c r="AH60" s="3"/>
      <c r="BG60" s="3"/>
      <c r="BH60" s="3"/>
      <c r="BI60" s="3"/>
      <c r="BJ60" s="3"/>
    </row>
    <row r="61" spans="1:62" x14ac:dyDescent="0.2">
      <c r="A61">
        <v>37</v>
      </c>
      <c r="B61">
        <v>12</v>
      </c>
      <c r="C61" t="s">
        <v>187</v>
      </c>
      <c r="D61" t="s">
        <v>27</v>
      </c>
      <c r="G61">
        <v>0.5</v>
      </c>
      <c r="H61">
        <v>0.5</v>
      </c>
      <c r="I61">
        <v>2251</v>
      </c>
      <c r="J61">
        <v>3601</v>
      </c>
      <c r="L61">
        <v>1112</v>
      </c>
      <c r="M61">
        <v>2.1419999999999999</v>
      </c>
      <c r="N61">
        <v>3.3290000000000002</v>
      </c>
      <c r="O61">
        <v>1.1879999999999999</v>
      </c>
      <c r="Q61">
        <v>0</v>
      </c>
      <c r="R61">
        <v>1</v>
      </c>
      <c r="S61">
        <v>0</v>
      </c>
      <c r="T61">
        <v>0</v>
      </c>
      <c r="V61">
        <v>0</v>
      </c>
      <c r="Y61" s="1">
        <v>44813</v>
      </c>
      <c r="Z61" s="6">
        <v>5.115740740740741E-3</v>
      </c>
      <c r="AB61">
        <v>1</v>
      </c>
      <c r="AD61" s="3">
        <f t="shared" si="4"/>
        <v>2.3579168578994638</v>
      </c>
      <c r="AE61" s="3">
        <f t="shared" si="5"/>
        <v>4.1303721802686253</v>
      </c>
      <c r="AF61" s="3">
        <f t="shared" si="6"/>
        <v>1.7724553223691615</v>
      </c>
      <c r="AG61" s="3">
        <f t="shared" si="7"/>
        <v>0.13374566855167605</v>
      </c>
      <c r="AH61" s="3"/>
      <c r="BG61" s="3"/>
      <c r="BH61" s="3"/>
      <c r="BI61" s="3"/>
      <c r="BJ61" s="3"/>
    </row>
    <row r="62" spans="1:62" x14ac:dyDescent="0.2">
      <c r="A62">
        <v>38</v>
      </c>
      <c r="B62">
        <v>12</v>
      </c>
      <c r="C62" t="s">
        <v>187</v>
      </c>
      <c r="D62" t="s">
        <v>27</v>
      </c>
      <c r="G62">
        <v>0.5</v>
      </c>
      <c r="H62">
        <v>0.5</v>
      </c>
      <c r="I62">
        <v>1340</v>
      </c>
      <c r="J62">
        <v>3533</v>
      </c>
      <c r="L62">
        <v>1105</v>
      </c>
      <c r="M62">
        <v>1.4430000000000001</v>
      </c>
      <c r="N62">
        <v>3.2719999999999998</v>
      </c>
      <c r="O62">
        <v>1.829</v>
      </c>
      <c r="Q62">
        <v>0</v>
      </c>
      <c r="R62">
        <v>1</v>
      </c>
      <c r="S62">
        <v>0</v>
      </c>
      <c r="T62">
        <v>0</v>
      </c>
      <c r="V62">
        <v>0</v>
      </c>
      <c r="Y62" s="1">
        <v>44813</v>
      </c>
      <c r="Z62" s="6">
        <v>1.1909722222222223E-2</v>
      </c>
      <c r="AB62">
        <v>1</v>
      </c>
      <c r="AD62" s="3">
        <f t="shared" si="4"/>
        <v>1.465240648087218</v>
      </c>
      <c r="AE62" s="3">
        <f t="shared" si="5"/>
        <v>4.0640586193618589</v>
      </c>
      <c r="AF62" s="3">
        <f t="shared" si="6"/>
        <v>2.5988179712746406</v>
      </c>
      <c r="AG62" s="3">
        <f t="shared" si="7"/>
        <v>0.13302182021706846</v>
      </c>
      <c r="AH62" s="3"/>
      <c r="AK62">
        <f>ABS(100*(AD62-AD63)/(AVERAGE(AD62:AD63)))</f>
        <v>1.3945914427905541</v>
      </c>
      <c r="AQ62">
        <f>ABS(100*(AE62-AE63)/(AVERAGE(AE62:AE63)))</f>
        <v>0.59809859375764451</v>
      </c>
      <c r="AW62">
        <f>ABS(100*(AF62-AF63)/(AVERAGE(AF62:AF63)))</f>
        <v>0.14620487342425909</v>
      </c>
      <c r="BC62">
        <f>ABS(100*(AG62-AG63)/(AVERAGE(AG62:AG63)))</f>
        <v>0.46751107815048876</v>
      </c>
      <c r="BG62" s="3">
        <f>AVERAGE(AD62:AD63)</f>
        <v>1.4755294518227049</v>
      </c>
      <c r="BH62" s="3">
        <f>AVERAGE(AE62:AE63)</f>
        <v>4.0762486121756023</v>
      </c>
      <c r="BI62" s="3">
        <f>AVERAGE(AF62:AF63)</f>
        <v>2.6007191603528979</v>
      </c>
      <c r="BJ62" s="3">
        <f>AVERAGE(AG62:AG63)</f>
        <v>0.13271159950223663</v>
      </c>
    </row>
    <row r="63" spans="1:62" x14ac:dyDescent="0.2">
      <c r="A63">
        <v>39</v>
      </c>
      <c r="B63">
        <v>12</v>
      </c>
      <c r="C63" t="s">
        <v>187</v>
      </c>
      <c r="D63" t="s">
        <v>27</v>
      </c>
      <c r="G63">
        <v>0.5</v>
      </c>
      <c r="H63">
        <v>0.5</v>
      </c>
      <c r="I63">
        <v>1361</v>
      </c>
      <c r="J63">
        <v>3558</v>
      </c>
      <c r="L63">
        <v>1099</v>
      </c>
      <c r="M63">
        <v>1.4590000000000001</v>
      </c>
      <c r="N63">
        <v>3.2930000000000001</v>
      </c>
      <c r="O63">
        <v>1.8340000000000001</v>
      </c>
      <c r="Q63">
        <v>0</v>
      </c>
      <c r="R63">
        <v>1</v>
      </c>
      <c r="S63">
        <v>0</v>
      </c>
      <c r="T63">
        <v>0</v>
      </c>
      <c r="V63">
        <v>0</v>
      </c>
      <c r="Y63" s="1">
        <v>44813</v>
      </c>
      <c r="Z63" s="6">
        <v>1.9178240740740742E-2</v>
      </c>
      <c r="AB63">
        <v>1</v>
      </c>
      <c r="AD63" s="3">
        <f t="shared" si="4"/>
        <v>1.4858182555581918</v>
      </c>
      <c r="AE63" s="3">
        <f t="shared" si="5"/>
        <v>4.0884386049893466</v>
      </c>
      <c r="AF63" s="3">
        <f t="shared" si="6"/>
        <v>2.6026203494311551</v>
      </c>
      <c r="AG63" s="3">
        <f t="shared" si="7"/>
        <v>0.13240137878740479</v>
      </c>
      <c r="AH63" s="3"/>
      <c r="BG63" s="3"/>
      <c r="BH63" s="3"/>
      <c r="BI63" s="3"/>
      <c r="BJ63" s="3"/>
    </row>
    <row r="64" spans="1:62" x14ac:dyDescent="0.2">
      <c r="A64">
        <v>40</v>
      </c>
      <c r="B64">
        <v>13</v>
      </c>
      <c r="C64" t="s">
        <v>188</v>
      </c>
      <c r="D64" t="s">
        <v>27</v>
      </c>
      <c r="G64">
        <v>0.5</v>
      </c>
      <c r="H64">
        <v>0.5</v>
      </c>
      <c r="I64">
        <v>3956</v>
      </c>
      <c r="J64">
        <v>7527</v>
      </c>
      <c r="L64">
        <v>1619</v>
      </c>
      <c r="M64">
        <v>3.45</v>
      </c>
      <c r="N64">
        <v>6.6559999999999997</v>
      </c>
      <c r="O64">
        <v>3.206</v>
      </c>
      <c r="Q64">
        <v>5.2999999999999999E-2</v>
      </c>
      <c r="R64">
        <v>1</v>
      </c>
      <c r="S64">
        <v>0</v>
      </c>
      <c r="T64">
        <v>0</v>
      </c>
      <c r="V64">
        <v>0</v>
      </c>
      <c r="Y64" s="1">
        <v>44813</v>
      </c>
      <c r="Z64" s="6">
        <v>3.2175925925925927E-2</v>
      </c>
      <c r="AB64">
        <v>1</v>
      </c>
      <c r="AD64" s="3">
        <f t="shared" si="4"/>
        <v>4.0286226073285301</v>
      </c>
      <c r="AE64" s="3">
        <f t="shared" si="5"/>
        <v>7.9590051232092582</v>
      </c>
      <c r="AF64" s="3">
        <f t="shared" si="6"/>
        <v>3.9303825158807282</v>
      </c>
      <c r="AG64" s="3">
        <f t="shared" si="7"/>
        <v>0.18617296935825459</v>
      </c>
      <c r="AH64" s="3"/>
      <c r="BG64" s="3"/>
      <c r="BH64" s="3"/>
      <c r="BI64" s="3"/>
      <c r="BJ64" s="3"/>
    </row>
    <row r="65" spans="1:62" x14ac:dyDescent="0.2">
      <c r="A65">
        <v>41</v>
      </c>
      <c r="B65">
        <v>13</v>
      </c>
      <c r="C65" t="s">
        <v>188</v>
      </c>
      <c r="D65" t="s">
        <v>27</v>
      </c>
      <c r="G65">
        <v>0.5</v>
      </c>
      <c r="H65">
        <v>0.5</v>
      </c>
      <c r="I65">
        <v>4971</v>
      </c>
      <c r="J65">
        <v>7523</v>
      </c>
      <c r="L65">
        <v>1623</v>
      </c>
      <c r="M65">
        <v>4.2279999999999998</v>
      </c>
      <c r="N65">
        <v>6.6520000000000001</v>
      </c>
      <c r="O65">
        <v>2.4239999999999999</v>
      </c>
      <c r="Q65">
        <v>5.3999999999999999E-2</v>
      </c>
      <c r="R65">
        <v>1</v>
      </c>
      <c r="S65">
        <v>0</v>
      </c>
      <c r="T65">
        <v>0</v>
      </c>
      <c r="V65">
        <v>0</v>
      </c>
      <c r="Y65" s="1">
        <v>44813</v>
      </c>
      <c r="Z65" s="6">
        <v>3.9386574074074074E-2</v>
      </c>
      <c r="AB65">
        <v>1</v>
      </c>
      <c r="AD65" s="3">
        <f t="shared" si="4"/>
        <v>5.0232069684255984</v>
      </c>
      <c r="AE65" s="3">
        <f t="shared" si="5"/>
        <v>7.9551043255088603</v>
      </c>
      <c r="AF65" s="3">
        <f t="shared" si="6"/>
        <v>2.9318973570832618</v>
      </c>
      <c r="AG65" s="3">
        <f t="shared" si="7"/>
        <v>0.18658659697803032</v>
      </c>
      <c r="AH65" s="3"/>
      <c r="AK65">
        <f>ABS(100*(AD65-AD66)/(AVERAGE(AD65:AD66)))</f>
        <v>1.9127413735467269</v>
      </c>
      <c r="AQ65">
        <f>ABS(100*(AE65-AE66)/(AVERAGE(AE65:AE66)))</f>
        <v>1.283093185670648</v>
      </c>
      <c r="AW65">
        <f>ABS(100*(AF65-AF66)/(AVERAGE(AF65:AF66)))</f>
        <v>7.0050015235683931</v>
      </c>
      <c r="BC65">
        <f>ABS(100*(AG65-AG66)/(AVERAGE(AG65:AG66)))</f>
        <v>1.2828435502870947</v>
      </c>
      <c r="BG65" s="3">
        <f>AVERAGE(AD65:AD66)</f>
        <v>5.0717113288928939</v>
      </c>
      <c r="BH65" s="3">
        <f>AVERAGE(AE65:AE66)</f>
        <v>7.9043939554036866</v>
      </c>
      <c r="BI65" s="3">
        <f>AVERAGE(AF65:AF66)</f>
        <v>2.8326826265107927</v>
      </c>
      <c r="BJ65" s="3">
        <f>AVERAGE(AG65:AG66)</f>
        <v>0.185397417571175</v>
      </c>
    </row>
    <row r="66" spans="1:62" x14ac:dyDescent="0.2">
      <c r="A66">
        <v>42</v>
      </c>
      <c r="B66">
        <v>13</v>
      </c>
      <c r="C66" t="s">
        <v>188</v>
      </c>
      <c r="D66" t="s">
        <v>27</v>
      </c>
      <c r="G66">
        <v>0.5</v>
      </c>
      <c r="H66">
        <v>0.5</v>
      </c>
      <c r="I66">
        <v>5070</v>
      </c>
      <c r="J66">
        <v>7419</v>
      </c>
      <c r="L66">
        <v>1600</v>
      </c>
      <c r="M66">
        <v>4.3040000000000003</v>
      </c>
      <c r="N66">
        <v>6.5629999999999997</v>
      </c>
      <c r="O66">
        <v>2.2589999999999999</v>
      </c>
      <c r="Q66">
        <v>5.0999999999999997E-2</v>
      </c>
      <c r="R66">
        <v>1</v>
      </c>
      <c r="S66">
        <v>0</v>
      </c>
      <c r="T66">
        <v>0</v>
      </c>
      <c r="V66">
        <v>0</v>
      </c>
      <c r="Y66" s="1">
        <v>44813</v>
      </c>
      <c r="Z66" s="6">
        <v>4.701388888888889E-2</v>
      </c>
      <c r="AB66">
        <v>1</v>
      </c>
      <c r="AD66" s="3">
        <f t="shared" si="4"/>
        <v>5.1202156893601893</v>
      </c>
      <c r="AE66" s="3">
        <f t="shared" si="5"/>
        <v>7.853683585298513</v>
      </c>
      <c r="AF66" s="3">
        <f t="shared" si="6"/>
        <v>2.7334678959383236</v>
      </c>
      <c r="AG66" s="3">
        <f t="shared" si="7"/>
        <v>0.18420823816431967</v>
      </c>
      <c r="AH66" s="3"/>
      <c r="BG66" s="3"/>
      <c r="BH66" s="3"/>
      <c r="BI66" s="3"/>
      <c r="BJ66" s="3"/>
    </row>
    <row r="67" spans="1:62" x14ac:dyDescent="0.2">
      <c r="A67">
        <v>43</v>
      </c>
      <c r="B67">
        <v>14</v>
      </c>
      <c r="C67" t="s">
        <v>189</v>
      </c>
      <c r="D67" t="s">
        <v>27</v>
      </c>
      <c r="G67">
        <v>0.5</v>
      </c>
      <c r="H67">
        <v>0.5</v>
      </c>
      <c r="I67">
        <v>3978</v>
      </c>
      <c r="J67">
        <v>7885</v>
      </c>
      <c r="L67">
        <v>2776</v>
      </c>
      <c r="M67">
        <v>3.4670000000000001</v>
      </c>
      <c r="N67">
        <v>6.9589999999999996</v>
      </c>
      <c r="O67">
        <v>3.492</v>
      </c>
      <c r="Q67">
        <v>0.17399999999999999</v>
      </c>
      <c r="R67">
        <v>1</v>
      </c>
      <c r="S67">
        <v>0</v>
      </c>
      <c r="T67">
        <v>0</v>
      </c>
      <c r="V67">
        <v>0</v>
      </c>
      <c r="Y67" s="1">
        <v>44813</v>
      </c>
      <c r="Z67" s="6">
        <v>6.0231481481481476E-2</v>
      </c>
      <c r="AB67">
        <v>1</v>
      </c>
      <c r="AD67" s="3">
        <f t="shared" si="4"/>
        <v>4.0501801008695502</v>
      </c>
      <c r="AE67" s="3">
        <f t="shared" si="5"/>
        <v>8.3081265173948786</v>
      </c>
      <c r="AF67" s="3">
        <f t="shared" si="6"/>
        <v>4.2579464165253285</v>
      </c>
      <c r="AG67" s="3">
        <f t="shared" si="7"/>
        <v>0.30581475837839522</v>
      </c>
      <c r="AH67" s="3"/>
      <c r="BG67" s="3"/>
      <c r="BH67" s="3"/>
      <c r="BI67" s="3"/>
      <c r="BJ67" s="3"/>
    </row>
    <row r="68" spans="1:62" x14ac:dyDescent="0.2">
      <c r="A68">
        <v>44</v>
      </c>
      <c r="B68">
        <v>14</v>
      </c>
      <c r="C68" t="s">
        <v>189</v>
      </c>
      <c r="D68" t="s">
        <v>27</v>
      </c>
      <c r="G68">
        <v>0.5</v>
      </c>
      <c r="H68">
        <v>0.5</v>
      </c>
      <c r="I68">
        <v>3636</v>
      </c>
      <c r="J68">
        <v>7843</v>
      </c>
      <c r="L68">
        <v>2744</v>
      </c>
      <c r="M68">
        <v>3.2050000000000001</v>
      </c>
      <c r="N68">
        <v>6.923</v>
      </c>
      <c r="O68">
        <v>3.718</v>
      </c>
      <c r="Q68">
        <v>0.17100000000000001</v>
      </c>
      <c r="R68">
        <v>1</v>
      </c>
      <c r="S68">
        <v>0</v>
      </c>
      <c r="T68">
        <v>0</v>
      </c>
      <c r="V68">
        <v>0</v>
      </c>
      <c r="Y68" s="1">
        <v>44813</v>
      </c>
      <c r="Z68" s="6">
        <v>6.7407407407407416E-2</v>
      </c>
      <c r="AB68">
        <v>1</v>
      </c>
      <c r="AD68" s="3">
        <f t="shared" si="4"/>
        <v>3.7150590649136905</v>
      </c>
      <c r="AE68" s="3">
        <f t="shared" si="5"/>
        <v>8.2671681415407008</v>
      </c>
      <c r="AF68" s="3">
        <f t="shared" si="6"/>
        <v>4.5521090766270103</v>
      </c>
      <c r="AG68" s="3">
        <f t="shared" si="7"/>
        <v>0.3025057374201891</v>
      </c>
      <c r="AH68" s="3"/>
      <c r="AK68">
        <f>ABS(100*(AD68-AD69)/(AVERAGE(AD68:AD69)))</f>
        <v>1.4662306053825509</v>
      </c>
      <c r="AQ68">
        <f>ABS(100*(AE68-AE69)/(AVERAGE(AE68:AE69)))</f>
        <v>1.0673101703912728</v>
      </c>
      <c r="AW68">
        <f>ABS(100*(AF68-AF69)/(AVERAGE(AF68:AF69)))</f>
        <v>3.1834034296856561</v>
      </c>
      <c r="BC68">
        <f>ABS(100*(AG68-AG69)/(AVERAGE(AG68:AG69)))</f>
        <v>4.7237613505923131</v>
      </c>
      <c r="BG68" s="3">
        <f>AVERAGE(AD68:AD69)</f>
        <v>3.7424958748749888</v>
      </c>
      <c r="BH68" s="3">
        <f>AVERAGE(AE68:AE69)</f>
        <v>8.2232841674112223</v>
      </c>
      <c r="BI68" s="3">
        <f>AVERAGE(AF68:AF69)</f>
        <v>4.4807882925362339</v>
      </c>
      <c r="BJ68" s="3">
        <f>AVERAGE(AG68:AG69)</f>
        <v>0.29552577133647306</v>
      </c>
    </row>
    <row r="69" spans="1:62" x14ac:dyDescent="0.2">
      <c r="A69">
        <v>45</v>
      </c>
      <c r="B69">
        <v>14</v>
      </c>
      <c r="C69" t="s">
        <v>189</v>
      </c>
      <c r="D69" t="s">
        <v>27</v>
      </c>
      <c r="G69">
        <v>0.5</v>
      </c>
      <c r="H69">
        <v>0.5</v>
      </c>
      <c r="I69">
        <v>3692</v>
      </c>
      <c r="J69">
        <v>7753</v>
      </c>
      <c r="L69">
        <v>2609</v>
      </c>
      <c r="M69">
        <v>3.2469999999999999</v>
      </c>
      <c r="N69">
        <v>6.8470000000000004</v>
      </c>
      <c r="O69">
        <v>3.5990000000000002</v>
      </c>
      <c r="Q69">
        <v>0.157</v>
      </c>
      <c r="R69">
        <v>1</v>
      </c>
      <c r="S69">
        <v>0</v>
      </c>
      <c r="T69">
        <v>0</v>
      </c>
      <c r="V69">
        <v>0</v>
      </c>
      <c r="Y69" s="1">
        <v>44813</v>
      </c>
      <c r="Z69" s="6">
        <v>7.5069444444444453E-2</v>
      </c>
      <c r="AB69">
        <v>1</v>
      </c>
      <c r="AD69" s="3">
        <f t="shared" si="4"/>
        <v>3.7699326848362871</v>
      </c>
      <c r="AE69" s="3">
        <f t="shared" si="5"/>
        <v>8.1794001932817455</v>
      </c>
      <c r="AF69" s="3">
        <f t="shared" si="6"/>
        <v>4.4094675084454584</v>
      </c>
      <c r="AG69" s="3">
        <f t="shared" si="7"/>
        <v>0.28854580525275697</v>
      </c>
      <c r="AH69" s="3"/>
      <c r="BG69" s="3"/>
      <c r="BH69" s="3"/>
      <c r="BI69" s="3"/>
      <c r="BJ69" s="3"/>
    </row>
    <row r="70" spans="1:62" x14ac:dyDescent="0.2">
      <c r="A70">
        <v>46</v>
      </c>
      <c r="B70">
        <v>15</v>
      </c>
      <c r="C70" t="s">
        <v>190</v>
      </c>
      <c r="D70" t="s">
        <v>27</v>
      </c>
      <c r="G70">
        <v>0.5</v>
      </c>
      <c r="H70">
        <v>0.5</v>
      </c>
      <c r="I70">
        <v>4577</v>
      </c>
      <c r="J70">
        <v>7450</v>
      </c>
      <c r="L70">
        <v>1802</v>
      </c>
      <c r="M70">
        <v>3.9260000000000002</v>
      </c>
      <c r="N70">
        <v>6.59</v>
      </c>
      <c r="O70">
        <v>2.6640000000000001</v>
      </c>
      <c r="Q70">
        <v>7.1999999999999995E-2</v>
      </c>
      <c r="R70">
        <v>1</v>
      </c>
      <c r="S70">
        <v>0</v>
      </c>
      <c r="T70">
        <v>0</v>
      </c>
      <c r="V70">
        <v>0</v>
      </c>
      <c r="Y70" s="1">
        <v>44813</v>
      </c>
      <c r="Z70" s="6">
        <v>8.8449074074074083E-2</v>
      </c>
      <c r="AB70">
        <v>1</v>
      </c>
      <c r="AD70" s="3">
        <f t="shared" si="4"/>
        <v>4.6371318568273274</v>
      </c>
      <c r="AE70" s="3">
        <f t="shared" si="5"/>
        <v>7.8839147674765968</v>
      </c>
      <c r="AF70" s="3">
        <f t="shared" si="6"/>
        <v>3.2467829106492694</v>
      </c>
      <c r="AG70" s="3">
        <f t="shared" si="7"/>
        <v>0.2050964329629959</v>
      </c>
      <c r="AH70" s="3"/>
      <c r="BG70" s="3"/>
      <c r="BH70" s="3"/>
      <c r="BI70" s="3"/>
      <c r="BJ70" s="3"/>
    </row>
    <row r="71" spans="1:62" x14ac:dyDescent="0.2">
      <c r="A71">
        <v>47</v>
      </c>
      <c r="B71">
        <v>15</v>
      </c>
      <c r="C71" t="s">
        <v>190</v>
      </c>
      <c r="D71" t="s">
        <v>27</v>
      </c>
      <c r="G71">
        <v>0.5</v>
      </c>
      <c r="H71">
        <v>0.5</v>
      </c>
      <c r="I71">
        <v>4945</v>
      </c>
      <c r="J71">
        <v>7415</v>
      </c>
      <c r="L71">
        <v>1723</v>
      </c>
      <c r="M71">
        <v>4.2089999999999996</v>
      </c>
      <c r="N71">
        <v>6.56</v>
      </c>
      <c r="O71">
        <v>2.351</v>
      </c>
      <c r="Q71">
        <v>6.4000000000000001E-2</v>
      </c>
      <c r="R71">
        <v>1</v>
      </c>
      <c r="S71">
        <v>0</v>
      </c>
      <c r="T71">
        <v>0</v>
      </c>
      <c r="V71">
        <v>0</v>
      </c>
      <c r="Y71" s="1">
        <v>44813</v>
      </c>
      <c r="Z71" s="6">
        <v>9.5694444444444457E-2</v>
      </c>
      <c r="AB71">
        <v>1</v>
      </c>
      <c r="AD71" s="3">
        <f t="shared" si="4"/>
        <v>4.9977299306043923</v>
      </c>
      <c r="AE71" s="3">
        <f t="shared" si="5"/>
        <v>7.849782787598115</v>
      </c>
      <c r="AF71" s="3">
        <f t="shared" si="6"/>
        <v>2.8520528569937227</v>
      </c>
      <c r="AG71" s="3">
        <f t="shared" si="7"/>
        <v>0.19692728747242449</v>
      </c>
      <c r="AH71" s="3"/>
      <c r="AK71">
        <f>ABS(100*(AD71-AD72)/(AVERAGE(AD71:AD72)))</f>
        <v>9.8081191423429331E-2</v>
      </c>
      <c r="AQ71">
        <f>ABS(100*(AE71-AE72)/(AVERAGE(AE71:AE72)))</f>
        <v>0.91102950113409031</v>
      </c>
      <c r="AW71">
        <f>ABS(100*(AF71-AF72)/(AVERAGE(AF71:AF72)))</f>
        <v>2.3516245491624486</v>
      </c>
      <c r="BC71">
        <f>ABS(100*(AG71-AG72)/(AVERAGE(AG71:AG72)))</f>
        <v>0.31555827777075618</v>
      </c>
      <c r="BG71" s="3">
        <f>AVERAGE(AD71:AD72)</f>
        <v>4.9952802154292764</v>
      </c>
      <c r="BH71" s="3">
        <f>AVERAGE(AE71:AE72)</f>
        <v>7.8141880085819828</v>
      </c>
      <c r="BI71" s="3">
        <f>AVERAGE(AF71:AF72)</f>
        <v>2.8189077931527065</v>
      </c>
      <c r="BJ71" s="3">
        <f>AVERAGE(AG71:AG72)</f>
        <v>0.19661706675759266</v>
      </c>
    </row>
    <row r="72" spans="1:62" x14ac:dyDescent="0.2">
      <c r="A72">
        <v>48</v>
      </c>
      <c r="B72">
        <v>15</v>
      </c>
      <c r="C72" t="s">
        <v>190</v>
      </c>
      <c r="D72" t="s">
        <v>27</v>
      </c>
      <c r="G72">
        <v>0.5</v>
      </c>
      <c r="H72">
        <v>0.5</v>
      </c>
      <c r="I72">
        <v>4940</v>
      </c>
      <c r="J72">
        <v>7342</v>
      </c>
      <c r="L72">
        <v>1717</v>
      </c>
      <c r="M72">
        <v>4.2050000000000001</v>
      </c>
      <c r="N72">
        <v>6.4980000000000002</v>
      </c>
      <c r="O72">
        <v>2.294</v>
      </c>
      <c r="Q72">
        <v>6.4000000000000001E-2</v>
      </c>
      <c r="R72">
        <v>1</v>
      </c>
      <c r="S72">
        <v>0</v>
      </c>
      <c r="T72">
        <v>0</v>
      </c>
      <c r="V72">
        <v>0</v>
      </c>
      <c r="Y72" s="1">
        <v>44813</v>
      </c>
      <c r="Z72" s="6">
        <v>0.10331018518518519</v>
      </c>
      <c r="AB72">
        <v>1</v>
      </c>
      <c r="AD72" s="3">
        <f t="shared" si="4"/>
        <v>4.9928305002541604</v>
      </c>
      <c r="AE72" s="3">
        <f t="shared" si="5"/>
        <v>7.7785932295658506</v>
      </c>
      <c r="AF72" s="3">
        <f t="shared" si="6"/>
        <v>2.7857627293116902</v>
      </c>
      <c r="AG72" s="3">
        <f t="shared" si="7"/>
        <v>0.19630684604276086</v>
      </c>
      <c r="AH72" s="3"/>
      <c r="BG72" s="3"/>
      <c r="BH72" s="3"/>
      <c r="BI72" s="3"/>
      <c r="BJ72" s="3"/>
    </row>
    <row r="73" spans="1:62" x14ac:dyDescent="0.2">
      <c r="A73">
        <v>49</v>
      </c>
      <c r="B73">
        <v>16</v>
      </c>
      <c r="C73" t="s">
        <v>191</v>
      </c>
      <c r="D73" t="s">
        <v>27</v>
      </c>
      <c r="G73">
        <v>0.5</v>
      </c>
      <c r="H73">
        <v>0.5</v>
      </c>
      <c r="I73">
        <v>3426</v>
      </c>
      <c r="J73">
        <v>8212</v>
      </c>
      <c r="L73">
        <v>3947</v>
      </c>
      <c r="M73">
        <v>3.0430000000000001</v>
      </c>
      <c r="N73">
        <v>7.2359999999999998</v>
      </c>
      <c r="O73">
        <v>4.1929999999999996</v>
      </c>
      <c r="Q73">
        <v>0.29699999999999999</v>
      </c>
      <c r="R73">
        <v>1</v>
      </c>
      <c r="S73">
        <v>0</v>
      </c>
      <c r="T73">
        <v>0</v>
      </c>
      <c r="V73">
        <v>0</v>
      </c>
      <c r="Y73" s="1">
        <v>44813</v>
      </c>
      <c r="Z73" s="6">
        <v>0.11662037037037037</v>
      </c>
      <c r="AB73">
        <v>1</v>
      </c>
      <c r="AD73" s="3">
        <f t="shared" si="4"/>
        <v>3.509282990203952</v>
      </c>
      <c r="AE73" s="3">
        <f t="shared" si="5"/>
        <v>8.6270167294024152</v>
      </c>
      <c r="AF73" s="3">
        <f t="shared" si="6"/>
        <v>5.1177337391984636</v>
      </c>
      <c r="AG73" s="3">
        <f t="shared" si="7"/>
        <v>0.42690424406775113</v>
      </c>
      <c r="AH73" s="3"/>
      <c r="BG73" s="3"/>
      <c r="BH73" s="3"/>
      <c r="BI73" s="3"/>
      <c r="BJ73" s="3"/>
    </row>
    <row r="74" spans="1:62" x14ac:dyDescent="0.2">
      <c r="A74">
        <v>50</v>
      </c>
      <c r="B74">
        <v>16</v>
      </c>
      <c r="C74" t="s">
        <v>191</v>
      </c>
      <c r="D74" t="s">
        <v>27</v>
      </c>
      <c r="G74">
        <v>0.5</v>
      </c>
      <c r="H74">
        <v>0.5</v>
      </c>
      <c r="I74">
        <v>2759</v>
      </c>
      <c r="J74">
        <v>8068</v>
      </c>
      <c r="L74">
        <v>3967</v>
      </c>
      <c r="M74">
        <v>2.532</v>
      </c>
      <c r="N74">
        <v>7.1130000000000004</v>
      </c>
      <c r="O74">
        <v>4.5819999999999999</v>
      </c>
      <c r="Q74">
        <v>0.29899999999999999</v>
      </c>
      <c r="R74">
        <v>1</v>
      </c>
      <c r="S74">
        <v>0</v>
      </c>
      <c r="T74">
        <v>0</v>
      </c>
      <c r="V74">
        <v>0</v>
      </c>
      <c r="Y74" s="1">
        <v>44813</v>
      </c>
      <c r="Z74" s="6">
        <v>0.12365740740740742</v>
      </c>
      <c r="AB74">
        <v>1</v>
      </c>
      <c r="AD74" s="3">
        <f t="shared" si="4"/>
        <v>2.8556989814830214</v>
      </c>
      <c r="AE74" s="3">
        <f t="shared" si="5"/>
        <v>8.4865880121880863</v>
      </c>
      <c r="AF74" s="3">
        <f t="shared" si="6"/>
        <v>5.630889030705065</v>
      </c>
      <c r="AG74" s="3">
        <f t="shared" si="7"/>
        <v>0.42897238216663003</v>
      </c>
      <c r="AH74" s="3"/>
      <c r="AK74">
        <f>ABS(100*(AD74-AD75)/(AVERAGE(AD74:AD75)))</f>
        <v>1.1259657625897097</v>
      </c>
      <c r="AQ74">
        <f>ABS(100*(AE74-AE75)/(AVERAGE(AE74:AE75)))</f>
        <v>0.98337267131740136</v>
      </c>
      <c r="AW74">
        <f>ABS(100*(AF74-AF75)/(AVERAGE(AF74:AF75)))</f>
        <v>0.91097857180649777</v>
      </c>
      <c r="BC74">
        <f>ABS(100*(AG74-AG75)/(AVERAGE(AG74:AG75)))</f>
        <v>0.26551500432158259</v>
      </c>
      <c r="BG74" s="3">
        <f>AVERAGE(AD74:AD75)</f>
        <v>2.8718671016387862</v>
      </c>
      <c r="BH74" s="3">
        <f>AVERAGE(AE74:AE75)</f>
        <v>8.5285215874673668</v>
      </c>
      <c r="BI74" s="3">
        <f>AVERAGE(AF74:AF75)</f>
        <v>5.6566544858285797</v>
      </c>
      <c r="BJ74" s="3">
        <f>AVERAGE(AG74:AG75)</f>
        <v>0.42840364418943833</v>
      </c>
    </row>
    <row r="75" spans="1:62" x14ac:dyDescent="0.2">
      <c r="A75">
        <v>51</v>
      </c>
      <c r="B75">
        <v>16</v>
      </c>
      <c r="C75" t="s">
        <v>191</v>
      </c>
      <c r="D75" t="s">
        <v>27</v>
      </c>
      <c r="G75">
        <v>0.5</v>
      </c>
      <c r="H75">
        <v>0.5</v>
      </c>
      <c r="I75">
        <v>2792</v>
      </c>
      <c r="J75">
        <v>8154</v>
      </c>
      <c r="L75">
        <v>3956</v>
      </c>
      <c r="M75">
        <v>2.5569999999999999</v>
      </c>
      <c r="N75">
        <v>7.1870000000000003</v>
      </c>
      <c r="O75">
        <v>4.63</v>
      </c>
      <c r="Q75">
        <v>0.29799999999999999</v>
      </c>
      <c r="R75">
        <v>1</v>
      </c>
      <c r="S75">
        <v>0</v>
      </c>
      <c r="T75">
        <v>0</v>
      </c>
      <c r="V75">
        <v>0</v>
      </c>
      <c r="Y75" s="1">
        <v>44813</v>
      </c>
      <c r="Z75" s="6">
        <v>0.13114583333333332</v>
      </c>
      <c r="AB75">
        <v>1</v>
      </c>
      <c r="AD75" s="3">
        <f t="shared" si="4"/>
        <v>2.8880352217945515</v>
      </c>
      <c r="AE75" s="3">
        <f t="shared" si="5"/>
        <v>8.5704551627466454</v>
      </c>
      <c r="AF75" s="3">
        <f t="shared" si="6"/>
        <v>5.6824199409520944</v>
      </c>
      <c r="AG75" s="3">
        <f t="shared" si="7"/>
        <v>0.42783490621224662</v>
      </c>
      <c r="AH75" s="3"/>
      <c r="BG75" s="3"/>
      <c r="BH75" s="3"/>
      <c r="BI75" s="3"/>
      <c r="BJ75" s="3"/>
    </row>
    <row r="76" spans="1:62" x14ac:dyDescent="0.2">
      <c r="A76">
        <v>52</v>
      </c>
      <c r="B76">
        <v>17</v>
      </c>
      <c r="C76" t="s">
        <v>192</v>
      </c>
      <c r="D76" t="s">
        <v>27</v>
      </c>
      <c r="G76">
        <v>0.5</v>
      </c>
      <c r="H76">
        <v>0.5</v>
      </c>
      <c r="I76">
        <v>2925</v>
      </c>
      <c r="J76">
        <v>6001</v>
      </c>
      <c r="L76">
        <v>1920</v>
      </c>
      <c r="M76">
        <v>2.6589999999999998</v>
      </c>
      <c r="N76">
        <v>5.3630000000000004</v>
      </c>
      <c r="O76">
        <v>2.7029999999999998</v>
      </c>
      <c r="Q76">
        <v>8.5000000000000006E-2</v>
      </c>
      <c r="R76">
        <v>1</v>
      </c>
      <c r="S76">
        <v>0</v>
      </c>
      <c r="T76">
        <v>0</v>
      </c>
      <c r="V76">
        <v>0</v>
      </c>
      <c r="Y76" s="1">
        <v>44813</v>
      </c>
      <c r="Z76" s="6">
        <v>0.14418981481481483</v>
      </c>
      <c r="AB76">
        <v>1</v>
      </c>
      <c r="AD76" s="3">
        <f t="shared" si="4"/>
        <v>3.0183600691107193</v>
      </c>
      <c r="AE76" s="3">
        <f t="shared" si="5"/>
        <v>6.4708508005074226</v>
      </c>
      <c r="AF76" s="3">
        <f t="shared" si="6"/>
        <v>3.4524907313967033</v>
      </c>
      <c r="AG76" s="3">
        <f t="shared" si="7"/>
        <v>0.21729844774638107</v>
      </c>
      <c r="AH76" s="3"/>
      <c r="BG76" s="3"/>
      <c r="BH76" s="3"/>
      <c r="BI76" s="3"/>
      <c r="BJ76" s="3"/>
    </row>
    <row r="77" spans="1:62" x14ac:dyDescent="0.2">
      <c r="A77">
        <v>53</v>
      </c>
      <c r="B77">
        <v>17</v>
      </c>
      <c r="C77" t="s">
        <v>192</v>
      </c>
      <c r="D77" t="s">
        <v>27</v>
      </c>
      <c r="G77">
        <v>0.5</v>
      </c>
      <c r="H77">
        <v>0.5</v>
      </c>
      <c r="I77">
        <v>2867</v>
      </c>
      <c r="J77">
        <v>5963</v>
      </c>
      <c r="L77">
        <v>1892</v>
      </c>
      <c r="M77">
        <v>2.6150000000000002</v>
      </c>
      <c r="N77">
        <v>5.3310000000000004</v>
      </c>
      <c r="O77">
        <v>2.7160000000000002</v>
      </c>
      <c r="Q77">
        <v>8.2000000000000003E-2</v>
      </c>
      <c r="R77">
        <v>1</v>
      </c>
      <c r="S77">
        <v>0</v>
      </c>
      <c r="T77">
        <v>0</v>
      </c>
      <c r="V77">
        <v>0</v>
      </c>
      <c r="Y77" s="1">
        <v>44813</v>
      </c>
      <c r="Z77" s="6">
        <v>0.1512037037037037</v>
      </c>
      <c r="AB77">
        <v>1</v>
      </c>
      <c r="AD77" s="3">
        <f t="shared" si="4"/>
        <v>2.9615266770480297</v>
      </c>
      <c r="AE77" s="3">
        <f t="shared" si="5"/>
        <v>6.4337932223536418</v>
      </c>
      <c r="AF77" s="3">
        <f t="shared" si="6"/>
        <v>3.4722665453056121</v>
      </c>
      <c r="AG77" s="3">
        <f t="shared" si="7"/>
        <v>0.21440305440795068</v>
      </c>
      <c r="AH77" s="3"/>
      <c r="AK77">
        <f>ABS(100*(AD77-AD78)/(AVERAGE(AD77:AD78)))</f>
        <v>0.49507934750721178</v>
      </c>
      <c r="AQ77">
        <f>ABS(100*(AE77-AE78)/(AVERAGE(AE77:AE78)))</f>
        <v>0.57432933582874268</v>
      </c>
      <c r="AW77">
        <f>ABS(100*(AF77-AF78)/(AVERAGE(AF77:AF78)))</f>
        <v>0.64187261381008198</v>
      </c>
      <c r="BC77">
        <f>ABS(100*(AG77-AG78)/(AVERAGE(AG77:AG78)))</f>
        <v>1.3413867331855138</v>
      </c>
      <c r="BG77" s="3">
        <f>AVERAGE(AD77:AD78)</f>
        <v>2.9688758225733776</v>
      </c>
      <c r="BH77" s="3">
        <f>AVERAGE(AE77:AE78)</f>
        <v>6.4523220114305317</v>
      </c>
      <c r="BI77" s="3">
        <f>AVERAGE(AF77:AF78)</f>
        <v>3.4834461888571546</v>
      </c>
      <c r="BJ77" s="3">
        <f>AVERAGE(AG77:AG78)</f>
        <v>0.21585075107716589</v>
      </c>
    </row>
    <row r="78" spans="1:62" x14ac:dyDescent="0.2">
      <c r="A78">
        <v>54</v>
      </c>
      <c r="B78">
        <v>17</v>
      </c>
      <c r="C78" t="s">
        <v>192</v>
      </c>
      <c r="D78" t="s">
        <v>27</v>
      </c>
      <c r="G78">
        <v>0.5</v>
      </c>
      <c r="H78">
        <v>0.5</v>
      </c>
      <c r="I78">
        <v>2882</v>
      </c>
      <c r="J78">
        <v>6001</v>
      </c>
      <c r="L78">
        <v>1920</v>
      </c>
      <c r="M78">
        <v>2.6259999999999999</v>
      </c>
      <c r="N78">
        <v>5.3620000000000001</v>
      </c>
      <c r="O78">
        <v>2.7360000000000002</v>
      </c>
      <c r="Q78">
        <v>8.5000000000000006E-2</v>
      </c>
      <c r="R78">
        <v>1</v>
      </c>
      <c r="S78">
        <v>0</v>
      </c>
      <c r="T78">
        <v>0</v>
      </c>
      <c r="V78">
        <v>0</v>
      </c>
      <c r="Y78" s="1">
        <v>44813</v>
      </c>
      <c r="Z78" s="6">
        <v>0.15872685185185184</v>
      </c>
      <c r="AB78">
        <v>1</v>
      </c>
      <c r="AD78" s="3">
        <f t="shared" si="4"/>
        <v>2.9762249680987254</v>
      </c>
      <c r="AE78" s="3">
        <f t="shared" si="5"/>
        <v>6.4708508005074226</v>
      </c>
      <c r="AF78" s="3">
        <f t="shared" si="6"/>
        <v>3.4946258324086972</v>
      </c>
      <c r="AG78" s="3">
        <f t="shared" si="7"/>
        <v>0.21729844774638107</v>
      </c>
      <c r="AH78" s="3"/>
      <c r="BG78" s="3"/>
      <c r="BH78" s="3"/>
      <c r="BI78" s="3"/>
      <c r="BJ78" s="3"/>
    </row>
    <row r="79" spans="1:62" x14ac:dyDescent="0.2">
      <c r="A79">
        <v>55</v>
      </c>
      <c r="B79">
        <v>18</v>
      </c>
      <c r="C79" t="s">
        <v>193</v>
      </c>
      <c r="D79" t="s">
        <v>27</v>
      </c>
      <c r="G79">
        <v>0.5</v>
      </c>
      <c r="H79">
        <v>0.5</v>
      </c>
      <c r="I79">
        <v>3781</v>
      </c>
      <c r="J79">
        <v>7430</v>
      </c>
      <c r="L79">
        <v>2273</v>
      </c>
      <c r="M79">
        <v>3.3159999999999998</v>
      </c>
      <c r="N79">
        <v>6.5730000000000004</v>
      </c>
      <c r="O79">
        <v>3.2570000000000001</v>
      </c>
      <c r="Q79">
        <v>0.122</v>
      </c>
      <c r="R79">
        <v>1</v>
      </c>
      <c r="S79">
        <v>0</v>
      </c>
      <c r="T79">
        <v>0</v>
      </c>
      <c r="V79">
        <v>0</v>
      </c>
      <c r="Y79" s="1">
        <v>44813</v>
      </c>
      <c r="Z79" s="6">
        <v>0.1716550925925926</v>
      </c>
      <c r="AB79">
        <v>1</v>
      </c>
      <c r="AD79" s="3">
        <f t="shared" si="4"/>
        <v>3.8571425450704147</v>
      </c>
      <c r="AE79" s="3">
        <f t="shared" si="5"/>
        <v>7.8644107789746078</v>
      </c>
      <c r="AF79" s="3">
        <f t="shared" si="6"/>
        <v>4.0072682339041936</v>
      </c>
      <c r="AG79" s="3">
        <f t="shared" si="7"/>
        <v>0.2538010851915925</v>
      </c>
      <c r="AH79" s="3"/>
      <c r="BG79" s="3"/>
      <c r="BH79" s="3"/>
      <c r="BI79" s="3"/>
      <c r="BJ79" s="3"/>
    </row>
    <row r="80" spans="1:62" x14ac:dyDescent="0.2">
      <c r="A80">
        <v>56</v>
      </c>
      <c r="B80">
        <v>18</v>
      </c>
      <c r="C80" t="s">
        <v>193</v>
      </c>
      <c r="D80" t="s">
        <v>27</v>
      </c>
      <c r="G80">
        <v>0.5</v>
      </c>
      <c r="H80">
        <v>0.5</v>
      </c>
      <c r="I80">
        <v>4170</v>
      </c>
      <c r="J80">
        <v>7370</v>
      </c>
      <c r="L80">
        <v>2289</v>
      </c>
      <c r="M80">
        <v>3.6139999999999999</v>
      </c>
      <c r="N80">
        <v>6.5220000000000002</v>
      </c>
      <c r="O80">
        <v>2.9079999999999999</v>
      </c>
      <c r="Q80">
        <v>0.123</v>
      </c>
      <c r="R80">
        <v>1</v>
      </c>
      <c r="S80">
        <v>0</v>
      </c>
      <c r="T80">
        <v>0</v>
      </c>
      <c r="V80">
        <v>0</v>
      </c>
      <c r="Y80" s="1">
        <v>44813</v>
      </c>
      <c r="Z80" s="6">
        <v>0.17883101851851854</v>
      </c>
      <c r="AB80">
        <v>1</v>
      </c>
      <c r="AD80" s="3">
        <f t="shared" si="4"/>
        <v>4.2383182263184533</v>
      </c>
      <c r="AE80" s="3">
        <f t="shared" si="5"/>
        <v>7.8058988134686373</v>
      </c>
      <c r="AF80" s="3">
        <f t="shared" si="6"/>
        <v>3.567580587150184</v>
      </c>
      <c r="AG80" s="3">
        <f t="shared" si="7"/>
        <v>0.25545559567069559</v>
      </c>
      <c r="AH80" s="3"/>
      <c r="AK80">
        <f>ABS(100*(AD80-AD81)/(AVERAGE(AD80:AD81)))</f>
        <v>0.62618607808866877</v>
      </c>
      <c r="AQ80">
        <f>ABS(100*(AE80-AE81)/(AVERAGE(AE80:AE81)))</f>
        <v>1.0675826470195451</v>
      </c>
      <c r="AW80">
        <f>ABS(100*(AF80-AF81)/(AVERAGE(AF80:AF81)))</f>
        <v>1.5944966953032684</v>
      </c>
      <c r="BC80">
        <f>ABS(100*(AG80-AG81)/(AVERAGE(AG80:AG81)))</f>
        <v>2.458621353557271</v>
      </c>
      <c r="BG80" s="3">
        <f>AVERAGE(AD80:AD81)</f>
        <v>4.2250897643728269</v>
      </c>
      <c r="BH80" s="3">
        <f>AVERAGE(AE80:AE81)</f>
        <v>7.7644528379019082</v>
      </c>
      <c r="BI80" s="3">
        <f>AVERAGE(AF80:AF81)</f>
        <v>3.5393630735290813</v>
      </c>
      <c r="BJ80" s="3">
        <f>AVERAGE(AG80:AG81)</f>
        <v>0.25235338852237732</v>
      </c>
    </row>
    <row r="81" spans="1:62" x14ac:dyDescent="0.2">
      <c r="A81">
        <v>57</v>
      </c>
      <c r="B81">
        <v>18</v>
      </c>
      <c r="C81" t="s">
        <v>193</v>
      </c>
      <c r="D81" t="s">
        <v>27</v>
      </c>
      <c r="G81">
        <v>0.5</v>
      </c>
      <c r="H81">
        <v>0.5</v>
      </c>
      <c r="I81">
        <v>4143</v>
      </c>
      <c r="J81">
        <v>7285</v>
      </c>
      <c r="L81">
        <v>2229</v>
      </c>
      <c r="M81">
        <v>3.593</v>
      </c>
      <c r="N81">
        <v>6.45</v>
      </c>
      <c r="O81">
        <v>2.8570000000000002</v>
      </c>
      <c r="Q81">
        <v>0.11700000000000001</v>
      </c>
      <c r="R81">
        <v>1</v>
      </c>
      <c r="S81">
        <v>0</v>
      </c>
      <c r="T81">
        <v>0</v>
      </c>
      <c r="V81">
        <v>0</v>
      </c>
      <c r="Y81" s="1">
        <v>44813</v>
      </c>
      <c r="Z81" s="6">
        <v>0.18645833333333331</v>
      </c>
      <c r="AB81">
        <v>1</v>
      </c>
      <c r="AD81" s="3">
        <f t="shared" si="4"/>
        <v>4.2118613024272014</v>
      </c>
      <c r="AE81" s="3">
        <f t="shared" si="5"/>
        <v>7.72300686233518</v>
      </c>
      <c r="AF81" s="3">
        <f t="shared" si="6"/>
        <v>3.5111455599079786</v>
      </c>
      <c r="AG81" s="3">
        <f t="shared" si="7"/>
        <v>0.24925118137405908</v>
      </c>
      <c r="AH81" s="3"/>
    </row>
    <row r="82" spans="1:62" x14ac:dyDescent="0.2">
      <c r="A82">
        <v>58</v>
      </c>
      <c r="B82">
        <v>19</v>
      </c>
      <c r="C82" t="s">
        <v>64</v>
      </c>
      <c r="D82" t="s">
        <v>27</v>
      </c>
      <c r="G82">
        <v>0.5</v>
      </c>
      <c r="H82">
        <v>0.5</v>
      </c>
      <c r="I82">
        <v>7376</v>
      </c>
      <c r="J82">
        <v>13876</v>
      </c>
      <c r="L82">
        <v>4272</v>
      </c>
      <c r="M82">
        <v>6.0739999999999998</v>
      </c>
      <c r="N82">
        <v>12.034000000000001</v>
      </c>
      <c r="O82">
        <v>5.96</v>
      </c>
      <c r="Q82">
        <v>0.33100000000000002</v>
      </c>
      <c r="R82">
        <v>1</v>
      </c>
      <c r="S82">
        <v>0</v>
      </c>
      <c r="T82">
        <v>0</v>
      </c>
      <c r="V82">
        <v>0</v>
      </c>
      <c r="Y82" s="1">
        <v>44813</v>
      </c>
      <c r="Z82" s="6">
        <v>0.20006944444444444</v>
      </c>
      <c r="AB82">
        <v>1</v>
      </c>
      <c r="AD82" s="3">
        <f t="shared" si="4"/>
        <v>7.3798329668871254</v>
      </c>
      <c r="AE82" s="3">
        <f t="shared" si="5"/>
        <v>14.150546273165979</v>
      </c>
      <c r="AF82" s="3">
        <f t="shared" si="6"/>
        <v>6.7707133062788536</v>
      </c>
      <c r="AG82" s="3">
        <f t="shared" si="7"/>
        <v>0.46051148817453225</v>
      </c>
      <c r="AH82" s="3"/>
      <c r="BG82" s="3"/>
      <c r="BH82" s="3"/>
      <c r="BI82" s="3"/>
      <c r="BJ82" s="3"/>
    </row>
    <row r="83" spans="1:62" x14ac:dyDescent="0.2">
      <c r="A83">
        <v>59</v>
      </c>
      <c r="B83">
        <v>19</v>
      </c>
      <c r="C83" t="s">
        <v>64</v>
      </c>
      <c r="D83" t="s">
        <v>27</v>
      </c>
      <c r="G83">
        <v>0.5</v>
      </c>
      <c r="H83">
        <v>0.5</v>
      </c>
      <c r="I83">
        <v>8615</v>
      </c>
      <c r="J83">
        <v>13793</v>
      </c>
      <c r="L83">
        <v>4154</v>
      </c>
      <c r="M83">
        <v>7.024</v>
      </c>
      <c r="N83">
        <v>11.964</v>
      </c>
      <c r="O83">
        <v>4.9400000000000004</v>
      </c>
      <c r="Q83">
        <v>0.318</v>
      </c>
      <c r="R83">
        <v>1</v>
      </c>
      <c r="S83">
        <v>0</v>
      </c>
      <c r="T83">
        <v>0</v>
      </c>
      <c r="V83">
        <v>0</v>
      </c>
      <c r="Y83" s="1">
        <v>44813</v>
      </c>
      <c r="Z83" s="6">
        <v>0.20752314814814818</v>
      </c>
      <c r="AB83">
        <v>1</v>
      </c>
      <c r="AD83" s="3">
        <f t="shared" si="4"/>
        <v>8.5939118076745817</v>
      </c>
      <c r="AE83" s="3">
        <f t="shared" si="5"/>
        <v>14.069604720882721</v>
      </c>
      <c r="AF83" s="3">
        <f t="shared" si="6"/>
        <v>5.4756929132081389</v>
      </c>
      <c r="AG83" s="3">
        <f t="shared" si="7"/>
        <v>0.44830947339114713</v>
      </c>
      <c r="AH83" s="3"/>
      <c r="AK83">
        <f>ABS(100*(AD83-AD84)/(AVERAGE(AD83:AD84)))</f>
        <v>1.9868333105917269</v>
      </c>
      <c r="AM83">
        <f>100*((AVERAGE(AD83:AD84)*25.225)-(AVERAGE(AD65:AD66)*25))/(1000*0.075)</f>
        <v>122.88505763274389</v>
      </c>
      <c r="AQ83">
        <f>ABS(100*(AE83-AE84)/(AVERAGE(AE83:AE84)))</f>
        <v>1.3863460170197149E-2</v>
      </c>
      <c r="AS83">
        <f>100*((AVERAGE(AE83:AE84)*25.225)-(AVERAGE(AE65:AE66)*25))/(2000*0.075)</f>
        <v>104.84755386245089</v>
      </c>
      <c r="AW83">
        <f>ABS(100*(AF83-AF84)/(AVERAGE(AF83:AF84)))</f>
        <v>3.2367216110747603</v>
      </c>
      <c r="AY83">
        <f>100*((AVERAGE(AF83:AF84)*25.225)-(AVERAGE(AF65:AF66)*25))/(1000*0.075)</f>
        <v>86.810050092157866</v>
      </c>
      <c r="BC83">
        <f>ABS(100*(AG83-AG84)/(AVERAGE(AG83:AG84)))</f>
        <v>0.41605106057756469</v>
      </c>
      <c r="BE83">
        <f>100*((AVERAGE(AG83:AG84)*25.225)-(AVERAGE(AG65:AG66)*25))/(100*0.075)</f>
        <v>88.669267658898846</v>
      </c>
      <c r="BG83" s="3">
        <f>AVERAGE(AD83:AD84)</f>
        <v>8.6801417818386621</v>
      </c>
      <c r="BH83" s="3">
        <f>AVERAGE(AE83:AE84)</f>
        <v>14.06862952145762</v>
      </c>
      <c r="BI83" s="3">
        <f>AVERAGE(AF83:AF84)</f>
        <v>5.3884877396189585</v>
      </c>
      <c r="BJ83" s="3">
        <f>AVERAGE(AG83:AG84)</f>
        <v>0.44737881124665163</v>
      </c>
    </row>
    <row r="84" spans="1:62" x14ac:dyDescent="0.2">
      <c r="A84">
        <v>60</v>
      </c>
      <c r="B84">
        <v>19</v>
      </c>
      <c r="C84" t="s">
        <v>64</v>
      </c>
      <c r="D84" t="s">
        <v>27</v>
      </c>
      <c r="G84">
        <v>0.5</v>
      </c>
      <c r="H84">
        <v>0.5</v>
      </c>
      <c r="I84">
        <v>8791</v>
      </c>
      <c r="J84">
        <v>13791</v>
      </c>
      <c r="L84">
        <v>4136</v>
      </c>
      <c r="M84">
        <v>7.1589999999999998</v>
      </c>
      <c r="N84">
        <v>11.962</v>
      </c>
      <c r="O84">
        <v>4.8029999999999999</v>
      </c>
      <c r="Q84">
        <v>0.317</v>
      </c>
      <c r="R84">
        <v>1</v>
      </c>
      <c r="S84">
        <v>0</v>
      </c>
      <c r="T84">
        <v>0</v>
      </c>
      <c r="V84">
        <v>0</v>
      </c>
      <c r="Y84" s="1">
        <v>44813</v>
      </c>
      <c r="Z84" s="6">
        <v>0.21548611111111113</v>
      </c>
      <c r="AB84">
        <v>1</v>
      </c>
      <c r="AD84" s="3">
        <f t="shared" si="4"/>
        <v>8.7663717560027425</v>
      </c>
      <c r="AE84" s="3">
        <f t="shared" si="5"/>
        <v>14.067654322032521</v>
      </c>
      <c r="AF84" s="3">
        <f t="shared" si="6"/>
        <v>5.3012825660297782</v>
      </c>
      <c r="AG84" s="3">
        <f t="shared" si="7"/>
        <v>0.44644814910215613</v>
      </c>
      <c r="AH84" s="3"/>
    </row>
    <row r="85" spans="1:62" x14ac:dyDescent="0.2">
      <c r="A85">
        <v>61</v>
      </c>
      <c r="B85">
        <v>20</v>
      </c>
      <c r="C85" t="s">
        <v>65</v>
      </c>
      <c r="D85" t="s">
        <v>27</v>
      </c>
      <c r="G85">
        <v>0.5</v>
      </c>
      <c r="H85">
        <v>0.5</v>
      </c>
      <c r="I85">
        <v>5590</v>
      </c>
      <c r="J85">
        <v>7819</v>
      </c>
      <c r="L85">
        <v>2354</v>
      </c>
      <c r="M85">
        <v>4.7030000000000003</v>
      </c>
      <c r="N85">
        <v>6.9020000000000001</v>
      </c>
      <c r="O85">
        <v>2.1989999999999998</v>
      </c>
      <c r="Q85">
        <v>0.13</v>
      </c>
      <c r="R85">
        <v>1</v>
      </c>
      <c r="S85">
        <v>0</v>
      </c>
      <c r="T85">
        <v>0</v>
      </c>
      <c r="V85">
        <v>0</v>
      </c>
      <c r="Y85" s="1">
        <v>44813</v>
      </c>
      <c r="Z85" s="6">
        <v>0.22891203703703702</v>
      </c>
      <c r="AB85">
        <v>1</v>
      </c>
      <c r="AD85" s="3">
        <f t="shared" si="4"/>
        <v>5.6297564457843032</v>
      </c>
      <c r="AE85" s="3">
        <f t="shared" si="5"/>
        <v>8.2437633553383112</v>
      </c>
      <c r="AF85" s="3">
        <f t="shared" si="6"/>
        <v>2.6140069095540079</v>
      </c>
      <c r="AG85" s="3">
        <f t="shared" si="7"/>
        <v>0.26217704449205181</v>
      </c>
      <c r="AH85" s="3"/>
      <c r="BG85" s="3"/>
      <c r="BH85" s="3"/>
      <c r="BI85" s="3"/>
      <c r="BJ85" s="3"/>
    </row>
    <row r="86" spans="1:62" x14ac:dyDescent="0.2">
      <c r="A86">
        <v>62</v>
      </c>
      <c r="B86">
        <v>20</v>
      </c>
      <c r="C86" t="s">
        <v>65</v>
      </c>
      <c r="D86" t="s">
        <v>27</v>
      </c>
      <c r="G86">
        <v>0.5</v>
      </c>
      <c r="H86">
        <v>0.5</v>
      </c>
      <c r="I86">
        <v>4495</v>
      </c>
      <c r="J86">
        <v>7820</v>
      </c>
      <c r="L86">
        <v>2279</v>
      </c>
      <c r="M86">
        <v>3.8639999999999999</v>
      </c>
      <c r="N86">
        <v>6.9029999999999996</v>
      </c>
      <c r="O86">
        <v>3.04</v>
      </c>
      <c r="Q86">
        <v>0.122</v>
      </c>
      <c r="R86">
        <v>1</v>
      </c>
      <c r="S86">
        <v>0</v>
      </c>
      <c r="T86">
        <v>0</v>
      </c>
      <c r="V86">
        <v>0</v>
      </c>
      <c r="Y86" s="1">
        <v>44813</v>
      </c>
      <c r="Z86" s="6">
        <v>0.23616898148148149</v>
      </c>
      <c r="AB86">
        <v>1</v>
      </c>
      <c r="AD86" s="3">
        <f t="shared" si="4"/>
        <v>4.5567811990835247</v>
      </c>
      <c r="AE86" s="3">
        <f t="shared" si="5"/>
        <v>8.244738554763412</v>
      </c>
      <c r="AF86" s="3">
        <f t="shared" si="6"/>
        <v>3.6879573556798873</v>
      </c>
      <c r="AG86" s="3">
        <f t="shared" si="7"/>
        <v>0.25442152662125617</v>
      </c>
      <c r="AH86" s="3"/>
      <c r="AK86">
        <f>ABS(100*(AD86-AD87)/(AVERAGE(AD86:AD87)))</f>
        <v>0.82050088719087255</v>
      </c>
      <c r="AL86">
        <f>ABS(100*((AVERAGE(AD86:AD87)-AVERAGE(AD80:AD81))/(AVERAGE(AD80:AD81,AD86:AD87))))</f>
        <v>7.1451456394661053</v>
      </c>
      <c r="AQ86">
        <f>ABS(100*(AE86-AE87)/(AVERAGE(AE86:AE87)))</f>
        <v>0.84333929132385954</v>
      </c>
      <c r="AR86">
        <f>ABS(100*((AVERAGE(AE86:AE87)-AVERAGE(AE80:AE81))/(AVERAGE(AE80:AE81,AE86:AE87))))</f>
        <v>5.5796943102502299</v>
      </c>
      <c r="AW86">
        <f>ABS(100*(AF86-AF87)/(AVERAGE(AF86:AF87)))</f>
        <v>0.87156523408868103</v>
      </c>
      <c r="AX86">
        <f>ABS(100*((AVERAGE(AF86:AF87)-AVERAGE(AF80:AF81))/(AVERAGE(AF80:AF81,AF86:AF87))))</f>
        <v>3.6773451204533911</v>
      </c>
      <c r="BC86">
        <f>ABS(100*(AG86-AG87)/(AVERAGE(AG86:AG87)))</f>
        <v>0.57063851706969682</v>
      </c>
      <c r="BD86">
        <f>ABS(100*((AVERAGE(AG86:AG87)-AVERAGE(AG80:AG81))/(AVERAGE(AG80:AG81,AG86:AG87))))</f>
        <v>0.53128620901754386</v>
      </c>
      <c r="BG86" s="3">
        <f>AVERAGE(AD86:AD87)</f>
        <v>4.538163363752644</v>
      </c>
      <c r="BH86" s="3">
        <f>AVERAGE(AE86:AE87)</f>
        <v>8.2101189751723798</v>
      </c>
      <c r="BI86" s="3">
        <f>AVERAGE(AF86:AF87)</f>
        <v>3.6719556114197358</v>
      </c>
      <c r="BJ86" s="3">
        <f>AVERAGE(AG86:AG87)</f>
        <v>0.25369767828664858</v>
      </c>
    </row>
    <row r="87" spans="1:62" x14ac:dyDescent="0.2">
      <c r="A87">
        <v>63</v>
      </c>
      <c r="B87">
        <v>20</v>
      </c>
      <c r="C87" t="s">
        <v>65</v>
      </c>
      <c r="D87" t="s">
        <v>27</v>
      </c>
      <c r="G87">
        <v>0.5</v>
      </c>
      <c r="H87">
        <v>0.5</v>
      </c>
      <c r="I87">
        <v>4457</v>
      </c>
      <c r="J87">
        <v>7749</v>
      </c>
      <c r="L87">
        <v>2265</v>
      </c>
      <c r="M87">
        <v>3.8340000000000001</v>
      </c>
      <c r="N87">
        <v>6.843</v>
      </c>
      <c r="O87">
        <v>3.0089999999999999</v>
      </c>
      <c r="Q87">
        <v>0.121</v>
      </c>
      <c r="R87">
        <v>1</v>
      </c>
      <c r="S87">
        <v>0</v>
      </c>
      <c r="T87">
        <v>0</v>
      </c>
      <c r="V87">
        <v>0</v>
      </c>
      <c r="Y87" s="1">
        <v>44813</v>
      </c>
      <c r="Z87" s="6">
        <v>0.24377314814814813</v>
      </c>
      <c r="AB87">
        <v>1</v>
      </c>
      <c r="AD87" s="3">
        <f t="shared" si="4"/>
        <v>4.5195455284217632</v>
      </c>
      <c r="AE87" s="3">
        <f t="shared" si="5"/>
        <v>8.1754993955813475</v>
      </c>
      <c r="AF87" s="3">
        <f t="shared" si="6"/>
        <v>3.6559538671595844</v>
      </c>
      <c r="AG87" s="3">
        <f t="shared" si="7"/>
        <v>0.25297382995204098</v>
      </c>
      <c r="AH87" s="3"/>
      <c r="BG87" s="3"/>
      <c r="BH87" s="3"/>
      <c r="BI87" s="3"/>
      <c r="BJ87" s="3"/>
    </row>
    <row r="88" spans="1:62" x14ac:dyDescent="0.2">
      <c r="A88">
        <v>64</v>
      </c>
      <c r="B88">
        <v>3</v>
      </c>
      <c r="C88" t="s">
        <v>28</v>
      </c>
      <c r="D88" t="s">
        <v>27</v>
      </c>
      <c r="G88">
        <v>0.5</v>
      </c>
      <c r="H88">
        <v>0.5</v>
      </c>
      <c r="I88">
        <v>1474</v>
      </c>
      <c r="J88">
        <v>495</v>
      </c>
      <c r="L88">
        <v>354</v>
      </c>
      <c r="M88">
        <v>1.546</v>
      </c>
      <c r="N88">
        <v>0.69799999999999995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1">
        <v>44813</v>
      </c>
      <c r="Z88" s="6">
        <v>0.25612268518518516</v>
      </c>
      <c r="AB88">
        <v>1</v>
      </c>
      <c r="AD88" s="3">
        <f t="shared" si="4"/>
        <v>1.5965453814734321</v>
      </c>
      <c r="AE88" s="3">
        <f t="shared" si="5"/>
        <v>1.1014027659095802</v>
      </c>
      <c r="AF88" s="3">
        <f t="shared" si="6"/>
        <v>-0.49514261556385186</v>
      </c>
      <c r="AG88" s="3">
        <f t="shared" si="7"/>
        <v>5.5363234604168143E-2</v>
      </c>
      <c r="AH88" s="3"/>
    </row>
    <row r="89" spans="1:62" x14ac:dyDescent="0.2">
      <c r="A89">
        <v>65</v>
      </c>
      <c r="B89">
        <v>3</v>
      </c>
      <c r="C89" t="s">
        <v>28</v>
      </c>
      <c r="D89" t="s">
        <v>27</v>
      </c>
      <c r="G89">
        <v>0.5</v>
      </c>
      <c r="H89">
        <v>0.5</v>
      </c>
      <c r="I89">
        <v>322</v>
      </c>
      <c r="J89">
        <v>480</v>
      </c>
      <c r="L89">
        <v>240</v>
      </c>
      <c r="M89">
        <v>0.66200000000000003</v>
      </c>
      <c r="N89">
        <v>0.68500000000000005</v>
      </c>
      <c r="O89">
        <v>2.3E-2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44813</v>
      </c>
      <c r="Z89" s="6">
        <v>0.26232638888888887</v>
      </c>
      <c r="AB89">
        <v>1</v>
      </c>
      <c r="AD89" s="3">
        <f t="shared" ref="AD89:AD136" si="8">((I89*$F$21)+$F$22)*1000/G89</f>
        <v>0.46771662878001047</v>
      </c>
      <c r="AE89" s="3">
        <f t="shared" ref="AE89:AE136" si="9">((J89*$H$21)+$H$22)*1000/H89</f>
        <v>1.0867747745330878</v>
      </c>
      <c r="AF89" s="3">
        <f t="shared" ref="AF89:AF136" si="10">AE89-AD89</f>
        <v>0.61905814575307727</v>
      </c>
      <c r="AG89" s="3">
        <f t="shared" ref="AG89:AG136" si="11">((L89*$J$21)+$J$22)*1000/H89</f>
        <v>4.3574847440558777E-2</v>
      </c>
      <c r="AH89" s="3"/>
      <c r="AK89">
        <f>ABS(100*(AD89-AD90)/(AVERAGE(AD89:AD90)))</f>
        <v>1.6901978952336387</v>
      </c>
      <c r="AQ89">
        <f>ABS(100*(AE89-AE90)/(AVERAGE(AE89:AE90)))</f>
        <v>4.0442658827613887</v>
      </c>
      <c r="AW89">
        <f>ABS(100*(AF89-AF90)/(AVERAGE(AF89:AF90)))</f>
        <v>8.1651174395445665</v>
      </c>
      <c r="BC89">
        <f>ABS(100*(AG89-AG90)/(AVERAGE(AG89:AG90)))</f>
        <v>9.2782841862700298</v>
      </c>
      <c r="BG89" s="3">
        <f>AVERAGE(AD89:AD90)</f>
        <v>0.46379708449982493</v>
      </c>
      <c r="BH89" s="3">
        <f>AVERAGE(AE89:AE90)</f>
        <v>1.1092043613103764</v>
      </c>
      <c r="BI89" s="3">
        <f>AVERAGE(AF89:AF90)</f>
        <v>0.64540727681055121</v>
      </c>
      <c r="BJ89" s="3">
        <f>AVERAGE(AG89:AG90)</f>
        <v>4.5694688991909586E-2</v>
      </c>
    </row>
    <row r="90" spans="1:62" x14ac:dyDescent="0.2">
      <c r="A90">
        <v>66</v>
      </c>
      <c r="B90">
        <v>3</v>
      </c>
      <c r="C90" t="s">
        <v>28</v>
      </c>
      <c r="D90" t="s">
        <v>27</v>
      </c>
      <c r="G90">
        <v>0.5</v>
      </c>
      <c r="H90">
        <v>0.5</v>
      </c>
      <c r="I90">
        <v>314</v>
      </c>
      <c r="J90">
        <v>526</v>
      </c>
      <c r="L90">
        <v>281</v>
      </c>
      <c r="M90">
        <v>0.65600000000000003</v>
      </c>
      <c r="N90">
        <v>0.72399999999999998</v>
      </c>
      <c r="O90">
        <v>6.8000000000000005E-2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44813</v>
      </c>
      <c r="Z90" s="6">
        <v>0.26895833333333335</v>
      </c>
      <c r="AB90">
        <v>1</v>
      </c>
      <c r="AD90" s="3">
        <f t="shared" si="8"/>
        <v>0.45987754021963945</v>
      </c>
      <c r="AE90" s="3">
        <f t="shared" si="9"/>
        <v>1.1316339480876647</v>
      </c>
      <c r="AF90" s="3">
        <f t="shared" si="10"/>
        <v>0.67175640786802526</v>
      </c>
      <c r="AG90" s="3">
        <f t="shared" si="11"/>
        <v>4.7814530543260396E-2</v>
      </c>
      <c r="AH90" s="3"/>
      <c r="BG90" s="3"/>
      <c r="BH90" s="3"/>
      <c r="BI90" s="3"/>
      <c r="BJ90" s="3"/>
    </row>
    <row r="91" spans="1:62" x14ac:dyDescent="0.2">
      <c r="A91">
        <v>67</v>
      </c>
      <c r="B91">
        <v>1</v>
      </c>
      <c r="C91" t="s">
        <v>93</v>
      </c>
      <c r="D91" t="s">
        <v>27</v>
      </c>
      <c r="G91">
        <v>0.3</v>
      </c>
      <c r="H91">
        <v>0.3</v>
      </c>
      <c r="I91">
        <v>2781</v>
      </c>
      <c r="J91">
        <v>11134</v>
      </c>
      <c r="L91">
        <v>5855</v>
      </c>
      <c r="M91">
        <v>4.2469999999999999</v>
      </c>
      <c r="N91">
        <v>16.186</v>
      </c>
      <c r="O91">
        <v>11.939</v>
      </c>
      <c r="Q91">
        <v>0.82699999999999996</v>
      </c>
      <c r="R91">
        <v>1</v>
      </c>
      <c r="S91">
        <v>0</v>
      </c>
      <c r="T91">
        <v>0</v>
      </c>
      <c r="V91">
        <v>0</v>
      </c>
      <c r="Y91" s="1">
        <v>44813</v>
      </c>
      <c r="Z91" s="6">
        <v>0.28189814814814812</v>
      </c>
      <c r="AB91">
        <v>1</v>
      </c>
      <c r="AD91" s="3">
        <f t="shared" si="8"/>
        <v>4.7954274583734033</v>
      </c>
      <c r="AE91" s="3">
        <f t="shared" si="9"/>
        <v>19.127582415905252</v>
      </c>
      <c r="AF91" s="3">
        <f t="shared" si="10"/>
        <v>14.332154957531849</v>
      </c>
      <c r="AG91" s="3">
        <f t="shared" si="11"/>
        <v>1.040341031167987</v>
      </c>
      <c r="AH91" s="3"/>
    </row>
    <row r="92" spans="1:62" x14ac:dyDescent="0.2">
      <c r="A92">
        <v>68</v>
      </c>
      <c r="B92">
        <v>1</v>
      </c>
      <c r="C92" t="s">
        <v>93</v>
      </c>
      <c r="D92" t="s">
        <v>27</v>
      </c>
      <c r="G92">
        <v>0.3</v>
      </c>
      <c r="H92">
        <v>0.3</v>
      </c>
      <c r="I92">
        <v>4683</v>
      </c>
      <c r="J92">
        <v>11098</v>
      </c>
      <c r="L92">
        <v>5984</v>
      </c>
      <c r="M92">
        <v>6.68</v>
      </c>
      <c r="N92">
        <v>16.134</v>
      </c>
      <c r="O92">
        <v>9.4550000000000001</v>
      </c>
      <c r="Q92">
        <v>0.85</v>
      </c>
      <c r="R92">
        <v>1</v>
      </c>
      <c r="S92">
        <v>0</v>
      </c>
      <c r="T92">
        <v>0</v>
      </c>
      <c r="V92">
        <v>0</v>
      </c>
      <c r="Y92" s="1">
        <v>44813</v>
      </c>
      <c r="Z92" s="6">
        <v>0.28891203703703705</v>
      </c>
      <c r="AB92">
        <v>1</v>
      </c>
      <c r="AD92" s="3">
        <f t="shared" si="8"/>
        <v>7.9016663004204046</v>
      </c>
      <c r="AE92" s="3">
        <f t="shared" si="9"/>
        <v>19.069070450399284</v>
      </c>
      <c r="AF92" s="3">
        <f t="shared" si="10"/>
        <v>11.167404149978879</v>
      </c>
      <c r="AG92" s="3">
        <f t="shared" si="11"/>
        <v>1.0625735157309344</v>
      </c>
      <c r="AH92" s="3"/>
      <c r="AI92">
        <f>100*(AVERAGE(I92:I93))/(AVERAGE(I$47:I$48))</f>
        <v>91.073276267519518</v>
      </c>
      <c r="AK92">
        <f>ABS(100*(AD92-AD93)/(AVERAGE(AD92:AD93)))</f>
        <v>6.3246582921506995</v>
      </c>
      <c r="AO92">
        <f>100*(AVERAGE(J92:J93))/(AVERAGE(J$47:J$48))</f>
        <v>93.629950705422402</v>
      </c>
      <c r="AQ92">
        <f>ABS(100*(AE92-AE93)/(AVERAGE(AE92:AE93)))</f>
        <v>1.3990320075580971</v>
      </c>
      <c r="AU92">
        <f>100*(((AVERAGE(J92:J93))-(AVERAGE(I92:I93)))/((AVERAGE(J$47:J$48))-(AVERAGE($I$47:I93))))</f>
        <v>80.770643580474683</v>
      </c>
      <c r="AW92">
        <f>ABS(100*(AF92-AF93)/(AVERAGE(AF92:AF93)))</f>
        <v>7.24700328927777</v>
      </c>
      <c r="BA92">
        <f>100*(AVERAGE(L92:L93))/(AVERAGE(L$47:L$48))</f>
        <v>96.407380313744611</v>
      </c>
      <c r="BC92">
        <f>ABS(100*(AG92-AG93)/(AVERAGE(AG92:AG93)))</f>
        <v>1.7506853714292145</v>
      </c>
      <c r="BG92" s="3">
        <f>AVERAGE(AD92:AD93)</f>
        <v>8.1597029655326168</v>
      </c>
      <c r="BH92" s="3">
        <f>AVERAGE(AE92:AE93)</f>
        <v>18.936605861823267</v>
      </c>
      <c r="BI92" s="3">
        <f>AVERAGE(AF92:AF93)</f>
        <v>10.77690289629065</v>
      </c>
      <c r="BJ92" s="3">
        <f>AVERAGE(AG92:AG93)</f>
        <v>1.0533530667067663</v>
      </c>
    </row>
    <row r="93" spans="1:62" x14ac:dyDescent="0.2">
      <c r="A93">
        <v>69</v>
      </c>
      <c r="B93">
        <v>1</v>
      </c>
      <c r="C93" t="s">
        <v>93</v>
      </c>
      <c r="D93" t="s">
        <v>27</v>
      </c>
      <c r="G93">
        <v>0.3</v>
      </c>
      <c r="H93">
        <v>0.3</v>
      </c>
      <c r="I93">
        <v>4999</v>
      </c>
      <c r="J93">
        <v>10935</v>
      </c>
      <c r="L93">
        <v>5877</v>
      </c>
      <c r="M93">
        <v>7.0830000000000002</v>
      </c>
      <c r="N93">
        <v>15.904999999999999</v>
      </c>
      <c r="O93">
        <v>8.8209999999999997</v>
      </c>
      <c r="Q93">
        <v>0.83099999999999996</v>
      </c>
      <c r="R93">
        <v>1</v>
      </c>
      <c r="S93">
        <v>0</v>
      </c>
      <c r="T93">
        <v>0</v>
      </c>
      <c r="V93">
        <v>0</v>
      </c>
      <c r="Y93" s="1">
        <v>44813</v>
      </c>
      <c r="Z93" s="6">
        <v>0.29652777777777778</v>
      </c>
      <c r="AB93">
        <v>1</v>
      </c>
      <c r="AD93" s="3">
        <f t="shared" si="8"/>
        <v>8.4177396306448298</v>
      </c>
      <c r="AE93" s="3">
        <f t="shared" si="9"/>
        <v>18.804141273247254</v>
      </c>
      <c r="AF93" s="3">
        <f t="shared" si="10"/>
        <v>10.386401642602424</v>
      </c>
      <c r="AG93" s="3">
        <f t="shared" si="11"/>
        <v>1.044132617682598</v>
      </c>
      <c r="AH93" s="3"/>
    </row>
    <row r="94" spans="1:62" x14ac:dyDescent="0.2">
      <c r="A94">
        <v>70</v>
      </c>
      <c r="B94">
        <v>21</v>
      </c>
      <c r="C94" t="s">
        <v>194</v>
      </c>
      <c r="D94" t="s">
        <v>27</v>
      </c>
      <c r="G94">
        <v>0.5</v>
      </c>
      <c r="H94">
        <v>0.5</v>
      </c>
      <c r="I94">
        <v>6507</v>
      </c>
      <c r="J94">
        <v>9738</v>
      </c>
      <c r="L94">
        <v>3076</v>
      </c>
      <c r="M94">
        <v>5.407</v>
      </c>
      <c r="N94">
        <v>8.5280000000000005</v>
      </c>
      <c r="O94">
        <v>3.121</v>
      </c>
      <c r="Q94">
        <v>0.20599999999999999</v>
      </c>
      <c r="R94">
        <v>1</v>
      </c>
      <c r="S94">
        <v>0</v>
      </c>
      <c r="T94">
        <v>0</v>
      </c>
      <c r="V94">
        <v>0</v>
      </c>
      <c r="Y94" s="1">
        <v>44813</v>
      </c>
      <c r="Z94" s="6">
        <v>0.30997685185185186</v>
      </c>
      <c r="AB94">
        <v>1</v>
      </c>
      <c r="AD94" s="3">
        <f t="shared" si="8"/>
        <v>6.5283119720168274</v>
      </c>
      <c r="AE94" s="3">
        <f t="shared" si="9"/>
        <v>10.11517105210425</v>
      </c>
      <c r="AF94" s="3">
        <f t="shared" si="10"/>
        <v>3.5868590800874225</v>
      </c>
      <c r="AG94" s="3">
        <f t="shared" si="11"/>
        <v>0.33683682986157781</v>
      </c>
      <c r="AH94" s="3"/>
    </row>
    <row r="95" spans="1:62" x14ac:dyDescent="0.2">
      <c r="A95">
        <v>71</v>
      </c>
      <c r="B95">
        <v>21</v>
      </c>
      <c r="C95" t="s">
        <v>194</v>
      </c>
      <c r="D95" t="s">
        <v>27</v>
      </c>
      <c r="G95">
        <v>0.5</v>
      </c>
      <c r="H95">
        <v>0.5</v>
      </c>
      <c r="I95">
        <v>5918</v>
      </c>
      <c r="J95">
        <v>9555</v>
      </c>
      <c r="L95">
        <v>2992</v>
      </c>
      <c r="M95">
        <v>4.9550000000000001</v>
      </c>
      <c r="N95">
        <v>8.3729999999999993</v>
      </c>
      <c r="O95">
        <v>3.4180000000000001</v>
      </c>
      <c r="Q95">
        <v>0.19700000000000001</v>
      </c>
      <c r="R95">
        <v>1</v>
      </c>
      <c r="S95">
        <v>0</v>
      </c>
      <c r="T95">
        <v>0</v>
      </c>
      <c r="V95">
        <v>0</v>
      </c>
      <c r="Y95" s="1">
        <v>44813</v>
      </c>
      <c r="Z95" s="6">
        <v>0.31712962962962959</v>
      </c>
      <c r="AB95">
        <v>1</v>
      </c>
      <c r="AD95" s="3">
        <f t="shared" si="8"/>
        <v>5.9511590767595139</v>
      </c>
      <c r="AE95" s="3">
        <f t="shared" si="9"/>
        <v>9.9367095573110422</v>
      </c>
      <c r="AF95" s="3">
        <f t="shared" si="10"/>
        <v>3.9855504805515283</v>
      </c>
      <c r="AG95" s="3">
        <f t="shared" si="11"/>
        <v>0.32815064984628667</v>
      </c>
      <c r="AH95" s="3"/>
      <c r="AK95">
        <f>ABS(100*(AD95-AD96)/(AVERAGE(AD95:AD96)))</f>
        <v>0.78723145265827021</v>
      </c>
      <c r="AQ95">
        <f>ABS(100*(AE95-AE96)/(AVERAGE(AE95:AE96)))</f>
        <v>0.75855246821219757</v>
      </c>
      <c r="AW95">
        <f>ABS(100*(AF95-AF96)/(AVERAGE(AF95:AF96)))</f>
        <v>3.1118679925475017</v>
      </c>
      <c r="BC95">
        <f>ABS(100*(AG95-AG96)/(AVERAGE(AG95:AG96)))</f>
        <v>1.524103676838807</v>
      </c>
      <c r="BG95" s="3">
        <f>AVERAGE(AD95:AD96)</f>
        <v>5.9746763424406266</v>
      </c>
      <c r="BH95" s="3">
        <f>AVERAGE(AE95:AE96)</f>
        <v>9.8991643794447128</v>
      </c>
      <c r="BI95" s="3">
        <f>AVERAGE(AF95:AF96)</f>
        <v>3.9244880370040853</v>
      </c>
      <c r="BJ95" s="3">
        <f>AVERAGE(AG95:AG96)</f>
        <v>0.32566888412763206</v>
      </c>
    </row>
    <row r="96" spans="1:62" x14ac:dyDescent="0.2">
      <c r="A96">
        <v>72</v>
      </c>
      <c r="B96">
        <v>21</v>
      </c>
      <c r="C96" t="s">
        <v>194</v>
      </c>
      <c r="D96" t="s">
        <v>27</v>
      </c>
      <c r="G96">
        <v>0.5</v>
      </c>
      <c r="H96">
        <v>0.5</v>
      </c>
      <c r="I96">
        <v>5966</v>
      </c>
      <c r="J96">
        <v>9478</v>
      </c>
      <c r="L96">
        <v>2944</v>
      </c>
      <c r="M96">
        <v>4.992</v>
      </c>
      <c r="N96">
        <v>8.3079999999999998</v>
      </c>
      <c r="O96">
        <v>3.3170000000000002</v>
      </c>
      <c r="Q96">
        <v>0.192</v>
      </c>
      <c r="R96">
        <v>1</v>
      </c>
      <c r="S96">
        <v>0</v>
      </c>
      <c r="T96">
        <v>0</v>
      </c>
      <c r="V96">
        <v>0</v>
      </c>
      <c r="Y96" s="1">
        <v>44813</v>
      </c>
      <c r="Z96" s="6">
        <v>0.32487268518518519</v>
      </c>
      <c r="AB96">
        <v>1</v>
      </c>
      <c r="AD96" s="3">
        <f t="shared" si="8"/>
        <v>5.9981936081217393</v>
      </c>
      <c r="AE96" s="3">
        <f t="shared" si="9"/>
        <v>9.8616192015783817</v>
      </c>
      <c r="AF96" s="3">
        <f t="shared" si="10"/>
        <v>3.8634255934566424</v>
      </c>
      <c r="AG96" s="3">
        <f t="shared" si="11"/>
        <v>0.32318711840897751</v>
      </c>
      <c r="AH96" s="3"/>
      <c r="BG96" s="3"/>
      <c r="BH96" s="3"/>
      <c r="BI96" s="3"/>
      <c r="BJ96" s="3"/>
    </row>
    <row r="97" spans="1:62" x14ac:dyDescent="0.2">
      <c r="A97">
        <v>73</v>
      </c>
      <c r="B97">
        <v>22</v>
      </c>
      <c r="C97" t="s">
        <v>195</v>
      </c>
      <c r="D97" t="s">
        <v>27</v>
      </c>
      <c r="G97">
        <v>0.5</v>
      </c>
      <c r="H97">
        <v>0.5</v>
      </c>
      <c r="I97">
        <v>4632</v>
      </c>
      <c r="J97">
        <v>7385</v>
      </c>
      <c r="L97">
        <v>2009</v>
      </c>
      <c r="M97">
        <v>3.968</v>
      </c>
      <c r="N97">
        <v>6.5350000000000001</v>
      </c>
      <c r="O97">
        <v>2.5670000000000002</v>
      </c>
      <c r="Q97">
        <v>9.4E-2</v>
      </c>
      <c r="R97">
        <v>1</v>
      </c>
      <c r="S97">
        <v>0</v>
      </c>
      <c r="T97">
        <v>0</v>
      </c>
      <c r="V97">
        <v>0</v>
      </c>
      <c r="Y97" s="1">
        <v>44813</v>
      </c>
      <c r="Z97" s="6">
        <v>0.33805555555555555</v>
      </c>
      <c r="AB97">
        <v>1</v>
      </c>
      <c r="AD97" s="3">
        <f t="shared" si="8"/>
        <v>4.6910255906798781</v>
      </c>
      <c r="AE97" s="3">
        <f t="shared" si="9"/>
        <v>7.8205268048451293</v>
      </c>
      <c r="AF97" s="3">
        <f t="shared" si="10"/>
        <v>3.1295012141652512</v>
      </c>
      <c r="AG97" s="3">
        <f t="shared" si="11"/>
        <v>0.22650166228639187</v>
      </c>
      <c r="AH97" s="3"/>
      <c r="BG97" s="3"/>
      <c r="BH97" s="3"/>
      <c r="BI97" s="3"/>
      <c r="BJ97" s="3"/>
    </row>
    <row r="98" spans="1:62" x14ac:dyDescent="0.2">
      <c r="A98">
        <v>74</v>
      </c>
      <c r="B98">
        <v>22</v>
      </c>
      <c r="C98" t="s">
        <v>195</v>
      </c>
      <c r="D98" t="s">
        <v>27</v>
      </c>
      <c r="G98">
        <v>0.5</v>
      </c>
      <c r="H98">
        <v>0.5</v>
      </c>
      <c r="I98">
        <v>4126</v>
      </c>
      <c r="J98">
        <v>7394</v>
      </c>
      <c r="L98">
        <v>2002</v>
      </c>
      <c r="M98">
        <v>3.581</v>
      </c>
      <c r="N98">
        <v>6.5419999999999998</v>
      </c>
      <c r="O98">
        <v>2.9620000000000002</v>
      </c>
      <c r="Q98">
        <v>9.2999999999999999E-2</v>
      </c>
      <c r="R98">
        <v>1</v>
      </c>
      <c r="S98">
        <v>0</v>
      </c>
      <c r="T98">
        <v>0</v>
      </c>
      <c r="V98">
        <v>0</v>
      </c>
      <c r="Y98" s="1">
        <v>44813</v>
      </c>
      <c r="Z98" s="6">
        <v>0.34523148148148147</v>
      </c>
      <c r="AB98">
        <v>1</v>
      </c>
      <c r="AD98" s="3">
        <f t="shared" si="8"/>
        <v>4.1952032392364131</v>
      </c>
      <c r="AE98" s="3">
        <f t="shared" si="9"/>
        <v>7.8293035996710243</v>
      </c>
      <c r="AF98" s="3">
        <f t="shared" si="10"/>
        <v>3.6341003604346112</v>
      </c>
      <c r="AG98" s="3">
        <f t="shared" si="11"/>
        <v>0.22577781395178428</v>
      </c>
      <c r="AH98" s="3"/>
      <c r="AK98">
        <f>ABS(100*(AD98-AD99)/(AVERAGE(AD98:AD99)))</f>
        <v>1.7136304233387449</v>
      </c>
      <c r="AQ98">
        <f>ABS(100*(AE98-AE99)/(AVERAGE(AE98:AE99)))</f>
        <v>1.8732918342860923</v>
      </c>
      <c r="AW98">
        <f>ABS(100*(AF98-AF99)/(AVERAGE(AF98:AF99)))</f>
        <v>6.1788484148319691</v>
      </c>
      <c r="BC98">
        <f>ABS(100*(AG98-AG99)/(AVERAGE(AG98:AG99)))</f>
        <v>1.8956100948241459</v>
      </c>
      <c r="BG98" s="3">
        <f>AVERAGE(AD98:AD99)</f>
        <v>4.2314590238281289</v>
      </c>
      <c r="BH98" s="3">
        <f>AVERAGE(AE98:AE99)</f>
        <v>7.7566512425011123</v>
      </c>
      <c r="BI98" s="3">
        <f>AVERAGE(AF98:AF99)</f>
        <v>3.5251922186729834</v>
      </c>
      <c r="BJ98" s="3">
        <f>AVERAGE(AG98:AG99)</f>
        <v>0.22365797240043347</v>
      </c>
    </row>
    <row r="99" spans="1:62" x14ac:dyDescent="0.2">
      <c r="A99">
        <v>75</v>
      </c>
      <c r="B99">
        <v>22</v>
      </c>
      <c r="C99" t="s">
        <v>195</v>
      </c>
      <c r="D99" t="s">
        <v>27</v>
      </c>
      <c r="G99">
        <v>0.5</v>
      </c>
      <c r="H99">
        <v>0.5</v>
      </c>
      <c r="I99">
        <v>4200</v>
      </c>
      <c r="J99">
        <v>7245</v>
      </c>
      <c r="L99">
        <v>1961</v>
      </c>
      <c r="M99">
        <v>3.637</v>
      </c>
      <c r="N99">
        <v>6.4169999999999998</v>
      </c>
      <c r="O99">
        <v>2.78</v>
      </c>
      <c r="Q99">
        <v>8.8999999999999996E-2</v>
      </c>
      <c r="R99">
        <v>1</v>
      </c>
      <c r="S99">
        <v>0</v>
      </c>
      <c r="T99">
        <v>0</v>
      </c>
      <c r="V99">
        <v>0</v>
      </c>
      <c r="Y99" s="1">
        <v>44813</v>
      </c>
      <c r="Z99" s="6">
        <v>0.35290509259259256</v>
      </c>
      <c r="AB99">
        <v>1</v>
      </c>
      <c r="AD99" s="3">
        <f t="shared" si="8"/>
        <v>4.2677148084198446</v>
      </c>
      <c r="AE99" s="3">
        <f t="shared" si="9"/>
        <v>7.6839988853312002</v>
      </c>
      <c r="AF99" s="3">
        <f t="shared" si="10"/>
        <v>3.4162840769113556</v>
      </c>
      <c r="AG99" s="3">
        <f t="shared" si="11"/>
        <v>0.22153813084908267</v>
      </c>
      <c r="AH99" s="3"/>
      <c r="BG99" s="3"/>
      <c r="BH99" s="3"/>
      <c r="BI99" s="3"/>
      <c r="BJ99" s="3"/>
    </row>
    <row r="100" spans="1:62" x14ac:dyDescent="0.2">
      <c r="A100">
        <v>76</v>
      </c>
      <c r="B100">
        <v>23</v>
      </c>
      <c r="C100" t="s">
        <v>196</v>
      </c>
      <c r="D100" t="s">
        <v>27</v>
      </c>
      <c r="G100">
        <v>0.5</v>
      </c>
      <c r="H100">
        <v>0.5</v>
      </c>
      <c r="I100">
        <v>3232</v>
      </c>
      <c r="J100">
        <v>6851</v>
      </c>
      <c r="L100">
        <v>2316</v>
      </c>
      <c r="M100">
        <v>2.8940000000000001</v>
      </c>
      <c r="N100">
        <v>6.0830000000000002</v>
      </c>
      <c r="O100">
        <v>3.1880000000000002</v>
      </c>
      <c r="Q100">
        <v>0.126</v>
      </c>
      <c r="R100">
        <v>1</v>
      </c>
      <c r="S100">
        <v>0</v>
      </c>
      <c r="T100">
        <v>0</v>
      </c>
      <c r="V100">
        <v>0</v>
      </c>
      <c r="Y100" s="1">
        <v>44813</v>
      </c>
      <c r="Z100" s="6">
        <v>0.36626157407407406</v>
      </c>
      <c r="AB100">
        <v>1</v>
      </c>
      <c r="AD100" s="3">
        <f t="shared" si="8"/>
        <v>3.3191850926149558</v>
      </c>
      <c r="AE100" s="3">
        <f t="shared" si="9"/>
        <v>7.2997703118419972</v>
      </c>
      <c r="AF100" s="3">
        <f t="shared" si="10"/>
        <v>3.9805852192270414</v>
      </c>
      <c r="AG100" s="3">
        <f t="shared" si="11"/>
        <v>0.25824758210418197</v>
      </c>
      <c r="AH100" s="3"/>
      <c r="BG100" s="3"/>
      <c r="BH100" s="3"/>
      <c r="BI100" s="3"/>
      <c r="BJ100" s="3"/>
    </row>
    <row r="101" spans="1:62" x14ac:dyDescent="0.2">
      <c r="A101">
        <v>77</v>
      </c>
      <c r="B101">
        <v>23</v>
      </c>
      <c r="C101" t="s">
        <v>196</v>
      </c>
      <c r="D101" t="s">
        <v>27</v>
      </c>
      <c r="G101">
        <v>0.5</v>
      </c>
      <c r="H101">
        <v>0.5</v>
      </c>
      <c r="I101">
        <v>2913</v>
      </c>
      <c r="J101">
        <v>6855</v>
      </c>
      <c r="L101">
        <v>2422</v>
      </c>
      <c r="M101">
        <v>2.65</v>
      </c>
      <c r="N101">
        <v>6.0860000000000003</v>
      </c>
      <c r="O101">
        <v>3.4359999999999999</v>
      </c>
      <c r="Q101">
        <v>0.13700000000000001</v>
      </c>
      <c r="R101">
        <v>1</v>
      </c>
      <c r="S101">
        <v>0</v>
      </c>
      <c r="T101">
        <v>0</v>
      </c>
      <c r="V101">
        <v>0</v>
      </c>
      <c r="Y101" s="1">
        <v>44813</v>
      </c>
      <c r="Z101" s="6">
        <v>0.37335648148148143</v>
      </c>
      <c r="AB101">
        <v>1</v>
      </c>
      <c r="AD101" s="3">
        <f t="shared" si="8"/>
        <v>3.0066014362701625</v>
      </c>
      <c r="AE101" s="3">
        <f t="shared" si="9"/>
        <v>7.3036711095423952</v>
      </c>
      <c r="AF101" s="3">
        <f t="shared" si="10"/>
        <v>4.2970696732722331</v>
      </c>
      <c r="AG101" s="3">
        <f t="shared" si="11"/>
        <v>0.26920871402823987</v>
      </c>
      <c r="AH101" s="3"/>
      <c r="AK101">
        <f>ABS(100*(AD101-AD102)/(AVERAGE(AD101:AD102)))</f>
        <v>0.4573194598578218</v>
      </c>
      <c r="AQ101">
        <f>ABS(100*(AE101-AE102)/(AVERAGE(AE101:AE102)))</f>
        <v>1.1414125781594795</v>
      </c>
      <c r="AW101">
        <f>ABS(100*(AF101-AF102)/(AVERAGE(AF101:AF102)))</f>
        <v>1.6228463027882494</v>
      </c>
      <c r="BC101">
        <f>ABS(100*(AG101-AG102)/(AVERAGE(AG101:AG102)))</f>
        <v>3.916359028474905</v>
      </c>
      <c r="BG101" s="3">
        <f>AVERAGE(AD101:AD102)</f>
        <v>2.9997422337798381</v>
      </c>
      <c r="BH101" s="3">
        <f>AVERAGE(AE101:AE102)</f>
        <v>7.2622251339756669</v>
      </c>
      <c r="BI101" s="3">
        <f>AVERAGE(AF101:AF102)</f>
        <v>4.2624829001958284</v>
      </c>
      <c r="BJ101" s="3">
        <f>AVERAGE(AG101:AG102)</f>
        <v>0.26403836878104275</v>
      </c>
    </row>
    <row r="102" spans="1:62" x14ac:dyDescent="0.2">
      <c r="A102">
        <v>78</v>
      </c>
      <c r="B102">
        <v>23</v>
      </c>
      <c r="C102" t="s">
        <v>196</v>
      </c>
      <c r="D102" t="s">
        <v>27</v>
      </c>
      <c r="G102">
        <v>0.5</v>
      </c>
      <c r="H102">
        <v>0.5</v>
      </c>
      <c r="I102">
        <v>2899</v>
      </c>
      <c r="J102">
        <v>6770</v>
      </c>
      <c r="L102">
        <v>2322</v>
      </c>
      <c r="M102">
        <v>2.6389999999999998</v>
      </c>
      <c r="N102">
        <v>6.0140000000000002</v>
      </c>
      <c r="O102">
        <v>3.375</v>
      </c>
      <c r="Q102">
        <v>0.127</v>
      </c>
      <c r="R102">
        <v>1</v>
      </c>
      <c r="S102">
        <v>0</v>
      </c>
      <c r="T102">
        <v>0</v>
      </c>
      <c r="V102">
        <v>0</v>
      </c>
      <c r="Y102" s="1">
        <v>44813</v>
      </c>
      <c r="Z102" s="6">
        <v>0.38085648148148149</v>
      </c>
      <c r="AB102">
        <v>1</v>
      </c>
      <c r="AD102" s="3">
        <f t="shared" si="8"/>
        <v>2.9928830312895136</v>
      </c>
      <c r="AE102" s="3">
        <f t="shared" si="9"/>
        <v>7.2207791584089378</v>
      </c>
      <c r="AF102" s="3">
        <f t="shared" si="10"/>
        <v>4.2278961271194238</v>
      </c>
      <c r="AG102" s="3">
        <f t="shared" si="11"/>
        <v>0.25886802353384564</v>
      </c>
      <c r="AH102" s="3"/>
      <c r="BG102" s="3"/>
      <c r="BH102" s="3"/>
      <c r="BI102" s="3"/>
      <c r="BJ102" s="3"/>
    </row>
    <row r="103" spans="1:62" x14ac:dyDescent="0.2">
      <c r="A103">
        <v>79</v>
      </c>
      <c r="B103">
        <v>24</v>
      </c>
      <c r="C103" t="s">
        <v>197</v>
      </c>
      <c r="D103" t="s">
        <v>27</v>
      </c>
      <c r="G103">
        <v>0.5</v>
      </c>
      <c r="H103">
        <v>0.5</v>
      </c>
      <c r="I103">
        <v>8211</v>
      </c>
      <c r="J103">
        <v>12412</v>
      </c>
      <c r="L103">
        <v>2021</v>
      </c>
      <c r="M103">
        <v>6.7149999999999999</v>
      </c>
      <c r="N103">
        <v>10.794</v>
      </c>
      <c r="O103">
        <v>4.0789999999999997</v>
      </c>
      <c r="Q103">
        <v>9.5000000000000001E-2</v>
      </c>
      <c r="R103">
        <v>1</v>
      </c>
      <c r="S103">
        <v>0</v>
      </c>
      <c r="T103">
        <v>0</v>
      </c>
      <c r="V103">
        <v>0</v>
      </c>
      <c r="Y103" s="1">
        <v>44813</v>
      </c>
      <c r="Z103" s="6">
        <v>0.39428240740740739</v>
      </c>
      <c r="AB103">
        <v>1</v>
      </c>
      <c r="AD103" s="3">
        <f t="shared" si="8"/>
        <v>8.1980378353758461</v>
      </c>
      <c r="AE103" s="3">
        <f t="shared" si="9"/>
        <v>12.722854314820312</v>
      </c>
      <c r="AF103" s="3">
        <f t="shared" si="10"/>
        <v>4.5248164794444659</v>
      </c>
      <c r="AG103" s="3">
        <f t="shared" si="11"/>
        <v>0.22774254514571918</v>
      </c>
      <c r="AH103" s="3"/>
      <c r="BG103" s="3"/>
      <c r="BH103" s="3"/>
      <c r="BI103" s="3"/>
      <c r="BJ103" s="3"/>
    </row>
    <row r="104" spans="1:62" x14ac:dyDescent="0.2">
      <c r="A104">
        <v>80</v>
      </c>
      <c r="B104">
        <v>24</v>
      </c>
      <c r="C104" t="s">
        <v>197</v>
      </c>
      <c r="D104" t="s">
        <v>27</v>
      </c>
      <c r="G104">
        <v>0.5</v>
      </c>
      <c r="H104">
        <v>0.5</v>
      </c>
      <c r="I104">
        <v>10267</v>
      </c>
      <c r="J104">
        <v>12385</v>
      </c>
      <c r="L104">
        <v>1985</v>
      </c>
      <c r="M104">
        <v>8.2919999999999998</v>
      </c>
      <c r="N104">
        <v>10.771000000000001</v>
      </c>
      <c r="O104">
        <v>2.4790000000000001</v>
      </c>
      <c r="Q104">
        <v>9.1999999999999998E-2</v>
      </c>
      <c r="R104">
        <v>1</v>
      </c>
      <c r="S104">
        <v>0</v>
      </c>
      <c r="T104">
        <v>0</v>
      </c>
      <c r="V104">
        <v>0</v>
      </c>
      <c r="Y104" s="1">
        <v>44813</v>
      </c>
      <c r="Z104" s="6">
        <v>0.40182870370370366</v>
      </c>
      <c r="AB104">
        <v>1</v>
      </c>
      <c r="AD104" s="3">
        <f t="shared" si="8"/>
        <v>10.212683595391189</v>
      </c>
      <c r="AE104" s="3">
        <f t="shared" si="9"/>
        <v>12.696523930342625</v>
      </c>
      <c r="AF104" s="3">
        <f t="shared" si="10"/>
        <v>2.4838403349514362</v>
      </c>
      <c r="AG104" s="3">
        <f t="shared" si="11"/>
        <v>0.22401989656773727</v>
      </c>
      <c r="AH104" s="3"/>
      <c r="AK104">
        <f>ABS(100*(AD104-AD105)/(AVERAGE(AD104:AD105)))</f>
        <v>0.33525490728705737</v>
      </c>
      <c r="AQ104">
        <f>ABS(100*(AE104-AE105)/(AVERAGE(AE104:AE105)))</f>
        <v>0.6395481379310658</v>
      </c>
      <c r="AW104">
        <f>ABS(100*(AF104-AF105)/(AVERAGE(AF104:AF105)))</f>
        <v>4.7496719585295191</v>
      </c>
      <c r="BC104">
        <f>ABS(100*(AG104-AG105)/(AVERAGE(AG104:AG105)))</f>
        <v>4.7760827160146384</v>
      </c>
      <c r="BG104" s="3">
        <f>AVERAGE(AD104:AD105)</f>
        <v>10.229831601617001</v>
      </c>
      <c r="BH104" s="3">
        <f>AVERAGE(AE104:AE105)</f>
        <v>12.656053154200997</v>
      </c>
      <c r="BI104" s="3">
        <f>AVERAGE(AF104:AF105)</f>
        <v>2.4262215525839954</v>
      </c>
      <c r="BJ104" s="3">
        <f>AVERAGE(AG104:AG105)</f>
        <v>0.22950046252976619</v>
      </c>
    </row>
    <row r="105" spans="1:62" x14ac:dyDescent="0.2">
      <c r="A105">
        <v>81</v>
      </c>
      <c r="B105">
        <v>24</v>
      </c>
      <c r="C105" t="s">
        <v>197</v>
      </c>
      <c r="D105" t="s">
        <v>27</v>
      </c>
      <c r="G105">
        <v>0.5</v>
      </c>
      <c r="H105">
        <v>0.5</v>
      </c>
      <c r="I105">
        <v>10302</v>
      </c>
      <c r="J105">
        <v>12302</v>
      </c>
      <c r="L105">
        <v>2091</v>
      </c>
      <c r="M105">
        <v>8.3190000000000008</v>
      </c>
      <c r="N105">
        <v>10.7</v>
      </c>
      <c r="O105">
        <v>2.3820000000000001</v>
      </c>
      <c r="Q105">
        <v>0.10299999999999999</v>
      </c>
      <c r="R105">
        <v>1</v>
      </c>
      <c r="S105">
        <v>0</v>
      </c>
      <c r="T105">
        <v>0</v>
      </c>
      <c r="V105">
        <v>0</v>
      </c>
      <c r="Y105" s="1">
        <v>44813</v>
      </c>
      <c r="Z105" s="6">
        <v>0.4098148148148148</v>
      </c>
      <c r="AB105">
        <v>1</v>
      </c>
      <c r="AD105" s="3">
        <f t="shared" si="8"/>
        <v>10.246979607842812</v>
      </c>
      <c r="AE105" s="3">
        <f t="shared" si="9"/>
        <v>12.615582378059367</v>
      </c>
      <c r="AF105" s="3">
        <f t="shared" si="10"/>
        <v>2.3686027702165546</v>
      </c>
      <c r="AG105" s="3">
        <f t="shared" si="11"/>
        <v>0.23498102849179509</v>
      </c>
      <c r="AH105" s="3"/>
      <c r="BG105" s="3"/>
      <c r="BH105" s="3"/>
      <c r="BI105" s="3"/>
      <c r="BJ105" s="3"/>
    </row>
    <row r="106" spans="1:62" x14ac:dyDescent="0.2">
      <c r="A106">
        <v>82</v>
      </c>
      <c r="B106">
        <v>25</v>
      </c>
      <c r="C106" t="s">
        <v>198</v>
      </c>
      <c r="D106" t="s">
        <v>27</v>
      </c>
      <c r="G106">
        <v>0.5</v>
      </c>
      <c r="H106">
        <v>0.5</v>
      </c>
      <c r="I106">
        <v>6020</v>
      </c>
      <c r="J106">
        <v>7416</v>
      </c>
      <c r="L106">
        <v>1791</v>
      </c>
      <c r="M106">
        <v>5.0339999999999998</v>
      </c>
      <c r="N106">
        <v>6.5620000000000003</v>
      </c>
      <c r="O106">
        <v>1.528</v>
      </c>
      <c r="Q106">
        <v>7.0999999999999994E-2</v>
      </c>
      <c r="R106">
        <v>1</v>
      </c>
      <c r="S106">
        <v>0</v>
      </c>
      <c r="T106">
        <v>0</v>
      </c>
      <c r="V106">
        <v>0</v>
      </c>
      <c r="Y106" s="1">
        <v>44813</v>
      </c>
      <c r="Z106" s="6">
        <v>0.42325231481481485</v>
      </c>
      <c r="AB106">
        <v>1</v>
      </c>
      <c r="AD106" s="3">
        <f t="shared" si="8"/>
        <v>6.0511074559042433</v>
      </c>
      <c r="AE106" s="3">
        <f t="shared" si="9"/>
        <v>7.8507579870232131</v>
      </c>
      <c r="AF106" s="3">
        <f t="shared" si="10"/>
        <v>1.7996505311189699</v>
      </c>
      <c r="AG106" s="3">
        <f t="shared" si="11"/>
        <v>0.20395895700861255</v>
      </c>
      <c r="AH106" s="3"/>
      <c r="BG106" s="3"/>
      <c r="BH106" s="3"/>
      <c r="BI106" s="3"/>
      <c r="BJ106" s="3"/>
    </row>
    <row r="107" spans="1:62" x14ac:dyDescent="0.2">
      <c r="A107">
        <v>83</v>
      </c>
      <c r="B107">
        <v>25</v>
      </c>
      <c r="C107" t="s">
        <v>198</v>
      </c>
      <c r="D107" t="s">
        <v>27</v>
      </c>
      <c r="G107">
        <v>0.5</v>
      </c>
      <c r="H107">
        <v>0.5</v>
      </c>
      <c r="I107">
        <v>4412</v>
      </c>
      <c r="J107">
        <v>7434</v>
      </c>
      <c r="L107">
        <v>1776</v>
      </c>
      <c r="M107">
        <v>3.8</v>
      </c>
      <c r="N107">
        <v>6.5759999999999996</v>
      </c>
      <c r="O107">
        <v>2.7770000000000001</v>
      </c>
      <c r="Q107">
        <v>7.0000000000000007E-2</v>
      </c>
      <c r="R107">
        <v>1</v>
      </c>
      <c r="S107">
        <v>0</v>
      </c>
      <c r="T107">
        <v>0</v>
      </c>
      <c r="V107">
        <v>0</v>
      </c>
      <c r="Y107" s="1">
        <v>44813</v>
      </c>
      <c r="Z107" s="6">
        <v>0.43033564814814818</v>
      </c>
      <c r="AB107">
        <v>1</v>
      </c>
      <c r="AD107" s="3">
        <f t="shared" si="8"/>
        <v>4.4754506552696762</v>
      </c>
      <c r="AE107" s="3">
        <f t="shared" si="9"/>
        <v>7.8683115766750058</v>
      </c>
      <c r="AF107" s="3">
        <f t="shared" si="10"/>
        <v>3.3928609214053296</v>
      </c>
      <c r="AG107" s="3">
        <f t="shared" si="11"/>
        <v>0.20240785343445344</v>
      </c>
      <c r="AH107" s="3"/>
      <c r="AK107">
        <f>ABS(100*(AD107-AD108)/(AVERAGE(AD107:AD108)))</f>
        <v>0.19724655397106669</v>
      </c>
      <c r="AQ107">
        <f>ABS(100*(AE107-AE108)/(AVERAGE(AE107:AE108)))</f>
        <v>0.82136414393742463</v>
      </c>
      <c r="AW107">
        <f>ABS(100*(AF107-AF108)/(AVERAGE(AF107:AF108)))</f>
        <v>1.6506009282447736</v>
      </c>
      <c r="BC107">
        <f>ABS(100*(AG107-AG108)/(AVERAGE(AG107:AG108)))</f>
        <v>2.6923586051180073</v>
      </c>
      <c r="BG107" s="3">
        <f>AVERAGE(AD107:AD108)</f>
        <v>4.4710411679544677</v>
      </c>
      <c r="BH107" s="3">
        <f>AVERAGE(AE107:AE108)</f>
        <v>7.8361299956467221</v>
      </c>
      <c r="BI107" s="3">
        <f>AVERAGE(AF107:AF108)</f>
        <v>3.3650888276922548</v>
      </c>
      <c r="BJ107" s="3">
        <f>AVERAGE(AG107:AG108)</f>
        <v>0.19971927390591093</v>
      </c>
    </row>
    <row r="108" spans="1:62" x14ac:dyDescent="0.2">
      <c r="A108">
        <v>84</v>
      </c>
      <c r="B108">
        <v>25</v>
      </c>
      <c r="C108" t="s">
        <v>198</v>
      </c>
      <c r="D108" t="s">
        <v>27</v>
      </c>
      <c r="G108">
        <v>0.5</v>
      </c>
      <c r="H108">
        <v>0.5</v>
      </c>
      <c r="I108">
        <v>4403</v>
      </c>
      <c r="J108">
        <v>7368</v>
      </c>
      <c r="L108">
        <v>1724</v>
      </c>
      <c r="M108">
        <v>3.7930000000000001</v>
      </c>
      <c r="N108">
        <v>6.52</v>
      </c>
      <c r="O108">
        <v>2.7280000000000002</v>
      </c>
      <c r="Q108">
        <v>6.4000000000000001E-2</v>
      </c>
      <c r="R108">
        <v>1</v>
      </c>
      <c r="S108">
        <v>0</v>
      </c>
      <c r="T108">
        <v>0</v>
      </c>
      <c r="V108">
        <v>0</v>
      </c>
      <c r="Y108" s="1">
        <v>44813</v>
      </c>
      <c r="Z108" s="6">
        <v>0.4380208333333333</v>
      </c>
      <c r="AB108">
        <v>1</v>
      </c>
      <c r="AD108" s="3">
        <f t="shared" si="8"/>
        <v>4.4666316806392583</v>
      </c>
      <c r="AE108" s="3">
        <f t="shared" si="9"/>
        <v>7.8039484146184384</v>
      </c>
      <c r="AF108" s="3">
        <f t="shared" si="10"/>
        <v>3.3373167339791801</v>
      </c>
      <c r="AG108" s="3">
        <f t="shared" si="11"/>
        <v>0.19703069437736845</v>
      </c>
      <c r="AH108" s="3"/>
      <c r="BG108" s="3"/>
      <c r="BH108" s="3"/>
      <c r="BI108" s="3"/>
      <c r="BJ108" s="3"/>
    </row>
    <row r="109" spans="1:62" x14ac:dyDescent="0.2">
      <c r="A109">
        <v>85</v>
      </c>
      <c r="B109">
        <v>26</v>
      </c>
      <c r="C109" t="s">
        <v>199</v>
      </c>
      <c r="D109" t="s">
        <v>27</v>
      </c>
      <c r="G109">
        <v>0.5</v>
      </c>
      <c r="H109">
        <v>0.5</v>
      </c>
      <c r="I109">
        <v>8562</v>
      </c>
      <c r="J109">
        <v>12502</v>
      </c>
      <c r="L109">
        <v>2061</v>
      </c>
      <c r="M109">
        <v>6.984</v>
      </c>
      <c r="N109">
        <v>10.87</v>
      </c>
      <c r="O109">
        <v>3.887</v>
      </c>
      <c r="Q109">
        <v>0.1</v>
      </c>
      <c r="R109">
        <v>1</v>
      </c>
      <c r="S109">
        <v>0</v>
      </c>
      <c r="T109">
        <v>0</v>
      </c>
      <c r="V109">
        <v>0</v>
      </c>
      <c r="Y109" s="1">
        <v>44813</v>
      </c>
      <c r="Z109" s="6">
        <v>0.45189814814814816</v>
      </c>
      <c r="AB109">
        <v>1</v>
      </c>
      <c r="AD109" s="3">
        <f t="shared" si="8"/>
        <v>8.5419778459621245</v>
      </c>
      <c r="AE109" s="3">
        <f t="shared" si="9"/>
        <v>12.810622263079267</v>
      </c>
      <c r="AF109" s="3">
        <f t="shared" si="10"/>
        <v>4.2686444171171427</v>
      </c>
      <c r="AG109" s="3">
        <f t="shared" si="11"/>
        <v>0.23187882134347684</v>
      </c>
      <c r="AH109" s="3"/>
      <c r="BG109" s="3"/>
      <c r="BH109" s="3"/>
      <c r="BI109" s="3"/>
      <c r="BJ109" s="3"/>
    </row>
    <row r="110" spans="1:62" x14ac:dyDescent="0.2">
      <c r="A110">
        <v>86</v>
      </c>
      <c r="B110">
        <v>26</v>
      </c>
      <c r="C110" t="s">
        <v>199</v>
      </c>
      <c r="D110" t="s">
        <v>27</v>
      </c>
      <c r="G110">
        <v>0.5</v>
      </c>
      <c r="H110">
        <v>0.5</v>
      </c>
      <c r="I110">
        <v>10246</v>
      </c>
      <c r="J110">
        <v>12385</v>
      </c>
      <c r="L110">
        <v>2031</v>
      </c>
      <c r="M110">
        <v>8.2759999999999998</v>
      </c>
      <c r="N110">
        <v>10.771000000000001</v>
      </c>
      <c r="O110">
        <v>2.4950000000000001</v>
      </c>
      <c r="Q110">
        <v>9.6000000000000002E-2</v>
      </c>
      <c r="R110">
        <v>1</v>
      </c>
      <c r="S110">
        <v>0</v>
      </c>
      <c r="T110">
        <v>0</v>
      </c>
      <c r="V110">
        <v>0</v>
      </c>
      <c r="Y110" s="1">
        <v>44813</v>
      </c>
      <c r="Z110" s="6">
        <v>0.45940972222222221</v>
      </c>
      <c r="AB110">
        <v>1</v>
      </c>
      <c r="AD110" s="3">
        <f t="shared" si="8"/>
        <v>10.192105987920216</v>
      </c>
      <c r="AE110" s="3">
        <f t="shared" si="9"/>
        <v>12.696523930342625</v>
      </c>
      <c r="AF110" s="3">
        <f t="shared" si="10"/>
        <v>2.5044179424224087</v>
      </c>
      <c r="AG110" s="3">
        <f t="shared" si="11"/>
        <v>0.2287766141951586</v>
      </c>
      <c r="AH110" s="3"/>
      <c r="AK110">
        <f>ABS(100*(AD110-AD111)/(AVERAGE(AD110:AD111)))</f>
        <v>1.7440501800394772</v>
      </c>
      <c r="AQ110">
        <f>ABS(100*(AE110-AE111)/(AVERAGE(AE110:AE111)))</f>
        <v>4.6074410842866127E-2</v>
      </c>
      <c r="AW110">
        <f>ABS(100*(AF110-AF111)/(AVERAGE(AF110:AF111)))</f>
        <v>7.1749640051564487</v>
      </c>
      <c r="BC110">
        <f>ABS(100*(AG110-AG111)/(AVERAGE(AG110:AG111)))</f>
        <v>4.7222020175020063</v>
      </c>
      <c r="BG110" s="3">
        <f>AVERAGE(AD110:AD111)</f>
        <v>10.281765563329458</v>
      </c>
      <c r="BH110" s="3">
        <f>AVERAGE(AE110:AE111)</f>
        <v>12.699449528617924</v>
      </c>
      <c r="BI110" s="3">
        <f>AVERAGE(AF110:AF111)</f>
        <v>2.4176839652884654</v>
      </c>
      <c r="BJ110" s="3">
        <f>AVERAGE(AG110:AG111)</f>
        <v>0.23430888360965949</v>
      </c>
    </row>
    <row r="111" spans="1:62" x14ac:dyDescent="0.2">
      <c r="A111">
        <v>87</v>
      </c>
      <c r="B111">
        <v>26</v>
      </c>
      <c r="C111" t="s">
        <v>199</v>
      </c>
      <c r="D111" t="s">
        <v>27</v>
      </c>
      <c r="G111">
        <v>0.5</v>
      </c>
      <c r="H111">
        <v>0.5</v>
      </c>
      <c r="I111">
        <v>10429</v>
      </c>
      <c r="J111">
        <v>12391</v>
      </c>
      <c r="L111">
        <v>2138</v>
      </c>
      <c r="M111">
        <v>8.4160000000000004</v>
      </c>
      <c r="N111">
        <v>10.776</v>
      </c>
      <c r="O111">
        <v>2.36</v>
      </c>
      <c r="Q111">
        <v>0.108</v>
      </c>
      <c r="R111">
        <v>1</v>
      </c>
      <c r="S111">
        <v>0</v>
      </c>
      <c r="T111">
        <v>0</v>
      </c>
      <c r="V111">
        <v>0</v>
      </c>
      <c r="Y111" s="1">
        <v>44813</v>
      </c>
      <c r="Z111" s="6">
        <v>0.46734953703703702</v>
      </c>
      <c r="AB111">
        <v>1</v>
      </c>
      <c r="AD111" s="3">
        <f t="shared" si="8"/>
        <v>10.371425138738701</v>
      </c>
      <c r="AE111" s="3">
        <f t="shared" si="9"/>
        <v>12.702375126893223</v>
      </c>
      <c r="AF111" s="3">
        <f t="shared" si="10"/>
        <v>2.3309499881545221</v>
      </c>
      <c r="AG111" s="3">
        <f t="shared" si="11"/>
        <v>0.23984115302416037</v>
      </c>
      <c r="AH111" s="3"/>
      <c r="BG111" s="3"/>
      <c r="BH111" s="3"/>
      <c r="BI111" s="3"/>
      <c r="BJ111" s="3"/>
    </row>
    <row r="112" spans="1:62" x14ac:dyDescent="0.2">
      <c r="A112">
        <v>88</v>
      </c>
      <c r="B112">
        <v>27</v>
      </c>
      <c r="C112" t="s">
        <v>200</v>
      </c>
      <c r="D112" t="s">
        <v>27</v>
      </c>
      <c r="G112">
        <v>0.5</v>
      </c>
      <c r="H112">
        <v>0.5</v>
      </c>
      <c r="I112">
        <v>5676</v>
      </c>
      <c r="J112">
        <v>5062</v>
      </c>
      <c r="L112">
        <v>866</v>
      </c>
      <c r="M112">
        <v>4.7699999999999996</v>
      </c>
      <c r="N112">
        <v>4.5670000000000002</v>
      </c>
      <c r="O112">
        <v>0</v>
      </c>
      <c r="Q112">
        <v>0</v>
      </c>
      <c r="R112">
        <v>1</v>
      </c>
      <c r="S112">
        <v>0</v>
      </c>
      <c r="T112">
        <v>0</v>
      </c>
      <c r="V112">
        <v>0</v>
      </c>
      <c r="Y112" s="1">
        <v>44813</v>
      </c>
      <c r="Z112" s="6">
        <v>0.48061342592592587</v>
      </c>
      <c r="AB112">
        <v>1</v>
      </c>
      <c r="AD112" s="3">
        <f t="shared" si="8"/>
        <v>5.7140266478082911</v>
      </c>
      <c r="AE112" s="3">
        <f t="shared" si="9"/>
        <v>5.5551385403389935</v>
      </c>
      <c r="AF112" s="3">
        <f t="shared" si="10"/>
        <v>-0.1588881074692976</v>
      </c>
      <c r="AG112" s="3">
        <f t="shared" si="11"/>
        <v>0.10830756993546636</v>
      </c>
      <c r="AH112" s="3"/>
      <c r="BG112" s="3"/>
      <c r="BH112" s="3"/>
      <c r="BI112" s="3"/>
      <c r="BJ112" s="3"/>
    </row>
    <row r="113" spans="1:62" x14ac:dyDescent="0.2">
      <c r="A113">
        <v>89</v>
      </c>
      <c r="B113">
        <v>27</v>
      </c>
      <c r="C113" t="s">
        <v>200</v>
      </c>
      <c r="D113" t="s">
        <v>27</v>
      </c>
      <c r="G113">
        <v>0.5</v>
      </c>
      <c r="H113">
        <v>0.5</v>
      </c>
      <c r="I113">
        <v>3853</v>
      </c>
      <c r="J113">
        <v>5020</v>
      </c>
      <c r="L113">
        <v>781</v>
      </c>
      <c r="M113">
        <v>3.371</v>
      </c>
      <c r="N113">
        <v>4.5309999999999997</v>
      </c>
      <c r="O113">
        <v>1.161</v>
      </c>
      <c r="Q113">
        <v>0</v>
      </c>
      <c r="R113">
        <v>1</v>
      </c>
      <c r="S113">
        <v>0</v>
      </c>
      <c r="T113">
        <v>0</v>
      </c>
      <c r="V113">
        <v>0</v>
      </c>
      <c r="Y113" s="1">
        <v>44813</v>
      </c>
      <c r="Z113" s="6">
        <v>0.48768518518518517</v>
      </c>
      <c r="AB113">
        <v>1</v>
      </c>
      <c r="AD113" s="3">
        <f t="shared" si="8"/>
        <v>3.9276943421137531</v>
      </c>
      <c r="AE113" s="3">
        <f t="shared" si="9"/>
        <v>5.5141801644848139</v>
      </c>
      <c r="AF113" s="3">
        <f t="shared" si="10"/>
        <v>1.5864858223710607</v>
      </c>
      <c r="AG113" s="3">
        <f t="shared" si="11"/>
        <v>9.9517983015231307E-2</v>
      </c>
      <c r="AH113" s="3"/>
      <c r="AK113">
        <f>ABS(100*(AD113-AD114)/(AVERAGE(AD113:AD114)))</f>
        <v>0.85184907542589072</v>
      </c>
      <c r="AQ113">
        <f>ABS(100*(AE113-AE114)/(AVERAGE(AE113:AE114)))</f>
        <v>0.47864593371458558</v>
      </c>
      <c r="AW113">
        <f>ABS(100*(AF113-AF114)/(AVERAGE(AF113:AF114)))</f>
        <v>0.43936072434345519</v>
      </c>
      <c r="BC113">
        <f>ABS(100*(AG113-AG114)/(AVERAGE(AG113:AG114)))</f>
        <v>5.7523925155346909</v>
      </c>
      <c r="BG113" s="3">
        <f>AVERAGE(AD113:AD114)</f>
        <v>3.9110362789229649</v>
      </c>
      <c r="BH113" s="3">
        <f>AVERAGE(AE113:AE114)</f>
        <v>5.5010149722459705</v>
      </c>
      <c r="BI113" s="3">
        <f>AVERAGE(AF113:AF114)</f>
        <v>1.589978693323006</v>
      </c>
      <c r="BJ113" s="3">
        <f>AVERAGE(AG113:AG114)</f>
        <v>0.10246507980613365</v>
      </c>
    </row>
    <row r="114" spans="1:62" x14ac:dyDescent="0.2">
      <c r="A114">
        <v>90</v>
      </c>
      <c r="B114">
        <v>27</v>
      </c>
      <c r="C114" t="s">
        <v>200</v>
      </c>
      <c r="D114" t="s">
        <v>27</v>
      </c>
      <c r="G114">
        <v>0.5</v>
      </c>
      <c r="H114">
        <v>0.5</v>
      </c>
      <c r="I114">
        <v>3819</v>
      </c>
      <c r="J114">
        <v>4993</v>
      </c>
      <c r="L114">
        <v>838</v>
      </c>
      <c r="M114">
        <v>3.3450000000000002</v>
      </c>
      <c r="N114">
        <v>4.508</v>
      </c>
      <c r="O114">
        <v>1.1639999999999999</v>
      </c>
      <c r="Q114">
        <v>0</v>
      </c>
      <c r="R114">
        <v>1</v>
      </c>
      <c r="S114">
        <v>0</v>
      </c>
      <c r="T114">
        <v>0</v>
      </c>
      <c r="V114">
        <v>0</v>
      </c>
      <c r="Y114" s="1">
        <v>44813</v>
      </c>
      <c r="Z114" s="6">
        <v>0.49525462962962963</v>
      </c>
      <c r="AB114">
        <v>1</v>
      </c>
      <c r="AD114" s="3">
        <f t="shared" si="8"/>
        <v>3.8943782157321767</v>
      </c>
      <c r="AE114" s="3">
        <f t="shared" si="9"/>
        <v>5.487849780007128</v>
      </c>
      <c r="AF114" s="3">
        <f t="shared" si="10"/>
        <v>1.5934715642749513</v>
      </c>
      <c r="AG114" s="3">
        <f t="shared" si="11"/>
        <v>0.10541217659703599</v>
      </c>
      <c r="AH114" s="3"/>
      <c r="BG114" s="3"/>
      <c r="BH114" s="3"/>
      <c r="BI114" s="3"/>
      <c r="BJ114" s="3"/>
    </row>
    <row r="115" spans="1:62" x14ac:dyDescent="0.2">
      <c r="A115">
        <v>91</v>
      </c>
      <c r="B115">
        <v>28</v>
      </c>
      <c r="C115" t="s">
        <v>201</v>
      </c>
      <c r="D115" t="s">
        <v>27</v>
      </c>
      <c r="G115">
        <v>0.5</v>
      </c>
      <c r="H115">
        <v>0.5</v>
      </c>
      <c r="I115">
        <v>4036</v>
      </c>
      <c r="J115">
        <v>7300</v>
      </c>
      <c r="L115">
        <v>2216</v>
      </c>
      <c r="M115">
        <v>3.512</v>
      </c>
      <c r="N115">
        <v>6.4630000000000001</v>
      </c>
      <c r="O115">
        <v>2.9510000000000001</v>
      </c>
      <c r="Q115">
        <v>0.11600000000000001</v>
      </c>
      <c r="R115">
        <v>1</v>
      </c>
      <c r="S115">
        <v>0</v>
      </c>
      <c r="T115">
        <v>0</v>
      </c>
      <c r="V115">
        <v>0</v>
      </c>
      <c r="Y115" s="1">
        <v>44813</v>
      </c>
      <c r="Z115" s="6">
        <v>0.50854166666666667</v>
      </c>
      <c r="AB115">
        <v>1</v>
      </c>
      <c r="AD115" s="3">
        <f t="shared" si="8"/>
        <v>4.1070134929322402</v>
      </c>
      <c r="AE115" s="3">
        <f t="shared" si="9"/>
        <v>7.7376348537116719</v>
      </c>
      <c r="AF115" s="3">
        <f t="shared" si="10"/>
        <v>3.6306213607794318</v>
      </c>
      <c r="AG115" s="3">
        <f t="shared" si="11"/>
        <v>0.24790689160978785</v>
      </c>
      <c r="AH115" s="3"/>
      <c r="BG115" s="3"/>
      <c r="BH115" s="3"/>
      <c r="BI115" s="3"/>
      <c r="BJ115" s="3"/>
    </row>
    <row r="116" spans="1:62" x14ac:dyDescent="0.2">
      <c r="A116">
        <v>92</v>
      </c>
      <c r="B116">
        <v>28</v>
      </c>
      <c r="C116" t="s">
        <v>201</v>
      </c>
      <c r="D116" t="s">
        <v>27</v>
      </c>
      <c r="G116">
        <v>0.5</v>
      </c>
      <c r="H116">
        <v>0.5</v>
      </c>
      <c r="I116">
        <v>4164</v>
      </c>
      <c r="J116">
        <v>7282</v>
      </c>
      <c r="L116">
        <v>2243</v>
      </c>
      <c r="M116">
        <v>3.609</v>
      </c>
      <c r="N116">
        <v>6.4470000000000001</v>
      </c>
      <c r="O116">
        <v>2.8380000000000001</v>
      </c>
      <c r="Q116">
        <v>0.11899999999999999</v>
      </c>
      <c r="R116">
        <v>1</v>
      </c>
      <c r="S116">
        <v>0</v>
      </c>
      <c r="T116">
        <v>0</v>
      </c>
      <c r="V116">
        <v>0</v>
      </c>
      <c r="Y116" s="1">
        <v>44813</v>
      </c>
      <c r="Z116" s="6">
        <v>0.51571759259259264</v>
      </c>
      <c r="AB116">
        <v>1</v>
      </c>
      <c r="AD116" s="3">
        <f t="shared" si="8"/>
        <v>4.2324389098981756</v>
      </c>
      <c r="AE116" s="3">
        <f t="shared" si="9"/>
        <v>7.720081264059881</v>
      </c>
      <c r="AF116" s="3">
        <f t="shared" si="10"/>
        <v>3.4876423541617054</v>
      </c>
      <c r="AG116" s="3">
        <f t="shared" si="11"/>
        <v>0.25069887804327423</v>
      </c>
      <c r="AH116" s="3"/>
      <c r="AK116">
        <f>ABS(100*(AD116-AD117)/(AVERAGE(AD116:AD117)))</f>
        <v>0.5080459049075674</v>
      </c>
      <c r="AQ116">
        <f>ABS(100*(AE116-AE117)/(AVERAGE(AE116:AE117)))</f>
        <v>1.732834428184864</v>
      </c>
      <c r="AW116">
        <f>ABS(100*(AF116-AF117)/(AVERAGE(AF116:AF117)))</f>
        <v>4.5208137471398073</v>
      </c>
      <c r="BC116">
        <f>ABS(100*(AG116-AG117)/(AVERAGE(AG116:AG117)))</f>
        <v>5.379322621437332</v>
      </c>
      <c r="BG116" s="3">
        <f>AVERAGE(AD116:AD117)</f>
        <v>4.2432176566686852</v>
      </c>
      <c r="BH116" s="3">
        <f>AVERAGE(AE116:AE117)</f>
        <v>7.6537677031531155</v>
      </c>
      <c r="BI116" s="3">
        <f>AVERAGE(AF116:AF117)</f>
        <v>3.4105500464844298</v>
      </c>
      <c r="BJ116" s="3">
        <f>AVERAGE(AG116:AG117)</f>
        <v>0.24413253957933395</v>
      </c>
    </row>
    <row r="117" spans="1:62" x14ac:dyDescent="0.2">
      <c r="A117">
        <v>93</v>
      </c>
      <c r="B117">
        <v>28</v>
      </c>
      <c r="C117" t="s">
        <v>201</v>
      </c>
      <c r="D117" t="s">
        <v>27</v>
      </c>
      <c r="G117">
        <v>0.5</v>
      </c>
      <c r="H117">
        <v>0.5</v>
      </c>
      <c r="I117">
        <v>4186</v>
      </c>
      <c r="J117">
        <v>7146</v>
      </c>
      <c r="L117">
        <v>2116</v>
      </c>
      <c r="M117">
        <v>3.6259999999999999</v>
      </c>
      <c r="N117">
        <v>6.3330000000000002</v>
      </c>
      <c r="O117">
        <v>2.7069999999999999</v>
      </c>
      <c r="Q117">
        <v>0.105</v>
      </c>
      <c r="R117">
        <v>1</v>
      </c>
      <c r="S117">
        <v>0</v>
      </c>
      <c r="T117">
        <v>0</v>
      </c>
      <c r="V117">
        <v>0</v>
      </c>
      <c r="Y117" s="1">
        <v>44813</v>
      </c>
      <c r="Z117" s="6">
        <v>0.52328703703703705</v>
      </c>
      <c r="AB117">
        <v>1</v>
      </c>
      <c r="AD117" s="3">
        <f t="shared" si="8"/>
        <v>4.2539964034391957</v>
      </c>
      <c r="AE117" s="3">
        <f t="shared" si="9"/>
        <v>7.58745414224635</v>
      </c>
      <c r="AF117" s="3">
        <f t="shared" si="10"/>
        <v>3.3334577388071542</v>
      </c>
      <c r="AG117" s="3">
        <f t="shared" si="11"/>
        <v>0.23756620111539367</v>
      </c>
      <c r="AH117" s="3"/>
      <c r="BG117" s="3"/>
      <c r="BH117" s="3"/>
      <c r="BI117" s="3"/>
      <c r="BJ117" s="3"/>
    </row>
    <row r="118" spans="1:62" x14ac:dyDescent="0.2">
      <c r="A118">
        <v>94</v>
      </c>
      <c r="B118">
        <v>29</v>
      </c>
      <c r="C118" t="s">
        <v>202</v>
      </c>
      <c r="D118" t="s">
        <v>27</v>
      </c>
      <c r="G118">
        <v>0.5</v>
      </c>
      <c r="H118">
        <v>0.5</v>
      </c>
      <c r="I118">
        <v>1599</v>
      </c>
      <c r="J118">
        <v>1956</v>
      </c>
      <c r="L118">
        <v>612</v>
      </c>
      <c r="M118">
        <v>1.6419999999999999</v>
      </c>
      <c r="N118">
        <v>1.9350000000000001</v>
      </c>
      <c r="O118">
        <v>0.29399999999999998</v>
      </c>
      <c r="Q118">
        <v>0</v>
      </c>
      <c r="R118">
        <v>1</v>
      </c>
      <c r="S118">
        <v>0</v>
      </c>
      <c r="T118">
        <v>0</v>
      </c>
      <c r="V118">
        <v>0</v>
      </c>
      <c r="Y118" s="1">
        <v>44813</v>
      </c>
      <c r="Z118" s="6">
        <v>0.53597222222222218</v>
      </c>
      <c r="AB118">
        <v>1</v>
      </c>
      <c r="AD118" s="3">
        <f t="shared" si="8"/>
        <v>1.7190311402292286</v>
      </c>
      <c r="AE118" s="3">
        <f t="shared" si="9"/>
        <v>2.5261691259799486</v>
      </c>
      <c r="AF118" s="3">
        <f t="shared" si="10"/>
        <v>0.80713798575071993</v>
      </c>
      <c r="AG118" s="3">
        <f t="shared" si="11"/>
        <v>8.2042216079705133E-2</v>
      </c>
      <c r="AH118" s="3"/>
      <c r="BG118" s="3"/>
      <c r="BH118" s="3"/>
      <c r="BI118" s="3"/>
      <c r="BJ118" s="3"/>
    </row>
    <row r="119" spans="1:62" x14ac:dyDescent="0.2">
      <c r="A119">
        <v>95</v>
      </c>
      <c r="B119">
        <v>29</v>
      </c>
      <c r="C119" t="s">
        <v>202</v>
      </c>
      <c r="D119" t="s">
        <v>27</v>
      </c>
      <c r="G119">
        <v>0.5</v>
      </c>
      <c r="H119">
        <v>0.5</v>
      </c>
      <c r="I119">
        <v>577</v>
      </c>
      <c r="J119">
        <v>1952</v>
      </c>
      <c r="L119">
        <v>587</v>
      </c>
      <c r="M119">
        <v>0.85699999999999998</v>
      </c>
      <c r="N119">
        <v>1.9330000000000001</v>
      </c>
      <c r="O119">
        <v>1.075</v>
      </c>
      <c r="Q119">
        <v>0</v>
      </c>
      <c r="R119">
        <v>1</v>
      </c>
      <c r="S119">
        <v>0</v>
      </c>
      <c r="T119">
        <v>0</v>
      </c>
      <c r="V119">
        <v>0</v>
      </c>
      <c r="Y119" s="1">
        <v>44813</v>
      </c>
      <c r="Z119" s="6">
        <v>0.54259259259259263</v>
      </c>
      <c r="AB119">
        <v>1</v>
      </c>
      <c r="AD119" s="3">
        <f t="shared" si="8"/>
        <v>0.71758757664183548</v>
      </c>
      <c r="AE119" s="3">
        <f t="shared" si="9"/>
        <v>2.5222683282795506</v>
      </c>
      <c r="AF119" s="3">
        <f t="shared" si="10"/>
        <v>1.804680751637715</v>
      </c>
      <c r="AG119" s="3">
        <f t="shared" si="11"/>
        <v>7.9457043456106588E-2</v>
      </c>
      <c r="AH119" s="3"/>
      <c r="AK119">
        <f>ABS(100*(AD119-AD120)/(AVERAGE(AD119:AD120)))</f>
        <v>4.3246720677291348</v>
      </c>
      <c r="AQ119">
        <f>ABS(100*(AE119-AE120)/(AVERAGE(AE119:AE120)))</f>
        <v>0.19350497801355809</v>
      </c>
      <c r="AW119">
        <f>ABS(100*(AF119-AF120)/(AVERAGE(AF119:AF120)))</f>
        <v>1.4031053297808402</v>
      </c>
      <c r="BC119">
        <f>ABS(100*(AG119-AG120)/(AVERAGE(AG119:AG120)))</f>
        <v>4.9499166928155551</v>
      </c>
      <c r="BG119" s="3">
        <f>AVERAGE(AD119:AD120)</f>
        <v>0.7023993425561168</v>
      </c>
      <c r="BH119" s="3">
        <f>AVERAGE(AE119:AE120)</f>
        <v>2.5198303297168021</v>
      </c>
      <c r="BI119" s="3">
        <f>AVERAGE(AF119:AF120)</f>
        <v>1.8174309871606851</v>
      </c>
      <c r="BJ119" s="3">
        <f>AVERAGE(AG119:AG120)</f>
        <v>8.1473478102513458E-2</v>
      </c>
    </row>
    <row r="120" spans="1:62" x14ac:dyDescent="0.2">
      <c r="A120">
        <v>96</v>
      </c>
      <c r="B120">
        <v>29</v>
      </c>
      <c r="C120" t="s">
        <v>202</v>
      </c>
      <c r="D120" t="s">
        <v>27</v>
      </c>
      <c r="G120">
        <v>0.5</v>
      </c>
      <c r="H120">
        <v>0.5</v>
      </c>
      <c r="I120">
        <v>546</v>
      </c>
      <c r="J120">
        <v>1947</v>
      </c>
      <c r="L120">
        <v>626</v>
      </c>
      <c r="M120">
        <v>0.83399999999999996</v>
      </c>
      <c r="N120">
        <v>1.9279999999999999</v>
      </c>
      <c r="O120">
        <v>1.0940000000000001</v>
      </c>
      <c r="Q120">
        <v>0</v>
      </c>
      <c r="R120">
        <v>1</v>
      </c>
      <c r="S120">
        <v>0</v>
      </c>
      <c r="T120">
        <v>0</v>
      </c>
      <c r="V120">
        <v>0</v>
      </c>
      <c r="Y120" s="1">
        <v>44813</v>
      </c>
      <c r="Z120" s="6">
        <v>0.54959490740740746</v>
      </c>
      <c r="AB120">
        <v>1</v>
      </c>
      <c r="AD120" s="3">
        <f t="shared" si="8"/>
        <v>0.68721110847039801</v>
      </c>
      <c r="AE120" s="3">
        <f t="shared" si="9"/>
        <v>2.5173923311540531</v>
      </c>
      <c r="AF120" s="3">
        <f t="shared" si="10"/>
        <v>1.8301812226836551</v>
      </c>
      <c r="AG120" s="3">
        <f t="shared" si="11"/>
        <v>8.3489912748920328E-2</v>
      </c>
      <c r="AH120" s="3"/>
      <c r="BG120" s="3"/>
      <c r="BH120" s="3"/>
      <c r="BI120" s="3"/>
      <c r="BJ120" s="3"/>
    </row>
    <row r="121" spans="1:62" x14ac:dyDescent="0.2">
      <c r="A121">
        <v>97</v>
      </c>
      <c r="B121">
        <v>30</v>
      </c>
      <c r="C121" t="s">
        <v>203</v>
      </c>
      <c r="D121" t="s">
        <v>27</v>
      </c>
      <c r="G121">
        <v>0.5</v>
      </c>
      <c r="H121">
        <v>0.5</v>
      </c>
      <c r="I121">
        <v>4144</v>
      </c>
      <c r="J121">
        <v>10254</v>
      </c>
      <c r="L121">
        <v>2237</v>
      </c>
      <c r="M121">
        <v>3.5939999999999999</v>
      </c>
      <c r="N121">
        <v>8.9659999999999993</v>
      </c>
      <c r="O121">
        <v>5.3719999999999999</v>
      </c>
      <c r="Q121">
        <v>0.11799999999999999</v>
      </c>
      <c r="R121">
        <v>1</v>
      </c>
      <c r="S121">
        <v>0</v>
      </c>
      <c r="T121">
        <v>0</v>
      </c>
      <c r="V121">
        <v>0</v>
      </c>
      <c r="Y121" s="1">
        <v>44813</v>
      </c>
      <c r="Z121" s="6">
        <v>0.56270833333333337</v>
      </c>
      <c r="AB121">
        <v>1</v>
      </c>
      <c r="AD121" s="3">
        <f t="shared" si="8"/>
        <v>4.2128411884972472</v>
      </c>
      <c r="AE121" s="3">
        <f t="shared" si="9"/>
        <v>10.618373955455594</v>
      </c>
      <c r="AF121" s="3">
        <f t="shared" si="10"/>
        <v>6.4055327669583466</v>
      </c>
      <c r="AG121" s="3">
        <f t="shared" si="11"/>
        <v>0.25007843661361062</v>
      </c>
      <c r="AH121" s="3"/>
      <c r="BG121" s="3"/>
      <c r="BH121" s="3"/>
      <c r="BI121" s="3"/>
      <c r="BJ121" s="3"/>
    </row>
    <row r="122" spans="1:62" x14ac:dyDescent="0.2">
      <c r="A122">
        <v>98</v>
      </c>
      <c r="B122">
        <v>30</v>
      </c>
      <c r="C122" t="s">
        <v>203</v>
      </c>
      <c r="D122" t="s">
        <v>27</v>
      </c>
      <c r="G122">
        <v>0.5</v>
      </c>
      <c r="H122">
        <v>0.5</v>
      </c>
      <c r="I122">
        <v>5515</v>
      </c>
      <c r="J122">
        <v>10366</v>
      </c>
      <c r="L122">
        <v>2247</v>
      </c>
      <c r="M122">
        <v>4.6459999999999999</v>
      </c>
      <c r="N122">
        <v>9.06</v>
      </c>
      <c r="O122">
        <v>4.415</v>
      </c>
      <c r="Q122">
        <v>0.11899999999999999</v>
      </c>
      <c r="R122">
        <v>1</v>
      </c>
      <c r="S122">
        <v>0</v>
      </c>
      <c r="T122">
        <v>0</v>
      </c>
      <c r="V122">
        <v>0</v>
      </c>
      <c r="Y122" s="1">
        <v>44813</v>
      </c>
      <c r="Z122" s="6">
        <v>0.57004629629629633</v>
      </c>
      <c r="AB122">
        <v>1</v>
      </c>
      <c r="AD122" s="3">
        <f t="shared" si="8"/>
        <v>5.556264990530825</v>
      </c>
      <c r="AE122" s="3">
        <f t="shared" si="9"/>
        <v>10.727596291066737</v>
      </c>
      <c r="AF122" s="3">
        <f t="shared" si="10"/>
        <v>5.1713313005359121</v>
      </c>
      <c r="AG122" s="3">
        <f t="shared" si="11"/>
        <v>0.25111250566304999</v>
      </c>
      <c r="AH122" s="3"/>
      <c r="AK122">
        <f>ABS(100*(AD122-AD123)/(AVERAGE(AD122:AD123)))</f>
        <v>0.66791844465371308</v>
      </c>
      <c r="AQ122">
        <f>ABS(100*(AE122-AE123)/(AVERAGE(AE122:AE123)))</f>
        <v>1.8625710905258808</v>
      </c>
      <c r="AW122">
        <f>ABS(100*(AF122-AF123)/(AVERAGE(AF122:AF123)))</f>
        <v>4.6540104097868671</v>
      </c>
      <c r="BC122">
        <f>ABS(100*(AG122-AG123)/(AVERAGE(AG122:AG123)))</f>
        <v>0.45400289334258498</v>
      </c>
      <c r="BG122" s="3">
        <f>AVERAGE(AD122:AD123)</f>
        <v>5.5748828258617067</v>
      </c>
      <c r="BH122" s="3">
        <f>AVERAGE(AE122:AE123)</f>
        <v>10.628613549419139</v>
      </c>
      <c r="BI122" s="3">
        <f>AVERAGE(AF122:AF123)</f>
        <v>5.0537307235574325</v>
      </c>
      <c r="BJ122" s="3">
        <f>AVERAGE(AG122:AG123)</f>
        <v>0.25054376768585834</v>
      </c>
    </row>
    <row r="123" spans="1:62" x14ac:dyDescent="0.2">
      <c r="A123">
        <v>99</v>
      </c>
      <c r="B123">
        <v>30</v>
      </c>
      <c r="C123" t="s">
        <v>203</v>
      </c>
      <c r="D123" t="s">
        <v>27</v>
      </c>
      <c r="G123">
        <v>0.5</v>
      </c>
      <c r="H123">
        <v>0.5</v>
      </c>
      <c r="I123">
        <v>5553</v>
      </c>
      <c r="J123">
        <v>10163</v>
      </c>
      <c r="L123">
        <v>2236</v>
      </c>
      <c r="M123">
        <v>4.6749999999999998</v>
      </c>
      <c r="N123">
        <v>8.8879999999999999</v>
      </c>
      <c r="O123">
        <v>4.2130000000000001</v>
      </c>
      <c r="Q123">
        <v>0.11799999999999999</v>
      </c>
      <c r="R123">
        <v>1</v>
      </c>
      <c r="S123">
        <v>0</v>
      </c>
      <c r="T123">
        <v>0</v>
      </c>
      <c r="V123">
        <v>0</v>
      </c>
      <c r="Y123" s="1">
        <v>44813</v>
      </c>
      <c r="Z123" s="6">
        <v>0.57781249999999995</v>
      </c>
      <c r="AB123">
        <v>1</v>
      </c>
      <c r="AD123" s="3">
        <f t="shared" si="8"/>
        <v>5.5935006611925875</v>
      </c>
      <c r="AE123" s="3">
        <f t="shared" si="9"/>
        <v>10.529630807771539</v>
      </c>
      <c r="AF123" s="3">
        <f t="shared" si="10"/>
        <v>4.936130146578952</v>
      </c>
      <c r="AG123" s="3">
        <f t="shared" si="11"/>
        <v>0.24997502970866667</v>
      </c>
      <c r="AH123" s="3"/>
      <c r="BG123" s="3"/>
      <c r="BH123" s="3"/>
      <c r="BI123" s="3"/>
      <c r="BJ123" s="3"/>
    </row>
    <row r="124" spans="1:62" x14ac:dyDescent="0.2">
      <c r="A124">
        <v>100</v>
      </c>
      <c r="B124">
        <v>31</v>
      </c>
      <c r="C124" t="s">
        <v>64</v>
      </c>
      <c r="D124" t="s">
        <v>27</v>
      </c>
      <c r="G124">
        <v>0.5</v>
      </c>
      <c r="H124">
        <v>0.5</v>
      </c>
      <c r="I124">
        <v>6610</v>
      </c>
      <c r="J124">
        <v>12992</v>
      </c>
      <c r="L124">
        <v>4494</v>
      </c>
      <c r="M124">
        <v>5.4859999999999998</v>
      </c>
      <c r="N124">
        <v>11.285</v>
      </c>
      <c r="O124">
        <v>5.7990000000000004</v>
      </c>
      <c r="Q124">
        <v>0.35399999999999998</v>
      </c>
      <c r="R124">
        <v>1</v>
      </c>
      <c r="S124">
        <v>0</v>
      </c>
      <c r="T124">
        <v>0</v>
      </c>
      <c r="V124">
        <v>0</v>
      </c>
      <c r="Y124" s="1">
        <v>44813</v>
      </c>
      <c r="Z124" s="6">
        <v>0.59157407407407414</v>
      </c>
      <c r="AB124">
        <v>1</v>
      </c>
      <c r="AD124" s="3">
        <f t="shared" si="8"/>
        <v>6.6292402372316044</v>
      </c>
      <c r="AE124" s="3">
        <f t="shared" si="9"/>
        <v>13.288469981378022</v>
      </c>
      <c r="AF124" s="3">
        <f t="shared" si="10"/>
        <v>6.6592297441464172</v>
      </c>
      <c r="AG124" s="3">
        <f t="shared" si="11"/>
        <v>0.48346782107208736</v>
      </c>
      <c r="AH124" s="3"/>
      <c r="BG124" s="3"/>
      <c r="BH124" s="3"/>
      <c r="BI124" s="3"/>
      <c r="BJ124" s="3"/>
    </row>
    <row r="125" spans="1:62" x14ac:dyDescent="0.2">
      <c r="A125">
        <v>101</v>
      </c>
      <c r="B125">
        <v>31</v>
      </c>
      <c r="C125" t="s">
        <v>64</v>
      </c>
      <c r="D125" t="s">
        <v>27</v>
      </c>
      <c r="G125">
        <v>0.5</v>
      </c>
      <c r="H125">
        <v>0.5</v>
      </c>
      <c r="I125">
        <v>6954</v>
      </c>
      <c r="J125">
        <v>12801</v>
      </c>
      <c r="L125">
        <v>4472</v>
      </c>
      <c r="M125">
        <v>5.75</v>
      </c>
      <c r="N125">
        <v>11.122999999999999</v>
      </c>
      <c r="O125">
        <v>5.3730000000000002</v>
      </c>
      <c r="Q125">
        <v>0.35199999999999998</v>
      </c>
      <c r="R125">
        <v>1</v>
      </c>
      <c r="S125">
        <v>0</v>
      </c>
      <c r="T125">
        <v>0</v>
      </c>
      <c r="V125">
        <v>0</v>
      </c>
      <c r="Y125" s="1">
        <v>44813</v>
      </c>
      <c r="Z125" s="6">
        <v>0.59909722222222228</v>
      </c>
      <c r="AB125">
        <v>1</v>
      </c>
      <c r="AD125" s="3">
        <f t="shared" si="8"/>
        <v>6.9663210453275557</v>
      </c>
      <c r="AE125" s="3">
        <f t="shared" si="9"/>
        <v>13.102206891184018</v>
      </c>
      <c r="AF125" s="3">
        <f t="shared" si="10"/>
        <v>6.1358858458564622</v>
      </c>
      <c r="AG125" s="3">
        <f t="shared" si="11"/>
        <v>0.4811928691633206</v>
      </c>
      <c r="AH125" s="3"/>
      <c r="AK125">
        <f>ABS(100*(AD125-AD126)/(AVERAGE(AD125:AD126)))</f>
        <v>0.30897499223724878</v>
      </c>
      <c r="AM125">
        <f>100*((AVERAGE(AD125:AD126)*25.225)-(AVERAGE(AD107:AD108)*25))/(1000*0.075)</f>
        <v>85.628417409082729</v>
      </c>
      <c r="AQ125">
        <f>ABS(100*(AE125-AE126)/(AVERAGE(AE125:AE126)))</f>
        <v>0.10414796920811022</v>
      </c>
      <c r="AS125">
        <f>100*((AVERAGE(AE125:AE126)*25.225)-(AVERAGE(AE107:AE108)*25))/(2000*0.075)</f>
        <v>89.848076518290526</v>
      </c>
      <c r="AW125">
        <f>ABS(100*(AF125-AF126)/(AVERAGE(AF125:AF126)))</f>
        <v>0.12891042598544378</v>
      </c>
      <c r="AY125">
        <f>100*((AVERAGE(AF125:AF126)*25.225)-(AVERAGE(AF107:AF108)*25))/(1000*0.075)</f>
        <v>94.067735627498294</v>
      </c>
      <c r="BC125">
        <f>ABS(100*(AG125-AG126)/(AVERAGE(AG125:AG126)))</f>
        <v>1.0474803500879184</v>
      </c>
      <c r="BE125">
        <f>100*((AVERAGE(AG125:AG126)*25.225)-(AVERAGE(AG107:AG108)*25))/(100*0.075)</f>
        <v>96.120200491182075</v>
      </c>
      <c r="BG125" s="3">
        <f>AVERAGE(AD125:AD126)</f>
        <v>6.9770997920980662</v>
      </c>
      <c r="BH125" s="3">
        <f>AVERAGE(AE125:AE126)</f>
        <v>13.109033287159715</v>
      </c>
      <c r="BI125" s="3">
        <f>AVERAGE(AF125:AF126)</f>
        <v>6.1319334950616486</v>
      </c>
      <c r="BJ125" s="3">
        <f>AVERAGE(AG125:AG126)</f>
        <v>0.48372633833444717</v>
      </c>
    </row>
    <row r="126" spans="1:62" x14ac:dyDescent="0.2">
      <c r="A126">
        <v>102</v>
      </c>
      <c r="B126">
        <v>31</v>
      </c>
      <c r="C126" t="s">
        <v>64</v>
      </c>
      <c r="D126" t="s">
        <v>27</v>
      </c>
      <c r="G126">
        <v>0.5</v>
      </c>
      <c r="H126">
        <v>0.5</v>
      </c>
      <c r="I126">
        <v>6976</v>
      </c>
      <c r="J126">
        <v>12815</v>
      </c>
      <c r="L126">
        <v>4521</v>
      </c>
      <c r="M126">
        <v>5.7670000000000003</v>
      </c>
      <c r="N126">
        <v>11.135</v>
      </c>
      <c r="O126">
        <v>5.3689999999999998</v>
      </c>
      <c r="Q126">
        <v>0.35699999999999998</v>
      </c>
      <c r="R126">
        <v>1</v>
      </c>
      <c r="S126">
        <v>0</v>
      </c>
      <c r="T126">
        <v>0</v>
      </c>
      <c r="V126">
        <v>0</v>
      </c>
      <c r="Y126" s="1">
        <v>44813</v>
      </c>
      <c r="Z126" s="6">
        <v>0.60700231481481481</v>
      </c>
      <c r="AB126">
        <v>1</v>
      </c>
      <c r="AD126" s="3">
        <f t="shared" si="8"/>
        <v>6.9878785388685758</v>
      </c>
      <c r="AE126" s="3">
        <f t="shared" si="9"/>
        <v>13.11585968313541</v>
      </c>
      <c r="AF126" s="3">
        <f t="shared" si="10"/>
        <v>6.1279811442668342</v>
      </c>
      <c r="AG126" s="3">
        <f t="shared" si="11"/>
        <v>0.48625980750557374</v>
      </c>
      <c r="AH126" s="3"/>
    </row>
    <row r="127" spans="1:62" x14ac:dyDescent="0.2">
      <c r="A127">
        <v>103</v>
      </c>
      <c r="B127">
        <v>32</v>
      </c>
      <c r="C127" t="s">
        <v>65</v>
      </c>
      <c r="D127" t="s">
        <v>27</v>
      </c>
      <c r="G127">
        <v>0.5</v>
      </c>
      <c r="H127">
        <v>0.5</v>
      </c>
      <c r="I127">
        <v>6150</v>
      </c>
      <c r="J127">
        <v>10684</v>
      </c>
      <c r="L127">
        <v>2370</v>
      </c>
      <c r="M127">
        <v>5.133</v>
      </c>
      <c r="N127">
        <v>9.33</v>
      </c>
      <c r="O127">
        <v>4.1970000000000001</v>
      </c>
      <c r="Q127">
        <v>0.13200000000000001</v>
      </c>
      <c r="R127">
        <v>1</v>
      </c>
      <c r="S127">
        <v>0</v>
      </c>
      <c r="T127">
        <v>0</v>
      </c>
      <c r="V127">
        <v>0</v>
      </c>
      <c r="Y127" s="1">
        <v>44813</v>
      </c>
      <c r="Z127" s="6">
        <v>0.62034722222222227</v>
      </c>
      <c r="AB127">
        <v>1</v>
      </c>
      <c r="AD127" s="3">
        <f t="shared" si="8"/>
        <v>6.1784926450102713</v>
      </c>
      <c r="AE127" s="3">
        <f t="shared" si="9"/>
        <v>11.037709708248379</v>
      </c>
      <c r="AF127" s="3">
        <f t="shared" si="10"/>
        <v>4.8592170632381073</v>
      </c>
      <c r="AG127" s="3">
        <f t="shared" si="11"/>
        <v>0.2638315549711549</v>
      </c>
      <c r="AH127" s="3"/>
      <c r="BG127" s="3"/>
      <c r="BH127" s="3"/>
      <c r="BI127" s="3"/>
      <c r="BJ127" s="3"/>
    </row>
    <row r="128" spans="1:62" x14ac:dyDescent="0.2">
      <c r="A128">
        <v>104</v>
      </c>
      <c r="B128">
        <v>32</v>
      </c>
      <c r="C128" t="s">
        <v>65</v>
      </c>
      <c r="D128" t="s">
        <v>27</v>
      </c>
      <c r="G128">
        <v>0.5</v>
      </c>
      <c r="H128">
        <v>0.5</v>
      </c>
      <c r="I128">
        <v>5891</v>
      </c>
      <c r="J128">
        <v>10646</v>
      </c>
      <c r="L128">
        <v>2380</v>
      </c>
      <c r="M128">
        <v>4.9340000000000002</v>
      </c>
      <c r="N128">
        <v>9.298</v>
      </c>
      <c r="O128">
        <v>4.3630000000000004</v>
      </c>
      <c r="Q128">
        <v>0.13300000000000001</v>
      </c>
      <c r="R128">
        <v>1</v>
      </c>
      <c r="S128">
        <v>0</v>
      </c>
      <c r="T128">
        <v>0</v>
      </c>
      <c r="V128">
        <v>0</v>
      </c>
      <c r="Y128" s="1">
        <v>44813</v>
      </c>
      <c r="Z128" s="6">
        <v>0.62766203703703705</v>
      </c>
      <c r="AB128">
        <v>1</v>
      </c>
      <c r="AD128" s="3">
        <f t="shared" si="8"/>
        <v>5.9247021528682611</v>
      </c>
      <c r="AE128" s="3">
        <f t="shared" si="9"/>
        <v>11.000652130094597</v>
      </c>
      <c r="AF128" s="3">
        <f t="shared" si="10"/>
        <v>5.0759499772263359</v>
      </c>
      <c r="AG128" s="3">
        <f t="shared" si="11"/>
        <v>0.26486562402059427</v>
      </c>
      <c r="AH128" s="3"/>
      <c r="AK128">
        <f>ABS(100*(AD128-AD129)/(AVERAGE(AD128:AD129)))</f>
        <v>0.54728025822482473</v>
      </c>
      <c r="AL128">
        <f>ABS(100*((AVERAGE(AD128:AD129)-AVERAGE(AD122:AD123))/(AVERAGE(AD122:AD123,AD128:AD129))))</f>
        <v>5.8110092311360235</v>
      </c>
      <c r="AQ128">
        <f>ABS(100*(AE128-AE129)/(AVERAGE(AE128:AE129)))</f>
        <v>0.88149557642450493</v>
      </c>
      <c r="AR128">
        <f>ABS(100*((AVERAGE(AE128:AE129)-AVERAGE(AE122:AE123))/(AVERAGE(AE122:AE123,AE128:AE129))))</f>
        <v>3.0004755065045585</v>
      </c>
      <c r="AW128">
        <f>ABS(100*(AF128-AF129)/(AVERAGE(AF128:AF129)))</f>
        <v>1.273006873393824</v>
      </c>
      <c r="AX128">
        <f>ABS(100*((AVERAGE(AF128:AF129)-AVERAGE(AF122:AF123))/(AVERAGE(AF122:AF123,AF128:AF129))))</f>
        <v>0.19578950983524485</v>
      </c>
      <c r="BC128">
        <f>ABS(100*(AG128-AG129)/(AVERAGE(AG128:AG129)))</f>
        <v>1.4154325924636417</v>
      </c>
      <c r="BD128">
        <f>ABS(100*((AVERAGE(AG128:AG129)-AVERAGE(AG122:AG123))/(AVERAGE(AG122:AG123,AG128:AG129))))</f>
        <v>4.8527227873358374</v>
      </c>
      <c r="BG128" s="3">
        <f>AVERAGE(AD128:AD129)</f>
        <v>5.9085340327124953</v>
      </c>
      <c r="BH128" s="3">
        <f>AVERAGE(AE128:AE129)</f>
        <v>10.952379758552173</v>
      </c>
      <c r="BI128" s="3">
        <f>AVERAGE(AF128:AF129)</f>
        <v>5.0438457258396756</v>
      </c>
      <c r="BJ128" s="3">
        <f>AVERAGE(AG128:AG129)</f>
        <v>0.26300429973160333</v>
      </c>
    </row>
    <row r="129" spans="1:62" x14ac:dyDescent="0.2">
      <c r="A129">
        <v>105</v>
      </c>
      <c r="B129">
        <v>32</v>
      </c>
      <c r="C129" t="s">
        <v>65</v>
      </c>
      <c r="D129" t="s">
        <v>27</v>
      </c>
      <c r="G129">
        <v>0.5</v>
      </c>
      <c r="H129">
        <v>0.5</v>
      </c>
      <c r="I129">
        <v>5858</v>
      </c>
      <c r="J129">
        <v>10547</v>
      </c>
      <c r="L129">
        <v>2344</v>
      </c>
      <c r="M129">
        <v>4.9089999999999998</v>
      </c>
      <c r="N129">
        <v>9.2129999999999992</v>
      </c>
      <c r="O129">
        <v>4.3040000000000003</v>
      </c>
      <c r="Q129">
        <v>0.129</v>
      </c>
      <c r="R129">
        <v>1</v>
      </c>
      <c r="S129">
        <v>0</v>
      </c>
      <c r="T129">
        <v>0</v>
      </c>
      <c r="V129">
        <v>0</v>
      </c>
      <c r="Y129" s="1">
        <v>44813</v>
      </c>
      <c r="Z129" s="6">
        <v>0.63542824074074067</v>
      </c>
      <c r="AB129">
        <v>1</v>
      </c>
      <c r="AD129" s="3">
        <f t="shared" si="8"/>
        <v>5.8923659125567305</v>
      </c>
      <c r="AE129" s="3">
        <f t="shared" si="9"/>
        <v>10.904107387009747</v>
      </c>
      <c r="AF129" s="3">
        <f t="shared" si="10"/>
        <v>5.0117414744530162</v>
      </c>
      <c r="AG129" s="3">
        <f t="shared" si="11"/>
        <v>0.26114297544261239</v>
      </c>
      <c r="AH129" s="3"/>
    </row>
    <row r="130" spans="1:62" x14ac:dyDescent="0.2">
      <c r="A130">
        <v>106</v>
      </c>
      <c r="B130">
        <v>3</v>
      </c>
      <c r="C130" t="s">
        <v>28</v>
      </c>
      <c r="D130" t="s">
        <v>27</v>
      </c>
      <c r="G130">
        <v>0.5</v>
      </c>
      <c r="H130">
        <v>0.5</v>
      </c>
      <c r="I130">
        <v>2025</v>
      </c>
      <c r="J130">
        <v>591</v>
      </c>
      <c r="L130">
        <v>312</v>
      </c>
      <c r="M130">
        <v>1.968</v>
      </c>
      <c r="N130">
        <v>0.78</v>
      </c>
      <c r="O130">
        <v>0</v>
      </c>
      <c r="Q130">
        <v>0</v>
      </c>
      <c r="R130">
        <v>1</v>
      </c>
      <c r="S130">
        <v>0</v>
      </c>
      <c r="T130">
        <v>0</v>
      </c>
      <c r="V130">
        <v>0</v>
      </c>
      <c r="Y130" s="1">
        <v>44813</v>
      </c>
      <c r="Z130" s="6">
        <v>0.64802083333333338</v>
      </c>
      <c r="AB130">
        <v>1</v>
      </c>
      <c r="AD130" s="3">
        <f t="shared" si="8"/>
        <v>2.1364626060689837</v>
      </c>
      <c r="AE130" s="3">
        <f t="shared" si="9"/>
        <v>1.1950219107191322</v>
      </c>
      <c r="AF130" s="3">
        <f t="shared" si="10"/>
        <v>-0.94144069534985153</v>
      </c>
      <c r="AG130" s="3">
        <f t="shared" si="11"/>
        <v>5.1020144596522592E-2</v>
      </c>
      <c r="AH130" s="3"/>
      <c r="BG130" s="3"/>
      <c r="BH130" s="3"/>
      <c r="BI130" s="3"/>
      <c r="BJ130" s="3"/>
    </row>
    <row r="131" spans="1:62" x14ac:dyDescent="0.2">
      <c r="A131">
        <v>107</v>
      </c>
      <c r="B131">
        <v>3</v>
      </c>
      <c r="C131" t="s">
        <v>28</v>
      </c>
      <c r="D131" t="s">
        <v>27</v>
      </c>
      <c r="G131">
        <v>0.5</v>
      </c>
      <c r="H131">
        <v>0.5</v>
      </c>
      <c r="I131">
        <v>439</v>
      </c>
      <c r="J131">
        <v>606</v>
      </c>
      <c r="L131">
        <v>307</v>
      </c>
      <c r="M131">
        <v>0.751</v>
      </c>
      <c r="N131">
        <v>0.79200000000000004</v>
      </c>
      <c r="O131">
        <v>0.04</v>
      </c>
      <c r="Q131">
        <v>0</v>
      </c>
      <c r="R131">
        <v>1</v>
      </c>
      <c r="S131">
        <v>0</v>
      </c>
      <c r="T131">
        <v>0</v>
      </c>
      <c r="V131">
        <v>0</v>
      </c>
      <c r="Y131" s="1">
        <v>44813</v>
      </c>
      <c r="Z131" s="6">
        <v>0.65432870370370366</v>
      </c>
      <c r="AB131">
        <v>1</v>
      </c>
      <c r="AD131" s="3">
        <f t="shared" si="8"/>
        <v>0.58236329897543604</v>
      </c>
      <c r="AE131" s="3">
        <f t="shared" si="9"/>
        <v>1.2096499020956246</v>
      </c>
      <c r="AF131" s="3">
        <f t="shared" si="10"/>
        <v>0.62728660312018858</v>
      </c>
      <c r="AG131" s="3">
        <f t="shared" si="11"/>
        <v>5.0503110071802873E-2</v>
      </c>
      <c r="AH131" s="3"/>
      <c r="AK131">
        <f>ABS(100*(AD131-AD132)/(AVERAGE(AD131:AD132)))</f>
        <v>12.895891403242251</v>
      </c>
      <c r="AQ131">
        <f>ABS(100*(AE131-AE132)/(AVERAGE(AE131:AE132)))</f>
        <v>4.0287133383087532</v>
      </c>
      <c r="AW131">
        <f>ABS(100*(AF131-AF132)/(AVERAGE(AF131:AF132)))</f>
        <v>17.498065621701745</v>
      </c>
      <c r="BC131">
        <f>ABS(100*(AG131-AG132)/(AVERAGE(AG131:AG132)))</f>
        <v>2.0687142131520071</v>
      </c>
      <c r="BG131" s="3">
        <f>AVERAGE(AD131:AD132)</f>
        <v>0.54708740045376669</v>
      </c>
      <c r="BH131" s="3">
        <f>AVERAGE(AE131:AE132)</f>
        <v>1.2345174874356619</v>
      </c>
      <c r="BI131" s="3">
        <f>AVERAGE(AF131:AF132)</f>
        <v>0.68743008698189523</v>
      </c>
      <c r="BJ131" s="3">
        <f>AVERAGE(AG131:AG132)</f>
        <v>4.9986075547083168E-2</v>
      </c>
    </row>
    <row r="132" spans="1:62" x14ac:dyDescent="0.2">
      <c r="A132">
        <v>108</v>
      </c>
      <c r="B132">
        <v>3</v>
      </c>
      <c r="C132" t="s">
        <v>28</v>
      </c>
      <c r="D132" t="s">
        <v>27</v>
      </c>
      <c r="G132">
        <v>0.5</v>
      </c>
      <c r="H132">
        <v>0.5</v>
      </c>
      <c r="I132">
        <v>367</v>
      </c>
      <c r="J132">
        <v>657</v>
      </c>
      <c r="L132">
        <v>297</v>
      </c>
      <c r="M132">
        <v>0.69699999999999995</v>
      </c>
      <c r="N132">
        <v>0.83499999999999996</v>
      </c>
      <c r="O132">
        <v>0.13800000000000001</v>
      </c>
      <c r="Q132">
        <v>0</v>
      </c>
      <c r="R132">
        <v>1</v>
      </c>
      <c r="S132">
        <v>0</v>
      </c>
      <c r="T132">
        <v>0</v>
      </c>
      <c r="V132">
        <v>0</v>
      </c>
      <c r="Y132" s="1">
        <v>44813</v>
      </c>
      <c r="Z132" s="6">
        <v>0.66105324074074068</v>
      </c>
      <c r="AB132">
        <v>1</v>
      </c>
      <c r="AD132" s="3">
        <f t="shared" si="8"/>
        <v>0.51181150193209723</v>
      </c>
      <c r="AE132" s="3">
        <f t="shared" si="9"/>
        <v>1.2593850727756992</v>
      </c>
      <c r="AF132" s="3">
        <f t="shared" si="10"/>
        <v>0.74757357084360199</v>
      </c>
      <c r="AG132" s="3">
        <f t="shared" si="11"/>
        <v>4.9469041022363464E-2</v>
      </c>
      <c r="AH132" s="3"/>
      <c r="BG132" s="3"/>
      <c r="BH132" s="3"/>
      <c r="BI132" s="3"/>
      <c r="BJ132" s="3"/>
    </row>
    <row r="133" spans="1:62" x14ac:dyDescent="0.2">
      <c r="A133">
        <v>109</v>
      </c>
      <c r="B133">
        <v>1</v>
      </c>
      <c r="C133" t="s">
        <v>93</v>
      </c>
      <c r="D133" t="s">
        <v>27</v>
      </c>
      <c r="G133">
        <v>0.3</v>
      </c>
      <c r="H133">
        <v>0.3</v>
      </c>
      <c r="I133">
        <v>2842</v>
      </c>
      <c r="J133">
        <v>10666</v>
      </c>
      <c r="L133">
        <v>5450</v>
      </c>
      <c r="M133">
        <v>4.3259999999999996</v>
      </c>
      <c r="N133">
        <v>15.525</v>
      </c>
      <c r="O133">
        <v>11.199</v>
      </c>
      <c r="Q133">
        <v>0.75700000000000001</v>
      </c>
      <c r="R133">
        <v>1</v>
      </c>
      <c r="S133">
        <v>0</v>
      </c>
      <c r="T133">
        <v>0</v>
      </c>
      <c r="V133">
        <v>0</v>
      </c>
      <c r="Y133" s="1">
        <v>44813</v>
      </c>
      <c r="Z133" s="6">
        <v>0.67377314814814815</v>
      </c>
      <c r="AB133">
        <v>1</v>
      </c>
      <c r="AD133" s="3">
        <f t="shared" si="8"/>
        <v>4.8950492088281168</v>
      </c>
      <c r="AE133" s="3">
        <f t="shared" si="9"/>
        <v>18.366926864327645</v>
      </c>
      <c r="AF133" s="3">
        <f t="shared" si="10"/>
        <v>13.471877655499529</v>
      </c>
      <c r="AG133" s="3">
        <f t="shared" si="11"/>
        <v>0.97054137033082633</v>
      </c>
      <c r="AH133" s="3"/>
    </row>
    <row r="134" spans="1:62" x14ac:dyDescent="0.2">
      <c r="A134">
        <v>110</v>
      </c>
      <c r="B134">
        <v>1</v>
      </c>
      <c r="C134" t="s">
        <v>93</v>
      </c>
      <c r="D134" t="s">
        <v>27</v>
      </c>
      <c r="G134">
        <v>0.3</v>
      </c>
      <c r="H134">
        <v>0.3</v>
      </c>
      <c r="I134">
        <v>4768</v>
      </c>
      <c r="J134">
        <v>10742</v>
      </c>
      <c r="L134">
        <v>5493</v>
      </c>
      <c r="M134">
        <v>6.7880000000000003</v>
      </c>
      <c r="N134">
        <v>15.631</v>
      </c>
      <c r="O134">
        <v>8.843</v>
      </c>
      <c r="Q134">
        <v>0.76400000000000001</v>
      </c>
      <c r="R134">
        <v>1</v>
      </c>
      <c r="S134">
        <v>0</v>
      </c>
      <c r="T134">
        <v>0</v>
      </c>
      <c r="V134">
        <v>0</v>
      </c>
      <c r="Y134" s="1">
        <v>44813</v>
      </c>
      <c r="Z134" s="6">
        <v>0.68086805555555552</v>
      </c>
      <c r="AB134">
        <v>1</v>
      </c>
      <c r="AD134" s="3">
        <f t="shared" si="8"/>
        <v>8.0404834936769749</v>
      </c>
      <c r="AE134" s="3">
        <f t="shared" si="9"/>
        <v>18.49045212484025</v>
      </c>
      <c r="AF134" s="3">
        <f t="shared" si="10"/>
        <v>10.449968631163275</v>
      </c>
      <c r="AG134" s="3">
        <f t="shared" si="11"/>
        <v>0.97795219851847548</v>
      </c>
      <c r="AH134" s="3"/>
      <c r="AI134">
        <f>100*(AVERAGE(I134:I135))/(AVERAGE(I$47:I$48))</f>
        <v>91.562411814504756</v>
      </c>
      <c r="AK134">
        <f>ABS(100*(AD134-AD135)/(AVERAGE(AD134:AD135)))</f>
        <v>3.9424031963558681</v>
      </c>
      <c r="AO134">
        <f>100*(AVERAGE(J134:J135))/(AVERAGE(J$47:J$48))</f>
        <v>91.067482576916532</v>
      </c>
      <c r="AQ134">
        <f>ABS(100*(AE134-AE135)/(AVERAGE(AE134:AE135)))</f>
        <v>0.47579553845397349</v>
      </c>
      <c r="AU134">
        <f>100*(((AVERAGE(J134:J135))-(AVERAGE(I134:I135)))/((AVERAGE(J$47:J$48))-(AVERAGE($I$47:I135))))</f>
        <v>80.974295306816515</v>
      </c>
      <c r="AW134">
        <f>ABS(100*(AF134-AF135)/(AVERAGE(AF134:AF135)))</f>
        <v>4.0132190533211203</v>
      </c>
      <c r="BA134">
        <f>100*(AVERAGE(L134:L135))/(AVERAGE(L$47:L$48))</f>
        <v>89.880516947086079</v>
      </c>
      <c r="BC134">
        <f>ABS(100*(AG134-AG135)/(AVERAGE(AG134:AG135)))</f>
        <v>1.260859138849697</v>
      </c>
      <c r="BG134" s="3">
        <f>AVERAGE(AD134:AD135)</f>
        <v>8.2021646952346252</v>
      </c>
      <c r="BH134" s="3">
        <f>AVERAGE(AE134:AE135)</f>
        <v>18.446568150710775</v>
      </c>
      <c r="BI134" s="3">
        <f>AVERAGE(AF134:AF135)</f>
        <v>10.244403455476146</v>
      </c>
      <c r="BJ134" s="3">
        <f>AVERAGE(AG134:AG135)</f>
        <v>0.98415661281511202</v>
      </c>
    </row>
    <row r="135" spans="1:62" x14ac:dyDescent="0.2">
      <c r="A135">
        <v>111</v>
      </c>
      <c r="B135">
        <v>1</v>
      </c>
      <c r="C135" t="s">
        <v>93</v>
      </c>
      <c r="D135" t="s">
        <v>27</v>
      </c>
      <c r="G135">
        <v>0.3</v>
      </c>
      <c r="H135">
        <v>0.3</v>
      </c>
      <c r="I135">
        <v>4966</v>
      </c>
      <c r="J135">
        <v>10688</v>
      </c>
      <c r="L135">
        <v>5565</v>
      </c>
      <c r="M135">
        <v>7.0410000000000004</v>
      </c>
      <c r="N135">
        <v>15.555</v>
      </c>
      <c r="O135">
        <v>8.5139999999999993</v>
      </c>
      <c r="Q135">
        <v>0.77700000000000002</v>
      </c>
      <c r="R135">
        <v>1</v>
      </c>
      <c r="S135">
        <v>0</v>
      </c>
      <c r="T135">
        <v>0</v>
      </c>
      <c r="V135">
        <v>0</v>
      </c>
      <c r="Y135" s="1">
        <v>44813</v>
      </c>
      <c r="Z135" s="6">
        <v>0.68846064814814811</v>
      </c>
      <c r="AB135">
        <v>1</v>
      </c>
      <c r="AD135" s="3">
        <f t="shared" si="8"/>
        <v>8.3638458967922773</v>
      </c>
      <c r="AE135" s="3">
        <f t="shared" si="9"/>
        <v>18.402684176581296</v>
      </c>
      <c r="AF135" s="3">
        <f t="shared" si="10"/>
        <v>10.038838279789019</v>
      </c>
      <c r="AG135" s="3">
        <f t="shared" si="11"/>
        <v>0.99036102711174845</v>
      </c>
      <c r="AH135" s="3"/>
      <c r="BG135" s="3"/>
      <c r="BH135" s="3"/>
      <c r="BI135" s="3"/>
      <c r="BJ135" s="3"/>
    </row>
    <row r="136" spans="1:62" x14ac:dyDescent="0.2">
      <c r="A136">
        <v>112</v>
      </c>
      <c r="B136">
        <v>6</v>
      </c>
      <c r="R136">
        <v>1</v>
      </c>
      <c r="AB136">
        <v>1</v>
      </c>
      <c r="AD136" s="3" t="e">
        <f t="shared" si="8"/>
        <v>#DIV/0!</v>
      </c>
      <c r="AE136" s="3" t="e">
        <f t="shared" si="9"/>
        <v>#DIV/0!</v>
      </c>
      <c r="AF136" s="3" t="e">
        <f t="shared" si="10"/>
        <v>#DIV/0!</v>
      </c>
      <c r="AG136" s="3" t="e">
        <f t="shared" si="11"/>
        <v>#DIV/0!</v>
      </c>
      <c r="AH136" s="3"/>
    </row>
  </sheetData>
  <conditionalFormatting sqref="BC33:BD34 AK36:AL37 AW36:AX37 AQ36:AR37 AK39:AL40 AL38 AQ39:AR40 AR38 AW39:AX40 AX38 BD38 BC36:BD37 BD35 BD32">
    <cfRule type="cellIs" dxfId="965" priority="322" operator="greaterThan">
      <formula>20</formula>
    </cfRule>
  </conditionalFormatting>
  <conditionalFormatting sqref="AS49:AT49 AY49:AZ49 BE49 AM49:AN49 BE32:BE38 AM43:AN44 BE43:BE44 AY43:AZ44 AS43:AT44 AM36:AN40 AY36:AZ40 AS36:AT40">
    <cfRule type="cellIs" dxfId="964" priority="321" operator="between">
      <formula>80</formula>
      <formula>120</formula>
    </cfRule>
  </conditionalFormatting>
  <conditionalFormatting sqref="BC40">
    <cfRule type="cellIs" dxfId="963" priority="320" operator="greaterThan">
      <formula>20</formula>
    </cfRule>
  </conditionalFormatting>
  <conditionalFormatting sqref="AL44 AX44 BD44 BC49:BD49 AW49:AX49 AK49:AL49">
    <cfRule type="cellIs" dxfId="962" priority="319" operator="greaterThan">
      <formula>20</formula>
    </cfRule>
  </conditionalFormatting>
  <conditionalFormatting sqref="AK49">
    <cfRule type="cellIs" dxfId="961" priority="317" operator="greaterThan">
      <formula>20</formula>
    </cfRule>
  </conditionalFormatting>
  <conditionalFormatting sqref="BC49">
    <cfRule type="cellIs" dxfId="960" priority="314" operator="greaterThan">
      <formula>20</formula>
    </cfRule>
  </conditionalFormatting>
  <conditionalFormatting sqref="AM31:AN36 AY31:AZ36">
    <cfRule type="cellIs" dxfId="959" priority="312" operator="between">
      <formula>80</formula>
      <formula>120</formula>
    </cfRule>
  </conditionalFormatting>
  <conditionalFormatting sqref="AR44 AQ49:AR49">
    <cfRule type="cellIs" dxfId="958" priority="318" operator="greaterThan">
      <formula>20</formula>
    </cfRule>
  </conditionalFormatting>
  <conditionalFormatting sqref="AQ31:AR31 AQ36:AR36 AR35 AQ33:AR34 AR32">
    <cfRule type="cellIs" dxfId="957" priority="311" operator="greaterThan">
      <formula>20</formula>
    </cfRule>
  </conditionalFormatting>
  <conditionalFormatting sqref="AS31:AT36">
    <cfRule type="cellIs" dxfId="956" priority="310" operator="between">
      <formula>80</formula>
      <formula>120</formula>
    </cfRule>
  </conditionalFormatting>
  <conditionalFormatting sqref="AQ49">
    <cfRule type="cellIs" dxfId="955" priority="316" operator="greaterThan">
      <formula>20</formula>
    </cfRule>
  </conditionalFormatting>
  <conditionalFormatting sqref="AW49">
    <cfRule type="cellIs" dxfId="954" priority="315" operator="greaterThan">
      <formula>20</formula>
    </cfRule>
  </conditionalFormatting>
  <conditionalFormatting sqref="AK31:AL31 AW31:AX31 AK36:AL36 AL35 AK33:AL34 AL32 AW36:AX36 AX35 AW33:AX34 AX32">
    <cfRule type="cellIs" dxfId="953" priority="313" operator="greaterThan">
      <formula>20</formula>
    </cfRule>
  </conditionalFormatting>
  <conditionalFormatting sqref="BC49">
    <cfRule type="cellIs" dxfId="952" priority="308" operator="greaterThan">
      <formula>20</formula>
    </cfRule>
  </conditionalFormatting>
  <conditionalFormatting sqref="AW49">
    <cfRule type="cellIs" dxfId="951" priority="309" operator="greaterThan">
      <formula>20</formula>
    </cfRule>
  </conditionalFormatting>
  <conditionalFormatting sqref="BE80">
    <cfRule type="cellIs" dxfId="950" priority="204" operator="between">
      <formula>80</formula>
      <formula>120</formula>
    </cfRule>
  </conditionalFormatting>
  <conditionalFormatting sqref="AK45">
    <cfRule type="cellIs" dxfId="949" priority="307" operator="greaterThan">
      <formula>20</formula>
    </cfRule>
  </conditionalFormatting>
  <conditionalFormatting sqref="AQ45">
    <cfRule type="cellIs" dxfId="948" priority="306" operator="greaterThan">
      <formula>20</formula>
    </cfRule>
  </conditionalFormatting>
  <conditionalFormatting sqref="AW45">
    <cfRule type="cellIs" dxfId="947" priority="305" operator="greaterThan">
      <formula>20</formula>
    </cfRule>
  </conditionalFormatting>
  <conditionalFormatting sqref="BC45">
    <cfRule type="cellIs" dxfId="946" priority="304" operator="greaterThan">
      <formula>20</formula>
    </cfRule>
  </conditionalFormatting>
  <conditionalFormatting sqref="AK42">
    <cfRule type="cellIs" dxfId="945" priority="303" operator="greaterThan">
      <formula>20</formula>
    </cfRule>
  </conditionalFormatting>
  <conditionalFormatting sqref="AQ42">
    <cfRule type="cellIs" dxfId="944" priority="302" operator="greaterThan">
      <formula>20</formula>
    </cfRule>
  </conditionalFormatting>
  <conditionalFormatting sqref="AW42">
    <cfRule type="cellIs" dxfId="943" priority="301" operator="greaterThan">
      <formula>20</formula>
    </cfRule>
  </conditionalFormatting>
  <conditionalFormatting sqref="BC42">
    <cfRule type="cellIs" dxfId="942" priority="300" operator="greaterThan">
      <formula>20</formula>
    </cfRule>
  </conditionalFormatting>
  <conditionalFormatting sqref="AK43">
    <cfRule type="cellIs" dxfId="941" priority="299" operator="greaterThan">
      <formula>20</formula>
    </cfRule>
  </conditionalFormatting>
  <conditionalFormatting sqref="AQ43">
    <cfRule type="cellIs" dxfId="940" priority="298" operator="greaterThan">
      <formula>20</formula>
    </cfRule>
  </conditionalFormatting>
  <conditionalFormatting sqref="AW43">
    <cfRule type="cellIs" dxfId="939" priority="297" operator="greaterThan">
      <formula>20</formula>
    </cfRule>
  </conditionalFormatting>
  <conditionalFormatting sqref="BC43">
    <cfRule type="cellIs" dxfId="938" priority="296" operator="greaterThan">
      <formula>20</formula>
    </cfRule>
  </conditionalFormatting>
  <conditionalFormatting sqref="AW85">
    <cfRule type="cellIs" dxfId="937" priority="198" operator="greaterThan">
      <formula>20</formula>
    </cfRule>
  </conditionalFormatting>
  <conditionalFormatting sqref="BC85">
    <cfRule type="cellIs" dxfId="936" priority="197" operator="greaterThan">
      <formula>20</formula>
    </cfRule>
  </conditionalFormatting>
  <conditionalFormatting sqref="AK91 AK88">
    <cfRule type="cellIs" dxfId="935" priority="196" operator="greaterThan">
      <formula>20</formula>
    </cfRule>
  </conditionalFormatting>
  <conditionalFormatting sqref="AQ91 AQ88">
    <cfRule type="cellIs" dxfId="934" priority="195" operator="greaterThan">
      <formula>20</formula>
    </cfRule>
  </conditionalFormatting>
  <conditionalFormatting sqref="AK48">
    <cfRule type="cellIs" dxfId="933" priority="295" operator="greaterThan">
      <formula>20</formula>
    </cfRule>
  </conditionalFormatting>
  <conditionalFormatting sqref="AQ48">
    <cfRule type="cellIs" dxfId="932" priority="294" operator="greaterThan">
      <formula>20</formula>
    </cfRule>
  </conditionalFormatting>
  <conditionalFormatting sqref="AW48">
    <cfRule type="cellIs" dxfId="931" priority="293" operator="greaterThan">
      <formula>20</formula>
    </cfRule>
  </conditionalFormatting>
  <conditionalFormatting sqref="BC48">
    <cfRule type="cellIs" dxfId="930" priority="292" operator="greaterThan">
      <formula>20</formula>
    </cfRule>
  </conditionalFormatting>
  <conditionalFormatting sqref="AK82 AK79 AK76 AK73 AK70 AK67 AK64 AK61 AK58 AK55 AK52">
    <cfRule type="cellIs" dxfId="929" priority="291" operator="greaterThan">
      <formula>20</formula>
    </cfRule>
  </conditionalFormatting>
  <conditionalFormatting sqref="AQ82 AQ79 AQ76 AQ73 AQ70 AQ67 AQ64 AQ61 AQ58 AQ55 AQ52">
    <cfRule type="cellIs" dxfId="928" priority="290" operator="greaterThan">
      <formula>20</formula>
    </cfRule>
  </conditionalFormatting>
  <conditionalFormatting sqref="AW82 AW79 AW76 AW73 AW70 AW67 AW64 AW61 AW58 AW55 AW52">
    <cfRule type="cellIs" dxfId="927" priority="289" operator="greaterThan">
      <formula>20</formula>
    </cfRule>
  </conditionalFormatting>
  <conditionalFormatting sqref="BC82 BC79 BC76 BC73 BC70 BC67 BC64 BC61 BC58 BC55 BC52">
    <cfRule type="cellIs" dxfId="926" priority="288" operator="greaterThan">
      <formula>20</formula>
    </cfRule>
  </conditionalFormatting>
  <conditionalFormatting sqref="AK89">
    <cfRule type="cellIs" dxfId="925" priority="287" operator="greaterThan">
      <formula>20</formula>
    </cfRule>
  </conditionalFormatting>
  <conditionalFormatting sqref="AQ89">
    <cfRule type="cellIs" dxfId="924" priority="286" operator="greaterThan">
      <formula>20</formula>
    </cfRule>
  </conditionalFormatting>
  <conditionalFormatting sqref="AW89">
    <cfRule type="cellIs" dxfId="923" priority="285" operator="greaterThan">
      <formula>20</formula>
    </cfRule>
  </conditionalFormatting>
  <conditionalFormatting sqref="BC92 BC89">
    <cfRule type="cellIs" dxfId="922" priority="284" operator="greaterThan">
      <formula>20</formula>
    </cfRule>
  </conditionalFormatting>
  <conditionalFormatting sqref="AM83:AN83">
    <cfRule type="cellIs" dxfId="921" priority="283" operator="between">
      <formula>80</formula>
      <formula>120</formula>
    </cfRule>
  </conditionalFormatting>
  <conditionalFormatting sqref="AL82">
    <cfRule type="cellIs" dxfId="920" priority="282" operator="greaterThan">
      <formula>20</formula>
    </cfRule>
  </conditionalFormatting>
  <conditionalFormatting sqref="AM82:AN82">
    <cfRule type="cellIs" dxfId="919" priority="281" operator="between">
      <formula>80</formula>
      <formula>120</formula>
    </cfRule>
  </conditionalFormatting>
  <conditionalFormatting sqref="AM82:AN82">
    <cfRule type="cellIs" dxfId="918" priority="280" operator="between">
      <formula>80</formula>
      <formula>120</formula>
    </cfRule>
  </conditionalFormatting>
  <conditionalFormatting sqref="AR80">
    <cfRule type="cellIs" dxfId="917" priority="219" operator="greaterThan">
      <formula>20</formula>
    </cfRule>
  </conditionalFormatting>
  <conditionalFormatting sqref="AM84:AN84">
    <cfRule type="cellIs" dxfId="916" priority="279" operator="between">
      <formula>80</formula>
      <formula>120</formula>
    </cfRule>
  </conditionalFormatting>
  <conditionalFormatting sqref="AK83 AK80 AK77 AK74 AK71 AK68 AK65 AK62 AK59 AK56 AK53 AK50">
    <cfRule type="cellIs" dxfId="915" priority="234" operator="greaterThan">
      <formula>20</formula>
    </cfRule>
  </conditionalFormatting>
  <conditionalFormatting sqref="AQ83 AQ80 AQ77 AQ74 AQ71 AQ68 AQ65 AQ62 AQ59 AQ56 AQ53 AQ50">
    <cfRule type="cellIs" dxfId="914" priority="233" operator="greaterThan">
      <formula>20</formula>
    </cfRule>
  </conditionalFormatting>
  <conditionalFormatting sqref="AW83 AW80 AW77 AW74 AW71 AW68 AW65 AW62 AW59 AW56 AW53 AW50">
    <cfRule type="cellIs" dxfId="913" priority="232" operator="greaterThan">
      <formula>20</formula>
    </cfRule>
  </conditionalFormatting>
  <conditionalFormatting sqref="BC83 BC80 BC77 BC74 BC71 BC68 BC65 BC62 BC59 BC56 BC53 BC50">
    <cfRule type="cellIs" dxfId="912" priority="231" operator="greaterThan">
      <formula>20</formula>
    </cfRule>
  </conditionalFormatting>
  <conditionalFormatting sqref="AQ90 AQ87">
    <cfRule type="cellIs" dxfId="911" priority="229" operator="greaterThan">
      <formula>20</formula>
    </cfRule>
  </conditionalFormatting>
  <conditionalFormatting sqref="AW90 AW87">
    <cfRule type="cellIs" dxfId="910" priority="228" operator="greaterThan">
      <formula>20</formula>
    </cfRule>
  </conditionalFormatting>
  <conditionalFormatting sqref="AS83:AT83">
    <cfRule type="cellIs" dxfId="909" priority="278" operator="between">
      <formula>80</formula>
      <formula>120</formula>
    </cfRule>
  </conditionalFormatting>
  <conditionalFormatting sqref="AS83:AT83">
    <cfRule type="cellIs" dxfId="908" priority="277" operator="between">
      <formula>80</formula>
      <formula>120</formula>
    </cfRule>
  </conditionalFormatting>
  <conditionalFormatting sqref="AR82">
    <cfRule type="cellIs" dxfId="907" priority="276" operator="greaterThan">
      <formula>20</formula>
    </cfRule>
  </conditionalFormatting>
  <conditionalFormatting sqref="AS82:AT82">
    <cfRule type="cellIs" dxfId="906" priority="275" operator="between">
      <formula>80</formula>
      <formula>120</formula>
    </cfRule>
  </conditionalFormatting>
  <conditionalFormatting sqref="AS82:AT82">
    <cfRule type="cellIs" dxfId="905" priority="274" operator="between">
      <formula>80</formula>
      <formula>120</formula>
    </cfRule>
  </conditionalFormatting>
  <conditionalFormatting sqref="AS82:AT82">
    <cfRule type="cellIs" dxfId="904" priority="273" operator="between">
      <formula>80</formula>
      <formula>120</formula>
    </cfRule>
  </conditionalFormatting>
  <conditionalFormatting sqref="AS84:AT84">
    <cfRule type="cellIs" dxfId="903" priority="272" operator="between">
      <formula>80</formula>
      <formula>120</formula>
    </cfRule>
  </conditionalFormatting>
  <conditionalFormatting sqref="AS84:AT84">
    <cfRule type="cellIs" dxfId="902" priority="271" operator="between">
      <formula>80</formula>
      <formula>120</formula>
    </cfRule>
  </conditionalFormatting>
  <conditionalFormatting sqref="AY83:AZ83">
    <cfRule type="cellIs" dxfId="901" priority="270" operator="between">
      <formula>80</formula>
      <formula>120</formula>
    </cfRule>
  </conditionalFormatting>
  <conditionalFormatting sqref="AX82">
    <cfRule type="cellIs" dxfId="900" priority="269" operator="greaterThan">
      <formula>20</formula>
    </cfRule>
  </conditionalFormatting>
  <conditionalFormatting sqref="AY82:AZ82">
    <cfRule type="cellIs" dxfId="899" priority="268" operator="between">
      <formula>80</formula>
      <formula>120</formula>
    </cfRule>
  </conditionalFormatting>
  <conditionalFormatting sqref="AY82:AZ82">
    <cfRule type="cellIs" dxfId="898" priority="266" operator="between">
      <formula>80</formula>
      <formula>120</formula>
    </cfRule>
  </conditionalFormatting>
  <conditionalFormatting sqref="AY82:AZ82">
    <cfRule type="cellIs" dxfId="897" priority="267" operator="between">
      <formula>80</formula>
      <formula>120</formula>
    </cfRule>
  </conditionalFormatting>
  <conditionalFormatting sqref="AY84:AZ84">
    <cfRule type="cellIs" dxfId="896" priority="265" operator="between">
      <formula>80</formula>
      <formula>120</formula>
    </cfRule>
  </conditionalFormatting>
  <conditionalFormatting sqref="BE83">
    <cfRule type="cellIs" dxfId="895" priority="264" operator="between">
      <formula>80</formula>
      <formula>120</formula>
    </cfRule>
  </conditionalFormatting>
  <conditionalFormatting sqref="BD82">
    <cfRule type="cellIs" dxfId="894" priority="263" operator="greaterThan">
      <formula>20</formula>
    </cfRule>
  </conditionalFormatting>
  <conditionalFormatting sqref="BE82">
    <cfRule type="cellIs" dxfId="893" priority="262" operator="between">
      <formula>80</formula>
      <formula>120</formula>
    </cfRule>
  </conditionalFormatting>
  <conditionalFormatting sqref="BE82">
    <cfRule type="cellIs" dxfId="892" priority="261" operator="between">
      <formula>80</formula>
      <formula>120</formula>
    </cfRule>
  </conditionalFormatting>
  <conditionalFormatting sqref="BE82">
    <cfRule type="cellIs" dxfId="891" priority="259" operator="between">
      <formula>80</formula>
      <formula>120</formula>
    </cfRule>
  </conditionalFormatting>
  <conditionalFormatting sqref="BE82">
    <cfRule type="cellIs" dxfId="890" priority="260" operator="between">
      <formula>80</formula>
      <formula>120</formula>
    </cfRule>
  </conditionalFormatting>
  <conditionalFormatting sqref="BE84">
    <cfRule type="cellIs" dxfId="889" priority="258" operator="between">
      <formula>80</formula>
      <formula>120</formula>
    </cfRule>
  </conditionalFormatting>
  <conditionalFormatting sqref="AW91 AW88">
    <cfRule type="cellIs" dxfId="888" priority="194" operator="greaterThan">
      <formula>20</formula>
    </cfRule>
  </conditionalFormatting>
  <conditionalFormatting sqref="AQ89 AQ86">
    <cfRule type="cellIs" dxfId="887" priority="191" operator="greaterThan">
      <formula>20</formula>
    </cfRule>
  </conditionalFormatting>
  <conditionalFormatting sqref="AS93:AT93">
    <cfRule type="cellIs" dxfId="886" priority="187" operator="between">
      <formula>80</formula>
      <formula>120</formula>
    </cfRule>
  </conditionalFormatting>
  <conditionalFormatting sqref="BE93">
    <cfRule type="cellIs" dxfId="885" priority="184" operator="between">
      <formula>80</formula>
      <formula>120</formula>
    </cfRule>
  </conditionalFormatting>
  <conditionalFormatting sqref="AS94:AT94 AY94:AZ94 BE94 AM94:AN94">
    <cfRule type="cellIs" dxfId="884" priority="183" operator="between">
      <formula>80</formula>
      <formula>120</formula>
    </cfRule>
  </conditionalFormatting>
  <conditionalFormatting sqref="BC94:BD94 AW94:AX94 AK94:AL94">
    <cfRule type="cellIs" dxfId="883" priority="182" operator="greaterThan">
      <formula>20</formula>
    </cfRule>
  </conditionalFormatting>
  <conditionalFormatting sqref="BC39">
    <cfRule type="cellIs" dxfId="882" priority="257" operator="greaterThan">
      <formula>20</formula>
    </cfRule>
  </conditionalFormatting>
  <conditionalFormatting sqref="AK43:AL43 AW43:AX43 BC43:BD43">
    <cfRule type="cellIs" dxfId="881" priority="256" operator="greaterThan">
      <formula>20</formula>
    </cfRule>
  </conditionalFormatting>
  <conditionalFormatting sqref="AQ43:AR43">
    <cfRule type="cellIs" dxfId="880" priority="255" operator="greaterThan">
      <formula>20</formula>
    </cfRule>
  </conditionalFormatting>
  <conditionalFormatting sqref="AQ43">
    <cfRule type="cellIs" dxfId="879" priority="253" operator="greaterThan">
      <formula>20</formula>
    </cfRule>
  </conditionalFormatting>
  <conditionalFormatting sqref="BC43 BC45">
    <cfRule type="cellIs" dxfId="878" priority="251" operator="greaterThan">
      <formula>20</formula>
    </cfRule>
  </conditionalFormatting>
  <conditionalFormatting sqref="AK43">
    <cfRule type="cellIs" dxfId="877" priority="254" operator="greaterThan">
      <formula>20</formula>
    </cfRule>
  </conditionalFormatting>
  <conditionalFormatting sqref="AW43 AW45">
    <cfRule type="cellIs" dxfId="876" priority="252" operator="greaterThan">
      <formula>20</formula>
    </cfRule>
  </conditionalFormatting>
  <conditionalFormatting sqref="AK45:AL45 AW45:AX45 BC45:BD45">
    <cfRule type="cellIs" dxfId="875" priority="250" operator="greaterThan">
      <formula>20</formula>
    </cfRule>
  </conditionalFormatting>
  <conditionalFormatting sqref="AM45:AN45 BE45 AY45:AZ45">
    <cfRule type="cellIs" dxfId="874" priority="249" operator="between">
      <formula>80</formula>
      <formula>120</formula>
    </cfRule>
  </conditionalFormatting>
  <conditionalFormatting sqref="AQ45:AR45">
    <cfRule type="cellIs" dxfId="873" priority="248" operator="greaterThan">
      <formula>20</formula>
    </cfRule>
  </conditionalFormatting>
  <conditionalFormatting sqref="AS45:AT45">
    <cfRule type="cellIs" dxfId="872" priority="247" operator="between">
      <formula>80</formula>
      <formula>120</formula>
    </cfRule>
  </conditionalFormatting>
  <conditionalFormatting sqref="AK42">
    <cfRule type="cellIs" dxfId="871" priority="246" operator="greaterThan">
      <formula>20</formula>
    </cfRule>
  </conditionalFormatting>
  <conditionalFormatting sqref="AQ42">
    <cfRule type="cellIs" dxfId="870" priority="245" operator="greaterThan">
      <formula>20</formula>
    </cfRule>
  </conditionalFormatting>
  <conditionalFormatting sqref="AW42">
    <cfRule type="cellIs" dxfId="869" priority="244" operator="greaterThan">
      <formula>20</formula>
    </cfRule>
  </conditionalFormatting>
  <conditionalFormatting sqref="BC42">
    <cfRule type="cellIs" dxfId="868" priority="243" operator="greaterThan">
      <formula>20</formula>
    </cfRule>
  </conditionalFormatting>
  <conditionalFormatting sqref="AK46">
    <cfRule type="cellIs" dxfId="867" priority="242" operator="greaterThan">
      <formula>20</formula>
    </cfRule>
  </conditionalFormatting>
  <conditionalFormatting sqref="AQ46">
    <cfRule type="cellIs" dxfId="866" priority="241" operator="greaterThan">
      <formula>20</formula>
    </cfRule>
  </conditionalFormatting>
  <conditionalFormatting sqref="AW46">
    <cfRule type="cellIs" dxfId="865" priority="240" operator="greaterThan">
      <formula>20</formula>
    </cfRule>
  </conditionalFormatting>
  <conditionalFormatting sqref="BC46">
    <cfRule type="cellIs" dxfId="864" priority="239" operator="greaterThan">
      <formula>20</formula>
    </cfRule>
  </conditionalFormatting>
  <conditionalFormatting sqref="AK47">
    <cfRule type="cellIs" dxfId="863" priority="238" operator="greaterThan">
      <formula>20</formula>
    </cfRule>
  </conditionalFormatting>
  <conditionalFormatting sqref="AQ47">
    <cfRule type="cellIs" dxfId="862" priority="237" operator="greaterThan">
      <formula>20</formula>
    </cfRule>
  </conditionalFormatting>
  <conditionalFormatting sqref="AW47">
    <cfRule type="cellIs" dxfId="861" priority="236" operator="greaterThan">
      <formula>20</formula>
    </cfRule>
  </conditionalFormatting>
  <conditionalFormatting sqref="BC47">
    <cfRule type="cellIs" dxfId="860" priority="235" operator="greaterThan">
      <formula>20</formula>
    </cfRule>
  </conditionalFormatting>
  <conditionalFormatting sqref="AK90 AK87">
    <cfRule type="cellIs" dxfId="859" priority="230" operator="greaterThan">
      <formula>20</formula>
    </cfRule>
  </conditionalFormatting>
  <conditionalFormatting sqref="BC90 BC87">
    <cfRule type="cellIs" dxfId="858" priority="227" operator="greaterThan">
      <formula>20</formula>
    </cfRule>
  </conditionalFormatting>
  <conditionalFormatting sqref="AM81:AN81">
    <cfRule type="cellIs" dxfId="857" priority="226" operator="between">
      <formula>80</formula>
      <formula>120</formula>
    </cfRule>
  </conditionalFormatting>
  <conditionalFormatting sqref="AL80">
    <cfRule type="cellIs" dxfId="856" priority="225" operator="greaterThan">
      <formula>20</formula>
    </cfRule>
  </conditionalFormatting>
  <conditionalFormatting sqref="AM80:AN80">
    <cfRule type="cellIs" dxfId="855" priority="224" operator="between">
      <formula>80</formula>
      <formula>120</formula>
    </cfRule>
  </conditionalFormatting>
  <conditionalFormatting sqref="AM80:AN80">
    <cfRule type="cellIs" dxfId="854" priority="223" operator="between">
      <formula>80</formula>
      <formula>120</formula>
    </cfRule>
  </conditionalFormatting>
  <conditionalFormatting sqref="AM82:AN83">
    <cfRule type="cellIs" dxfId="853" priority="222" operator="between">
      <formula>80</formula>
      <formula>120</formula>
    </cfRule>
  </conditionalFormatting>
  <conditionalFormatting sqref="AS81:AT81">
    <cfRule type="cellIs" dxfId="852" priority="221" operator="between">
      <formula>80</formula>
      <formula>120</formula>
    </cfRule>
  </conditionalFormatting>
  <conditionalFormatting sqref="AS81:AT81">
    <cfRule type="cellIs" dxfId="851" priority="220" operator="between">
      <formula>80</formula>
      <formula>120</formula>
    </cfRule>
  </conditionalFormatting>
  <conditionalFormatting sqref="AS80:AT80">
    <cfRule type="cellIs" dxfId="850" priority="218" operator="between">
      <formula>80</formula>
      <formula>120</formula>
    </cfRule>
  </conditionalFormatting>
  <conditionalFormatting sqref="AS80:AT80">
    <cfRule type="cellIs" dxfId="849" priority="217" operator="between">
      <formula>80</formula>
      <formula>120</formula>
    </cfRule>
  </conditionalFormatting>
  <conditionalFormatting sqref="AS80:AT80">
    <cfRule type="cellIs" dxfId="848" priority="216" operator="between">
      <formula>80</formula>
      <formula>120</formula>
    </cfRule>
  </conditionalFormatting>
  <conditionalFormatting sqref="AS82:AT83">
    <cfRule type="cellIs" dxfId="847" priority="215" operator="between">
      <formula>80</formula>
      <formula>120</formula>
    </cfRule>
  </conditionalFormatting>
  <conditionalFormatting sqref="AS82:AT83">
    <cfRule type="cellIs" dxfId="846" priority="214" operator="between">
      <formula>80</formula>
      <formula>120</formula>
    </cfRule>
  </conditionalFormatting>
  <conditionalFormatting sqref="BD80">
    <cfRule type="cellIs" dxfId="845" priority="206" operator="greaterThan">
      <formula>20</formula>
    </cfRule>
  </conditionalFormatting>
  <conditionalFormatting sqref="AY81:AZ81">
    <cfRule type="cellIs" dxfId="844" priority="213" operator="between">
      <formula>80</formula>
      <formula>120</formula>
    </cfRule>
  </conditionalFormatting>
  <conditionalFormatting sqref="AX80">
    <cfRule type="cellIs" dxfId="843" priority="212" operator="greaterThan">
      <formula>20</formula>
    </cfRule>
  </conditionalFormatting>
  <conditionalFormatting sqref="AY80:AZ80">
    <cfRule type="cellIs" dxfId="842" priority="211" operator="between">
      <formula>80</formula>
      <formula>120</formula>
    </cfRule>
  </conditionalFormatting>
  <conditionalFormatting sqref="AY80:AZ80">
    <cfRule type="cellIs" dxfId="841" priority="209" operator="between">
      <formula>80</formula>
      <formula>120</formula>
    </cfRule>
  </conditionalFormatting>
  <conditionalFormatting sqref="AY80:AZ80">
    <cfRule type="cellIs" dxfId="840" priority="210" operator="between">
      <formula>80</formula>
      <formula>120</formula>
    </cfRule>
  </conditionalFormatting>
  <conditionalFormatting sqref="AY82:AZ83">
    <cfRule type="cellIs" dxfId="839" priority="208" operator="between">
      <formula>80</formula>
      <formula>120</formula>
    </cfRule>
  </conditionalFormatting>
  <conditionalFormatting sqref="AK85">
    <cfRule type="cellIs" dxfId="838" priority="200" operator="greaterThan">
      <formula>20</formula>
    </cfRule>
  </conditionalFormatting>
  <conditionalFormatting sqref="BE81">
    <cfRule type="cellIs" dxfId="837" priority="207" operator="between">
      <formula>80</formula>
      <formula>120</formula>
    </cfRule>
  </conditionalFormatting>
  <conditionalFormatting sqref="BE80">
    <cfRule type="cellIs" dxfId="836" priority="205" operator="between">
      <formula>80</formula>
      <formula>120</formula>
    </cfRule>
  </conditionalFormatting>
  <conditionalFormatting sqref="BE80">
    <cfRule type="cellIs" dxfId="835" priority="202" operator="between">
      <formula>80</formula>
      <formula>120</formula>
    </cfRule>
  </conditionalFormatting>
  <conditionalFormatting sqref="BE80">
    <cfRule type="cellIs" dxfId="834" priority="203" operator="between">
      <formula>80</formula>
      <formula>120</formula>
    </cfRule>
  </conditionalFormatting>
  <conditionalFormatting sqref="AK89 AK86">
    <cfRule type="cellIs" dxfId="833" priority="192" operator="greaterThan">
      <formula>20</formula>
    </cfRule>
  </conditionalFormatting>
  <conditionalFormatting sqref="BE82:BE83">
    <cfRule type="cellIs" dxfId="832" priority="201" operator="between">
      <formula>80</formula>
      <formula>120</formula>
    </cfRule>
  </conditionalFormatting>
  <conditionalFormatting sqref="AW89 AW86">
    <cfRule type="cellIs" dxfId="831" priority="190" operator="greaterThan">
      <formula>20</formula>
    </cfRule>
  </conditionalFormatting>
  <conditionalFormatting sqref="AQ85">
    <cfRule type="cellIs" dxfId="830" priority="199" operator="greaterThan">
      <formula>20</formula>
    </cfRule>
  </conditionalFormatting>
  <conditionalFormatting sqref="BC91 BC88">
    <cfRule type="cellIs" dxfId="829" priority="193" operator="greaterThan">
      <formula>20</formula>
    </cfRule>
  </conditionalFormatting>
  <conditionalFormatting sqref="BC92 BC89 BC86">
    <cfRule type="cellIs" dxfId="828" priority="189" operator="greaterThan">
      <formula>20</formula>
    </cfRule>
  </conditionalFormatting>
  <conditionalFormatting sqref="AM93:AN93">
    <cfRule type="cellIs" dxfId="827" priority="188" operator="between">
      <formula>80</formula>
      <formula>120</formula>
    </cfRule>
  </conditionalFormatting>
  <conditionalFormatting sqref="AS93:AT93">
    <cfRule type="cellIs" dxfId="826" priority="186" operator="between">
      <formula>80</formula>
      <formula>120</formula>
    </cfRule>
  </conditionalFormatting>
  <conditionalFormatting sqref="AY93:AZ93">
    <cfRule type="cellIs" dxfId="825" priority="185" operator="between">
      <formula>80</formula>
      <formula>120</formula>
    </cfRule>
  </conditionalFormatting>
  <conditionalFormatting sqref="AK94">
    <cfRule type="cellIs" dxfId="824" priority="180" operator="greaterThan">
      <formula>20</formula>
    </cfRule>
  </conditionalFormatting>
  <conditionalFormatting sqref="BC94">
    <cfRule type="cellIs" dxfId="823" priority="177" operator="greaterThan">
      <formula>20</formula>
    </cfRule>
  </conditionalFormatting>
  <conditionalFormatting sqref="AQ94:AR94">
    <cfRule type="cellIs" dxfId="822" priority="181" operator="greaterThan">
      <formula>20</formula>
    </cfRule>
  </conditionalFormatting>
  <conditionalFormatting sqref="AQ94">
    <cfRule type="cellIs" dxfId="821" priority="179" operator="greaterThan">
      <formula>20</formula>
    </cfRule>
  </conditionalFormatting>
  <conditionalFormatting sqref="AW94">
    <cfRule type="cellIs" dxfId="820" priority="178" operator="greaterThan">
      <formula>20</formula>
    </cfRule>
  </conditionalFormatting>
  <conditionalFormatting sqref="BC94">
    <cfRule type="cellIs" dxfId="819" priority="175" operator="greaterThan">
      <formula>20</formula>
    </cfRule>
  </conditionalFormatting>
  <conditionalFormatting sqref="AW94">
    <cfRule type="cellIs" dxfId="818" priority="176" operator="greaterThan">
      <formula>20</formula>
    </cfRule>
  </conditionalFormatting>
  <conditionalFormatting sqref="AK127 AK124 AK121 AK118 AK115 AK112 AK109 AK106 AK103 AK100 AK97">
    <cfRule type="cellIs" dxfId="817" priority="174" operator="greaterThan">
      <formula>20</formula>
    </cfRule>
  </conditionalFormatting>
  <conditionalFormatting sqref="AQ127 AQ124 AQ121 AQ118 AQ115 AQ112 AQ109 AQ106 AQ103 AQ100 AQ97">
    <cfRule type="cellIs" dxfId="816" priority="173" operator="greaterThan">
      <formula>20</formula>
    </cfRule>
  </conditionalFormatting>
  <conditionalFormatting sqref="AW127 AW124 AW121 AW118 AW115 AW112 AW109 AW106 AW103 AW100 AW97">
    <cfRule type="cellIs" dxfId="815" priority="172" operator="greaterThan">
      <formula>20</formula>
    </cfRule>
  </conditionalFormatting>
  <conditionalFormatting sqref="BC127 BC124 BC121 BC118 BC115 BC112 BC109 BC106 BC103 BC100 BC97">
    <cfRule type="cellIs" dxfId="814" priority="171" operator="greaterThan">
      <formula>20</formula>
    </cfRule>
  </conditionalFormatting>
  <conditionalFormatting sqref="AX127">
    <cfRule type="cellIs" dxfId="813" priority="156" operator="greaterThan">
      <formula>20</formula>
    </cfRule>
  </conditionalFormatting>
  <conditionalFormatting sqref="AM128:AN128">
    <cfRule type="cellIs" dxfId="812" priority="170" operator="between">
      <formula>80</formula>
      <formula>120</formula>
    </cfRule>
  </conditionalFormatting>
  <conditionalFormatting sqref="AL127">
    <cfRule type="cellIs" dxfId="811" priority="169" operator="greaterThan">
      <formula>20</formula>
    </cfRule>
  </conditionalFormatting>
  <conditionalFormatting sqref="AM127:AN127">
    <cfRule type="cellIs" dxfId="810" priority="168" operator="between">
      <formula>80</formula>
      <formula>120</formula>
    </cfRule>
  </conditionalFormatting>
  <conditionalFormatting sqref="AM127:AN127">
    <cfRule type="cellIs" dxfId="809" priority="167" operator="between">
      <formula>80</formula>
      <formula>120</formula>
    </cfRule>
  </conditionalFormatting>
  <conditionalFormatting sqref="AM129:AN129">
    <cfRule type="cellIs" dxfId="808" priority="166" operator="between">
      <formula>80</formula>
      <formula>120</formula>
    </cfRule>
  </conditionalFormatting>
  <conditionalFormatting sqref="AS128:AT128">
    <cfRule type="cellIs" dxfId="807" priority="165" operator="between">
      <formula>80</formula>
      <formula>120</formula>
    </cfRule>
  </conditionalFormatting>
  <conditionalFormatting sqref="AS128:AT128">
    <cfRule type="cellIs" dxfId="806" priority="164" operator="between">
      <formula>80</formula>
      <formula>120</formula>
    </cfRule>
  </conditionalFormatting>
  <conditionalFormatting sqref="AR127">
    <cfRule type="cellIs" dxfId="805" priority="163" operator="greaterThan">
      <formula>20</formula>
    </cfRule>
  </conditionalFormatting>
  <conditionalFormatting sqref="AS127:AT127">
    <cfRule type="cellIs" dxfId="804" priority="162" operator="between">
      <formula>80</formula>
      <formula>120</formula>
    </cfRule>
  </conditionalFormatting>
  <conditionalFormatting sqref="AS127:AT127">
    <cfRule type="cellIs" dxfId="803" priority="161" operator="between">
      <formula>80</formula>
      <formula>120</formula>
    </cfRule>
  </conditionalFormatting>
  <conditionalFormatting sqref="AS127:AT127">
    <cfRule type="cellIs" dxfId="802" priority="160" operator="between">
      <formula>80</formula>
      <formula>120</formula>
    </cfRule>
  </conditionalFormatting>
  <conditionalFormatting sqref="AS129:AT129">
    <cfRule type="cellIs" dxfId="801" priority="159" operator="between">
      <formula>80</formula>
      <formula>120</formula>
    </cfRule>
  </conditionalFormatting>
  <conditionalFormatting sqref="AS129:AT129">
    <cfRule type="cellIs" dxfId="800" priority="158" operator="between">
      <formula>80</formula>
      <formula>120</formula>
    </cfRule>
  </conditionalFormatting>
  <conditionalFormatting sqref="AY128:AZ128">
    <cfRule type="cellIs" dxfId="799" priority="157" operator="between">
      <formula>80</formula>
      <formula>120</formula>
    </cfRule>
  </conditionalFormatting>
  <conditionalFormatting sqref="AY127:AZ127">
    <cfRule type="cellIs" dxfId="798" priority="155" operator="between">
      <formula>80</formula>
      <formula>120</formula>
    </cfRule>
  </conditionalFormatting>
  <conditionalFormatting sqref="AY127:AZ127">
    <cfRule type="cellIs" dxfId="797" priority="153" operator="between">
      <formula>80</formula>
      <formula>120</formula>
    </cfRule>
  </conditionalFormatting>
  <conditionalFormatting sqref="AY127:AZ127">
    <cfRule type="cellIs" dxfId="796" priority="154" operator="between">
      <formula>80</formula>
      <formula>120</formula>
    </cfRule>
  </conditionalFormatting>
  <conditionalFormatting sqref="AY129:AZ129">
    <cfRule type="cellIs" dxfId="795" priority="152" operator="between">
      <formula>80</formula>
      <formula>120</formula>
    </cfRule>
  </conditionalFormatting>
  <conditionalFormatting sqref="BE128">
    <cfRule type="cellIs" dxfId="794" priority="151" operator="between">
      <formula>80</formula>
      <formula>120</formula>
    </cfRule>
  </conditionalFormatting>
  <conditionalFormatting sqref="BD127">
    <cfRule type="cellIs" dxfId="793" priority="150" operator="greaterThan">
      <formula>20</formula>
    </cfRule>
  </conditionalFormatting>
  <conditionalFormatting sqref="BE127">
    <cfRule type="cellIs" dxfId="792" priority="149" operator="between">
      <formula>80</formula>
      <formula>120</formula>
    </cfRule>
  </conditionalFormatting>
  <conditionalFormatting sqref="BE127">
    <cfRule type="cellIs" dxfId="791" priority="148" operator="between">
      <formula>80</formula>
      <formula>120</formula>
    </cfRule>
  </conditionalFormatting>
  <conditionalFormatting sqref="BE127">
    <cfRule type="cellIs" dxfId="790" priority="146" operator="between">
      <formula>80</formula>
      <formula>120</formula>
    </cfRule>
  </conditionalFormatting>
  <conditionalFormatting sqref="BE127">
    <cfRule type="cellIs" dxfId="789" priority="147" operator="between">
      <formula>80</formula>
      <formula>120</formula>
    </cfRule>
  </conditionalFormatting>
  <conditionalFormatting sqref="BE129">
    <cfRule type="cellIs" dxfId="788" priority="145" operator="between">
      <formula>80</formula>
      <formula>120</formula>
    </cfRule>
  </conditionalFormatting>
  <conditionalFormatting sqref="AK128 AK125 AK122 AK119 AK116 AK113 AK110 AK107 AK104 AK101 AK98 AK95">
    <cfRule type="cellIs" dxfId="787" priority="144" operator="greaterThan">
      <formula>20</formula>
    </cfRule>
  </conditionalFormatting>
  <conditionalFormatting sqref="AQ128 AQ125 AQ122 AQ119 AQ116 AQ113 AQ110 AQ107 AQ104 AQ101 AQ98 AQ95">
    <cfRule type="cellIs" dxfId="786" priority="143" operator="greaterThan">
      <formula>20</formula>
    </cfRule>
  </conditionalFormatting>
  <conditionalFormatting sqref="AW128 AW125 AW122 AW119 AW116 AW113 AW110 AW107 AW104 AW101 AW98 AW95">
    <cfRule type="cellIs" dxfId="785" priority="142" operator="greaterThan">
      <formula>20</formula>
    </cfRule>
  </conditionalFormatting>
  <conditionalFormatting sqref="BC128 BC125 BC122 BC119 BC116 BC113 BC110 BC107 BC104 BC101 BC98 BC95">
    <cfRule type="cellIs" dxfId="784" priority="141" operator="greaterThan">
      <formula>20</formula>
    </cfRule>
  </conditionalFormatting>
  <conditionalFormatting sqref="AK135 AK132">
    <cfRule type="cellIs" dxfId="783" priority="140" operator="greaterThan">
      <formula>20</formula>
    </cfRule>
  </conditionalFormatting>
  <conditionalFormatting sqref="AQ135 AQ132">
    <cfRule type="cellIs" dxfId="782" priority="139" operator="greaterThan">
      <formula>20</formula>
    </cfRule>
  </conditionalFormatting>
  <conditionalFormatting sqref="AW135 AW132">
    <cfRule type="cellIs" dxfId="781" priority="138" operator="greaterThan">
      <formula>20</formula>
    </cfRule>
  </conditionalFormatting>
  <conditionalFormatting sqref="BC135 BC132">
    <cfRule type="cellIs" dxfId="780" priority="137" operator="greaterThan">
      <formula>20</formula>
    </cfRule>
  </conditionalFormatting>
  <conditionalFormatting sqref="AL128">
    <cfRule type="cellIs" dxfId="779" priority="129" operator="lessThan">
      <formula>20</formula>
    </cfRule>
  </conditionalFormatting>
  <conditionalFormatting sqref="AM126:AN126">
    <cfRule type="cellIs" dxfId="778" priority="136" operator="between">
      <formula>80</formula>
      <formula>120</formula>
    </cfRule>
  </conditionalFormatting>
  <conditionalFormatting sqref="AL125">
    <cfRule type="cellIs" dxfId="777" priority="135" operator="greaterThan">
      <formula>20</formula>
    </cfRule>
  </conditionalFormatting>
  <conditionalFormatting sqref="AM125:AN125">
    <cfRule type="cellIs" dxfId="776" priority="134" operator="between">
      <formula>80</formula>
      <formula>120</formula>
    </cfRule>
  </conditionalFormatting>
  <conditionalFormatting sqref="AM125:AN125">
    <cfRule type="cellIs" dxfId="775" priority="133" operator="between">
      <formula>80</formula>
      <formula>120</formula>
    </cfRule>
  </conditionalFormatting>
  <conditionalFormatting sqref="AL128">
    <cfRule type="cellIs" dxfId="774" priority="132" operator="greaterThan">
      <formula>20</formula>
    </cfRule>
  </conditionalFormatting>
  <conditionalFormatting sqref="AM127:AN128">
    <cfRule type="cellIs" dxfId="773" priority="131" operator="between">
      <formula>80</formula>
      <formula>120</formula>
    </cfRule>
  </conditionalFormatting>
  <conditionalFormatting sqref="AL128">
    <cfRule type="cellIs" dxfId="772" priority="130" operator="greaterThan">
      <formula>20</formula>
    </cfRule>
  </conditionalFormatting>
  <conditionalFormatting sqref="AS126:AT126">
    <cfRule type="cellIs" dxfId="771" priority="128" operator="between">
      <formula>80</formula>
      <formula>120</formula>
    </cfRule>
  </conditionalFormatting>
  <conditionalFormatting sqref="AS126:AT126">
    <cfRule type="cellIs" dxfId="770" priority="127" operator="between">
      <formula>80</formula>
      <formula>120</formula>
    </cfRule>
  </conditionalFormatting>
  <conditionalFormatting sqref="AR125">
    <cfRule type="cellIs" dxfId="769" priority="126" operator="greaterThan">
      <formula>20</formula>
    </cfRule>
  </conditionalFormatting>
  <conditionalFormatting sqref="AS125:AT125">
    <cfRule type="cellIs" dxfId="768" priority="125" operator="between">
      <formula>80</formula>
      <formula>120</formula>
    </cfRule>
  </conditionalFormatting>
  <conditionalFormatting sqref="AS125:AT125">
    <cfRule type="cellIs" dxfId="767" priority="124" operator="between">
      <formula>80</formula>
      <formula>120</formula>
    </cfRule>
  </conditionalFormatting>
  <conditionalFormatting sqref="AS125:AT125">
    <cfRule type="cellIs" dxfId="766" priority="123" operator="between">
      <formula>80</formula>
      <formula>120</formula>
    </cfRule>
  </conditionalFormatting>
  <conditionalFormatting sqref="AR128">
    <cfRule type="cellIs" dxfId="765" priority="122" operator="greaterThan">
      <formula>20</formula>
    </cfRule>
  </conditionalFormatting>
  <conditionalFormatting sqref="AS127:AT128">
    <cfRule type="cellIs" dxfId="764" priority="121" operator="between">
      <formula>80</formula>
      <formula>120</formula>
    </cfRule>
  </conditionalFormatting>
  <conditionalFormatting sqref="AS127:AT128">
    <cfRule type="cellIs" dxfId="763" priority="120" operator="between">
      <formula>80</formula>
      <formula>120</formula>
    </cfRule>
  </conditionalFormatting>
  <conditionalFormatting sqref="AR128">
    <cfRule type="cellIs" dxfId="762" priority="119" operator="greaterThan">
      <formula>20</formula>
    </cfRule>
  </conditionalFormatting>
  <conditionalFormatting sqref="AR128">
    <cfRule type="cellIs" dxfId="761" priority="118" operator="lessThan">
      <formula>20</formula>
    </cfRule>
  </conditionalFormatting>
  <conditionalFormatting sqref="AY126:AZ126">
    <cfRule type="cellIs" dxfId="760" priority="117" operator="between">
      <formula>80</formula>
      <formula>120</formula>
    </cfRule>
  </conditionalFormatting>
  <conditionalFormatting sqref="AX125">
    <cfRule type="cellIs" dxfId="759" priority="116" operator="greaterThan">
      <formula>20</formula>
    </cfRule>
  </conditionalFormatting>
  <conditionalFormatting sqref="AY125:AZ125">
    <cfRule type="cellIs" dxfId="758" priority="115" operator="between">
      <formula>80</formula>
      <formula>120</formula>
    </cfRule>
  </conditionalFormatting>
  <conditionalFormatting sqref="AY125:AZ125">
    <cfRule type="cellIs" dxfId="757" priority="113" operator="between">
      <formula>80</formula>
      <formula>120</formula>
    </cfRule>
  </conditionalFormatting>
  <conditionalFormatting sqref="AY125:AZ125">
    <cfRule type="cellIs" dxfId="756" priority="114" operator="between">
      <formula>80</formula>
      <formula>120</formula>
    </cfRule>
  </conditionalFormatting>
  <conditionalFormatting sqref="AX128">
    <cfRule type="cellIs" dxfId="755" priority="112" operator="greaterThan">
      <formula>20</formula>
    </cfRule>
  </conditionalFormatting>
  <conditionalFormatting sqref="AY127:AZ128">
    <cfRule type="cellIs" dxfId="754" priority="111" operator="between">
      <formula>80</formula>
      <formula>120</formula>
    </cfRule>
  </conditionalFormatting>
  <conditionalFormatting sqref="AX128">
    <cfRule type="cellIs" dxfId="753" priority="110" operator="greaterThan">
      <formula>20</formula>
    </cfRule>
  </conditionalFormatting>
  <conditionalFormatting sqref="AX128">
    <cfRule type="cellIs" dxfId="752" priority="109" operator="lessThan">
      <formula>20</formula>
    </cfRule>
  </conditionalFormatting>
  <conditionalFormatting sqref="BE126">
    <cfRule type="cellIs" dxfId="751" priority="108" operator="between">
      <formula>80</formula>
      <formula>120</formula>
    </cfRule>
  </conditionalFormatting>
  <conditionalFormatting sqref="BD125">
    <cfRule type="cellIs" dxfId="750" priority="107" operator="greaterThan">
      <formula>20</formula>
    </cfRule>
  </conditionalFormatting>
  <conditionalFormatting sqref="BE125">
    <cfRule type="cellIs" dxfId="749" priority="106" operator="between">
      <formula>80</formula>
      <formula>120</formula>
    </cfRule>
  </conditionalFormatting>
  <conditionalFormatting sqref="BE125">
    <cfRule type="cellIs" dxfId="748" priority="105" operator="between">
      <formula>80</formula>
      <formula>120</formula>
    </cfRule>
  </conditionalFormatting>
  <conditionalFormatting sqref="BE125">
    <cfRule type="cellIs" dxfId="747" priority="103" operator="between">
      <formula>80</formula>
      <formula>120</formula>
    </cfRule>
  </conditionalFormatting>
  <conditionalFormatting sqref="BE125">
    <cfRule type="cellIs" dxfId="746" priority="104" operator="between">
      <formula>80</formula>
      <formula>120</formula>
    </cfRule>
  </conditionalFormatting>
  <conditionalFormatting sqref="BD128">
    <cfRule type="cellIs" dxfId="745" priority="102" operator="greaterThan">
      <formula>20</formula>
    </cfRule>
  </conditionalFormatting>
  <conditionalFormatting sqref="BE127:BE128">
    <cfRule type="cellIs" dxfId="744" priority="101" operator="between">
      <formula>80</formula>
      <formula>120</formula>
    </cfRule>
  </conditionalFormatting>
  <conditionalFormatting sqref="BD128">
    <cfRule type="cellIs" dxfId="743" priority="100" operator="greaterThan">
      <formula>20</formula>
    </cfRule>
  </conditionalFormatting>
  <conditionalFormatting sqref="BD128">
    <cfRule type="cellIs" dxfId="742" priority="99" operator="lessThan">
      <formula>20</formula>
    </cfRule>
  </conditionalFormatting>
  <conditionalFormatting sqref="AK130">
    <cfRule type="cellIs" dxfId="741" priority="98" operator="greaterThan">
      <formula>20</formula>
    </cfRule>
  </conditionalFormatting>
  <conditionalFormatting sqref="AQ130">
    <cfRule type="cellIs" dxfId="740" priority="97" operator="greaterThan">
      <formula>20</formula>
    </cfRule>
  </conditionalFormatting>
  <conditionalFormatting sqref="AW130">
    <cfRule type="cellIs" dxfId="739" priority="96" operator="greaterThan">
      <formula>20</formula>
    </cfRule>
  </conditionalFormatting>
  <conditionalFormatting sqref="BC130">
    <cfRule type="cellIs" dxfId="738" priority="95" operator="greaterThan">
      <formula>20</formula>
    </cfRule>
  </conditionalFormatting>
  <conditionalFormatting sqref="AK133">
    <cfRule type="cellIs" dxfId="737" priority="94" operator="greaterThan">
      <formula>20</formula>
    </cfRule>
  </conditionalFormatting>
  <conditionalFormatting sqref="AQ133">
    <cfRule type="cellIs" dxfId="736" priority="93" operator="greaterThan">
      <formula>20</formula>
    </cfRule>
  </conditionalFormatting>
  <conditionalFormatting sqref="AW133">
    <cfRule type="cellIs" dxfId="735" priority="92" operator="greaterThan">
      <formula>20</formula>
    </cfRule>
  </conditionalFormatting>
  <conditionalFormatting sqref="BC133">
    <cfRule type="cellIs" dxfId="734" priority="91" operator="greaterThan">
      <formula>20</formula>
    </cfRule>
  </conditionalFormatting>
  <conditionalFormatting sqref="AK131">
    <cfRule type="cellIs" dxfId="733" priority="90" operator="greaterThan">
      <formula>20</formula>
    </cfRule>
  </conditionalFormatting>
  <conditionalFormatting sqref="AQ131">
    <cfRule type="cellIs" dxfId="732" priority="89" operator="greaterThan">
      <formula>20</formula>
    </cfRule>
  </conditionalFormatting>
  <conditionalFormatting sqref="AW131">
    <cfRule type="cellIs" dxfId="731" priority="88" operator="greaterThan">
      <formula>20</formula>
    </cfRule>
  </conditionalFormatting>
  <conditionalFormatting sqref="BC131">
    <cfRule type="cellIs" dxfId="730" priority="87" operator="greaterThan">
      <formula>20</formula>
    </cfRule>
  </conditionalFormatting>
  <conditionalFormatting sqref="AM86:AN86">
    <cfRule type="cellIs" dxfId="729" priority="86" operator="between">
      <formula>80</formula>
      <formula>120</formula>
    </cfRule>
  </conditionalFormatting>
  <conditionalFormatting sqref="AL85">
    <cfRule type="cellIs" dxfId="728" priority="85" operator="greaterThan">
      <formula>20</formula>
    </cfRule>
  </conditionalFormatting>
  <conditionalFormatting sqref="AM85:AN85">
    <cfRule type="cellIs" dxfId="727" priority="84" operator="between">
      <formula>80</formula>
      <formula>120</formula>
    </cfRule>
  </conditionalFormatting>
  <conditionalFormatting sqref="AM85:AN85">
    <cfRule type="cellIs" dxfId="726" priority="83" operator="between">
      <formula>80</formula>
      <formula>120</formula>
    </cfRule>
  </conditionalFormatting>
  <conditionalFormatting sqref="AL86">
    <cfRule type="cellIs" dxfId="725" priority="76" operator="lessThan">
      <formula>20</formula>
    </cfRule>
  </conditionalFormatting>
  <conditionalFormatting sqref="AM84:AN84">
    <cfRule type="cellIs" dxfId="724" priority="82" operator="between">
      <formula>80</formula>
      <formula>120</formula>
    </cfRule>
  </conditionalFormatting>
  <conditionalFormatting sqref="AM83:AN83">
    <cfRule type="cellIs" dxfId="723" priority="81" operator="between">
      <formula>80</formula>
      <formula>120</formula>
    </cfRule>
  </conditionalFormatting>
  <conditionalFormatting sqref="AM83:AN83">
    <cfRule type="cellIs" dxfId="722" priority="80" operator="between">
      <formula>80</formula>
      <formula>120</formula>
    </cfRule>
  </conditionalFormatting>
  <conditionalFormatting sqref="AL86">
    <cfRule type="cellIs" dxfId="721" priority="79" operator="greaterThan">
      <formula>20</formula>
    </cfRule>
  </conditionalFormatting>
  <conditionalFormatting sqref="AM85:AN86">
    <cfRule type="cellIs" dxfId="720" priority="78" operator="between">
      <formula>80</formula>
      <formula>120</formula>
    </cfRule>
  </conditionalFormatting>
  <conditionalFormatting sqref="AL86">
    <cfRule type="cellIs" dxfId="719" priority="77" operator="greaterThan">
      <formula>20</formula>
    </cfRule>
  </conditionalFormatting>
  <conditionalFormatting sqref="AS86:AT86">
    <cfRule type="cellIs" dxfId="718" priority="75" operator="between">
      <formula>80</formula>
      <formula>120</formula>
    </cfRule>
  </conditionalFormatting>
  <conditionalFormatting sqref="AS86:AT86">
    <cfRule type="cellIs" dxfId="717" priority="74" operator="between">
      <formula>80</formula>
      <formula>120</formula>
    </cfRule>
  </conditionalFormatting>
  <conditionalFormatting sqref="AR85">
    <cfRule type="cellIs" dxfId="716" priority="73" operator="greaterThan">
      <formula>20</formula>
    </cfRule>
  </conditionalFormatting>
  <conditionalFormatting sqref="AS85:AT85">
    <cfRule type="cellIs" dxfId="715" priority="72" operator="between">
      <formula>80</formula>
      <formula>120</formula>
    </cfRule>
  </conditionalFormatting>
  <conditionalFormatting sqref="AS85:AT85">
    <cfRule type="cellIs" dxfId="714" priority="71" operator="between">
      <formula>80</formula>
      <formula>120</formula>
    </cfRule>
  </conditionalFormatting>
  <conditionalFormatting sqref="AS85:AT85">
    <cfRule type="cellIs" dxfId="713" priority="70" operator="between">
      <formula>80</formula>
      <formula>120</formula>
    </cfRule>
  </conditionalFormatting>
  <conditionalFormatting sqref="AS84:AT84">
    <cfRule type="cellIs" dxfId="712" priority="69" operator="between">
      <formula>80</formula>
      <formula>120</formula>
    </cfRule>
  </conditionalFormatting>
  <conditionalFormatting sqref="AS84:AT84">
    <cfRule type="cellIs" dxfId="711" priority="68" operator="between">
      <formula>80</formula>
      <formula>120</formula>
    </cfRule>
  </conditionalFormatting>
  <conditionalFormatting sqref="AS83:AT83">
    <cfRule type="cellIs" dxfId="710" priority="67" operator="between">
      <formula>80</formula>
      <formula>120</formula>
    </cfRule>
  </conditionalFormatting>
  <conditionalFormatting sqref="AS83:AT83">
    <cfRule type="cellIs" dxfId="709" priority="66" operator="between">
      <formula>80</formula>
      <formula>120</formula>
    </cfRule>
  </conditionalFormatting>
  <conditionalFormatting sqref="AS83:AT83">
    <cfRule type="cellIs" dxfId="708" priority="65" operator="between">
      <formula>80</formula>
      <formula>120</formula>
    </cfRule>
  </conditionalFormatting>
  <conditionalFormatting sqref="AR86">
    <cfRule type="cellIs" dxfId="707" priority="64" operator="greaterThan">
      <formula>20</formula>
    </cfRule>
  </conditionalFormatting>
  <conditionalFormatting sqref="AS85:AT86">
    <cfRule type="cellIs" dxfId="706" priority="63" operator="between">
      <formula>80</formula>
      <formula>120</formula>
    </cfRule>
  </conditionalFormatting>
  <conditionalFormatting sqref="AS85:AT86">
    <cfRule type="cellIs" dxfId="705" priority="62" operator="between">
      <formula>80</formula>
      <formula>120</formula>
    </cfRule>
  </conditionalFormatting>
  <conditionalFormatting sqref="AR86">
    <cfRule type="cellIs" dxfId="704" priority="61" operator="greaterThan">
      <formula>20</formula>
    </cfRule>
  </conditionalFormatting>
  <conditionalFormatting sqref="AR86">
    <cfRule type="cellIs" dxfId="703" priority="60" operator="lessThan">
      <formula>20</formula>
    </cfRule>
  </conditionalFormatting>
  <conditionalFormatting sqref="AY86:AZ86">
    <cfRule type="cellIs" dxfId="702" priority="59" operator="between">
      <formula>80</formula>
      <formula>120</formula>
    </cfRule>
  </conditionalFormatting>
  <conditionalFormatting sqref="AX85">
    <cfRule type="cellIs" dxfId="701" priority="58" operator="greaterThan">
      <formula>20</formula>
    </cfRule>
  </conditionalFormatting>
  <conditionalFormatting sqref="AY85:AZ85">
    <cfRule type="cellIs" dxfId="700" priority="57" operator="between">
      <formula>80</formula>
      <formula>120</formula>
    </cfRule>
  </conditionalFormatting>
  <conditionalFormatting sqref="AY85:AZ85">
    <cfRule type="cellIs" dxfId="699" priority="55" operator="between">
      <formula>80</formula>
      <formula>120</formula>
    </cfRule>
  </conditionalFormatting>
  <conditionalFormatting sqref="AY85:AZ85">
    <cfRule type="cellIs" dxfId="698" priority="56" operator="between">
      <formula>80</formula>
      <formula>120</formula>
    </cfRule>
  </conditionalFormatting>
  <conditionalFormatting sqref="AY84:AZ84">
    <cfRule type="cellIs" dxfId="697" priority="54" operator="between">
      <formula>80</formula>
      <formula>120</formula>
    </cfRule>
  </conditionalFormatting>
  <conditionalFormatting sqref="AY83:AZ83">
    <cfRule type="cellIs" dxfId="696" priority="53" operator="between">
      <formula>80</formula>
      <formula>120</formula>
    </cfRule>
  </conditionalFormatting>
  <conditionalFormatting sqref="AY83:AZ83">
    <cfRule type="cellIs" dxfId="695" priority="51" operator="between">
      <formula>80</formula>
      <formula>120</formula>
    </cfRule>
  </conditionalFormatting>
  <conditionalFormatting sqref="AY83:AZ83">
    <cfRule type="cellIs" dxfId="694" priority="52" operator="between">
      <formula>80</formula>
      <formula>120</formula>
    </cfRule>
  </conditionalFormatting>
  <conditionalFormatting sqref="AX86">
    <cfRule type="cellIs" dxfId="693" priority="50" operator="greaterThan">
      <formula>20</formula>
    </cfRule>
  </conditionalFormatting>
  <conditionalFormatting sqref="AY85:AZ86">
    <cfRule type="cellIs" dxfId="692" priority="49" operator="between">
      <formula>80</formula>
      <formula>120</formula>
    </cfRule>
  </conditionalFormatting>
  <conditionalFormatting sqref="AX86">
    <cfRule type="cellIs" dxfId="691" priority="48" operator="greaterThan">
      <formula>20</formula>
    </cfRule>
  </conditionalFormatting>
  <conditionalFormatting sqref="AX86">
    <cfRule type="cellIs" dxfId="690" priority="47" operator="lessThan">
      <formula>20</formula>
    </cfRule>
  </conditionalFormatting>
  <conditionalFormatting sqref="BE83">
    <cfRule type="cellIs" dxfId="689" priority="38" operator="between">
      <formula>80</formula>
      <formula>120</formula>
    </cfRule>
  </conditionalFormatting>
  <conditionalFormatting sqref="BE86">
    <cfRule type="cellIs" dxfId="688" priority="46" operator="between">
      <formula>80</formula>
      <formula>120</formula>
    </cfRule>
  </conditionalFormatting>
  <conditionalFormatting sqref="BD85">
    <cfRule type="cellIs" dxfId="687" priority="45" operator="greaterThan">
      <formula>20</formula>
    </cfRule>
  </conditionalFormatting>
  <conditionalFormatting sqref="BE85">
    <cfRule type="cellIs" dxfId="686" priority="44" operator="between">
      <formula>80</formula>
      <formula>120</formula>
    </cfRule>
  </conditionalFormatting>
  <conditionalFormatting sqref="BE85">
    <cfRule type="cellIs" dxfId="685" priority="43" operator="between">
      <formula>80</formula>
      <formula>120</formula>
    </cfRule>
  </conditionalFormatting>
  <conditionalFormatting sqref="BE85">
    <cfRule type="cellIs" dxfId="684" priority="41" operator="between">
      <formula>80</formula>
      <formula>120</formula>
    </cfRule>
  </conditionalFormatting>
  <conditionalFormatting sqref="BE85">
    <cfRule type="cellIs" dxfId="683" priority="42" operator="between">
      <formula>80</formula>
      <formula>120</formula>
    </cfRule>
  </conditionalFormatting>
  <conditionalFormatting sqref="BE84">
    <cfRule type="cellIs" dxfId="682" priority="40" operator="between">
      <formula>80</formula>
      <formula>120</formula>
    </cfRule>
  </conditionalFormatting>
  <conditionalFormatting sqref="BE83">
    <cfRule type="cellIs" dxfId="681" priority="39" operator="between">
      <formula>80</formula>
      <formula>120</formula>
    </cfRule>
  </conditionalFormatting>
  <conditionalFormatting sqref="BE83">
    <cfRule type="cellIs" dxfId="680" priority="36" operator="between">
      <formula>80</formula>
      <formula>120</formula>
    </cfRule>
  </conditionalFormatting>
  <conditionalFormatting sqref="BE83">
    <cfRule type="cellIs" dxfId="679" priority="37" operator="between">
      <formula>80</formula>
      <formula>120</formula>
    </cfRule>
  </conditionalFormatting>
  <conditionalFormatting sqref="BD86">
    <cfRule type="cellIs" dxfId="678" priority="35" operator="greaterThan">
      <formula>20</formula>
    </cfRule>
  </conditionalFormatting>
  <conditionalFormatting sqref="BE85:BE86">
    <cfRule type="cellIs" dxfId="677" priority="34" operator="between">
      <formula>80</formula>
      <formula>120</formula>
    </cfRule>
  </conditionalFormatting>
  <conditionalFormatting sqref="BD86">
    <cfRule type="cellIs" dxfId="676" priority="33" operator="greaterThan">
      <formula>20</formula>
    </cfRule>
  </conditionalFormatting>
  <conditionalFormatting sqref="BD86">
    <cfRule type="cellIs" dxfId="675" priority="32" operator="lessThan">
      <formula>20</formula>
    </cfRule>
  </conditionalFormatting>
  <conditionalFormatting sqref="AK26 AK29 AK32 AK35 AK38 AK41 AK44">
    <cfRule type="cellIs" dxfId="674" priority="31" operator="greaterThan">
      <formula>20</formula>
    </cfRule>
  </conditionalFormatting>
  <conditionalFormatting sqref="AQ26 AQ29 AQ32 AQ35 AQ38 AQ41 AQ44">
    <cfRule type="cellIs" dxfId="673" priority="30" operator="greaterThan">
      <formula>20</formula>
    </cfRule>
  </conditionalFormatting>
  <conditionalFormatting sqref="AW26 AW29 AW32 AW35 AW38 AW41 AW44">
    <cfRule type="cellIs" dxfId="672" priority="29" operator="greaterThan">
      <formula>20</formula>
    </cfRule>
  </conditionalFormatting>
  <conditionalFormatting sqref="BC26 BC29 BC32 BC35 BC38 BC41 BC44">
    <cfRule type="cellIs" dxfId="671" priority="28" operator="greaterThan">
      <formula>20</formula>
    </cfRule>
  </conditionalFormatting>
  <conditionalFormatting sqref="AJ32 AJ35 AJ38 AJ41 AJ44">
    <cfRule type="cellIs" dxfId="670" priority="27" operator="lessThan">
      <formula>20.1</formula>
    </cfRule>
  </conditionalFormatting>
  <conditionalFormatting sqref="AP32 AP35 AP38 AP41 AP44">
    <cfRule type="cellIs" dxfId="669" priority="26" operator="lessThan">
      <formula>20.1</formula>
    </cfRule>
  </conditionalFormatting>
  <conditionalFormatting sqref="AV32 AV35 AV38 AV41 AV44">
    <cfRule type="cellIs" dxfId="668" priority="25" operator="lessThan">
      <formula>20.1</formula>
    </cfRule>
  </conditionalFormatting>
  <conditionalFormatting sqref="BB32 BB35 BB38 BB41 BB44">
    <cfRule type="cellIs" dxfId="667" priority="24" operator="lessThan">
      <formula>20.1</formula>
    </cfRule>
  </conditionalFormatting>
  <conditionalFormatting sqref="AI26">
    <cfRule type="cellIs" dxfId="666" priority="23" operator="between">
      <formula>80</formula>
      <formula>120</formula>
    </cfRule>
  </conditionalFormatting>
  <conditionalFormatting sqref="AO26">
    <cfRule type="cellIs" dxfId="665" priority="22" operator="between">
      <formula>80</formula>
      <formula>120</formula>
    </cfRule>
  </conditionalFormatting>
  <conditionalFormatting sqref="AU26">
    <cfRule type="cellIs" dxfId="664" priority="21" operator="between">
      <formula>80</formula>
      <formula>120</formula>
    </cfRule>
  </conditionalFormatting>
  <conditionalFormatting sqref="BA26">
    <cfRule type="cellIs" dxfId="663" priority="20" operator="between">
      <formula>80</formula>
      <formula>120</formula>
    </cfRule>
  </conditionalFormatting>
  <conditionalFormatting sqref="BC134">
    <cfRule type="cellIs" dxfId="662" priority="19" operator="greaterThan">
      <formula>20</formula>
    </cfRule>
  </conditionalFormatting>
  <conditionalFormatting sqref="BA92">
    <cfRule type="cellIs" dxfId="661" priority="9" operator="between">
      <formula>80</formula>
      <formula>120</formula>
    </cfRule>
  </conditionalFormatting>
  <conditionalFormatting sqref="AK92">
    <cfRule type="cellIs" dxfId="660" priority="14" operator="greaterThan">
      <formula>20</formula>
    </cfRule>
  </conditionalFormatting>
  <conditionalFormatting sqref="AQ92">
    <cfRule type="cellIs" dxfId="659" priority="13" operator="greaterThan">
      <formula>20</formula>
    </cfRule>
  </conditionalFormatting>
  <conditionalFormatting sqref="AO92">
    <cfRule type="cellIs" dxfId="658" priority="11" operator="between">
      <formula>80</formula>
      <formula>120</formula>
    </cfRule>
  </conditionalFormatting>
  <conditionalFormatting sqref="AU92">
    <cfRule type="cellIs" dxfId="657" priority="10" operator="between">
      <formula>80</formula>
      <formula>120</formula>
    </cfRule>
  </conditionalFormatting>
  <conditionalFormatting sqref="AO134">
    <cfRule type="cellIs" dxfId="656" priority="4" operator="between">
      <formula>80</formula>
      <formula>120</formula>
    </cfRule>
  </conditionalFormatting>
  <conditionalFormatting sqref="AO47">
    <cfRule type="cellIs" dxfId="655" priority="18" operator="between">
      <formula>80</formula>
      <formula>120</formula>
    </cfRule>
  </conditionalFormatting>
  <conditionalFormatting sqref="AU47">
    <cfRule type="cellIs" dxfId="654" priority="17" operator="between">
      <formula>80</formula>
      <formula>120</formula>
    </cfRule>
  </conditionalFormatting>
  <conditionalFormatting sqref="AI134">
    <cfRule type="cellIs" dxfId="653" priority="1" operator="between">
      <formula>80</formula>
      <formula>120</formula>
    </cfRule>
  </conditionalFormatting>
  <conditionalFormatting sqref="BA47">
    <cfRule type="cellIs" dxfId="652" priority="16" operator="between">
      <formula>80</formula>
      <formula>120</formula>
    </cfRule>
  </conditionalFormatting>
  <conditionalFormatting sqref="AI47">
    <cfRule type="cellIs" dxfId="651" priority="15" operator="between">
      <formula>80</formula>
      <formula>120</formula>
    </cfRule>
  </conditionalFormatting>
  <conditionalFormatting sqref="AU134">
    <cfRule type="cellIs" dxfId="650" priority="3" operator="between">
      <formula>80</formula>
      <formula>120</formula>
    </cfRule>
  </conditionalFormatting>
  <conditionalFormatting sqref="BA134">
    <cfRule type="cellIs" dxfId="649" priority="2" operator="between">
      <formula>80</formula>
      <formula>120</formula>
    </cfRule>
  </conditionalFormatting>
  <conditionalFormatting sqref="AW92">
    <cfRule type="cellIs" dxfId="648" priority="12" operator="greaterThan">
      <formula>20</formula>
    </cfRule>
  </conditionalFormatting>
  <conditionalFormatting sqref="AI92">
    <cfRule type="cellIs" dxfId="647" priority="8" operator="between">
      <formula>80</formula>
      <formula>120</formula>
    </cfRule>
  </conditionalFormatting>
  <conditionalFormatting sqref="AK134">
    <cfRule type="cellIs" dxfId="646" priority="7" operator="greaterThan">
      <formula>20</formula>
    </cfRule>
  </conditionalFormatting>
  <conditionalFormatting sqref="AQ134">
    <cfRule type="cellIs" dxfId="645" priority="6" operator="greaterThan">
      <formula>20</formula>
    </cfRule>
  </conditionalFormatting>
  <conditionalFormatting sqref="AW134">
    <cfRule type="cellIs" dxfId="644" priority="5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6967-29BA-482B-B4C5-1F78FFD384B0}">
  <dimension ref="A1:BJ136"/>
  <sheetViews>
    <sheetView topLeftCell="A46" zoomScale="226" zoomScaleNormal="74" workbookViewId="0">
      <selection activeCell="BG94" sqref="BG94:BJ123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6" max="6" width="9.6640625" customWidth="1"/>
    <col min="7" max="7" width="12" customWidth="1"/>
    <col min="8" max="8" width="9.6640625" customWidth="1"/>
    <col min="9" max="9" width="11.5" customWidth="1"/>
    <col min="10" max="10" width="9.6640625" customWidth="1"/>
    <col min="25" max="25" width="10.5" customWidth="1"/>
    <col min="26" max="26" width="12.5" customWidth="1"/>
  </cols>
  <sheetData>
    <row r="1" spans="1:16" x14ac:dyDescent="0.2">
      <c r="A1" t="s">
        <v>68</v>
      </c>
    </row>
    <row r="12" spans="1:16" ht="64" x14ac:dyDescent="0.2">
      <c r="A12" t="s">
        <v>29</v>
      </c>
      <c r="D12" t="s">
        <v>66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105</v>
      </c>
      <c r="M12" s="2" t="s">
        <v>106</v>
      </c>
      <c r="N12" s="2" t="s">
        <v>107</v>
      </c>
      <c r="O12" s="2" t="s">
        <v>108</v>
      </c>
      <c r="P12" s="2" t="s">
        <v>109</v>
      </c>
    </row>
    <row r="13" spans="1:16" x14ac:dyDescent="0.2">
      <c r="A13" s="7" t="s">
        <v>97</v>
      </c>
      <c r="H13" s="2"/>
      <c r="J13" s="2"/>
    </row>
    <row r="14" spans="1:16" x14ac:dyDescent="0.2">
      <c r="A14" t="s">
        <v>96</v>
      </c>
      <c r="E14">
        <v>0</v>
      </c>
      <c r="F14" s="2">
        <f>AVERAGE(I89:I90) -(A16*G29/0.5)</f>
        <v>-461</v>
      </c>
      <c r="G14">
        <v>0</v>
      </c>
      <c r="H14" s="2">
        <f>AVERAGE(J89:J90) - (B16*H29/0.5)</f>
        <v>-747.5</v>
      </c>
      <c r="I14">
        <v>0</v>
      </c>
      <c r="J14" s="2">
        <f>AVERAGE(L89:L90) - (C16*H29/0.5)</f>
        <v>-453</v>
      </c>
      <c r="L14">
        <v>0.5</v>
      </c>
      <c r="M14" s="3">
        <f>((F14*$F$21)+$F$22)*1000/L14</f>
        <v>-0.10359816026412445</v>
      </c>
      <c r="N14" s="3">
        <f>((H14*$H$21)+$H$22)*1000/L14</f>
        <v>-7.8898901547955411E-3</v>
      </c>
      <c r="O14" s="3">
        <f>N14-M14</f>
        <v>9.5708270109328919E-2</v>
      </c>
      <c r="P14" s="3">
        <f>((J14*$J$21)+$J$22)*1000/L14</f>
        <v>-1.4170823060636113E-2</v>
      </c>
    </row>
    <row r="15" spans="1:16" x14ac:dyDescent="0.2">
      <c r="A15" t="s">
        <v>70</v>
      </c>
      <c r="B15" t="s">
        <v>71</v>
      </c>
      <c r="C15" t="s">
        <v>69</v>
      </c>
      <c r="E15">
        <f>3*G32/1000</f>
        <v>6.0000000000000006E-4</v>
      </c>
      <c r="F15" s="2">
        <f>AVERAGE(I32:I33) - (A16*G32/0.5)</f>
        <v>1074.9000000000001</v>
      </c>
      <c r="G15">
        <f>6*H32/1000</f>
        <v>1.2000000000000001E-3</v>
      </c>
      <c r="H15" s="2">
        <f>AVERAGE(J32:J33) - (B16*H32/0.5)</f>
        <v>1966</v>
      </c>
      <c r="I15">
        <f>0.3*H32/1000</f>
        <v>5.9999999999999995E-5</v>
      </c>
      <c r="J15" s="2">
        <f>AVERAGE(L32:L33) - (C16*H32/0.5)</f>
        <v>1142.8</v>
      </c>
      <c r="L15">
        <v>0.2</v>
      </c>
      <c r="M15" s="3">
        <f t="shared" ref="M15:M19" si="0">((F15*$F$21)+$F$22)*1000/L15</f>
        <v>3.5357931450351043</v>
      </c>
      <c r="N15" s="3">
        <f t="shared" ref="N15:N19" si="1">((H15*$H$21)+$H$22)*1000/L15</f>
        <v>6.6971155719809206</v>
      </c>
      <c r="O15" s="3">
        <f t="shared" ref="O15:O19" si="2">N15-M15</f>
        <v>3.1613224269458162</v>
      </c>
      <c r="P15" s="3">
        <f t="shared" ref="P15:P19" si="3">((J15*$J$21)+$J$22)*1000/L15</f>
        <v>0.37661450394953544</v>
      </c>
    </row>
    <row r="16" spans="1:16" x14ac:dyDescent="0.2">
      <c r="A16">
        <f>AVERAGE(I29:I30)</f>
        <v>739</v>
      </c>
      <c r="B16">
        <f>AVERAGE(J29:J30)</f>
        <v>1210</v>
      </c>
      <c r="C16">
        <f>AVERAGE(L29:L30)</f>
        <v>653</v>
      </c>
      <c r="E16">
        <f>3*G35/1000</f>
        <v>1.7999999999999997E-3</v>
      </c>
      <c r="F16" s="2">
        <f>AVERAGE(I35:I36) - (A16*G35/0.5)</f>
        <v>3223.2</v>
      </c>
      <c r="G16">
        <f>6*H35/1000</f>
        <v>3.5999999999999995E-3</v>
      </c>
      <c r="H16" s="2">
        <f>AVERAGE(J35:J36) - (B16*H35/0.5)</f>
        <v>6458</v>
      </c>
      <c r="I16">
        <f>0.3*H35/1000</f>
        <v>1.7999999999999998E-4</v>
      </c>
      <c r="J16" s="2">
        <f>AVERAGE(L35:L36) - (C16*H35/0.5)</f>
        <v>2867.9</v>
      </c>
      <c r="L16">
        <v>0.6</v>
      </c>
      <c r="M16" s="3">
        <f t="shared" si="0"/>
        <v>2.947884828477739</v>
      </c>
      <c r="N16" s="3">
        <f t="shared" si="1"/>
        <v>5.9387838241320408</v>
      </c>
      <c r="O16" s="3">
        <f t="shared" si="2"/>
        <v>2.9908989956543017</v>
      </c>
      <c r="P16" s="3">
        <f t="shared" si="3"/>
        <v>0.27401393727717988</v>
      </c>
    </row>
    <row r="17" spans="1:62" x14ac:dyDescent="0.2">
      <c r="E17">
        <f>9*G38/1000</f>
        <v>2.9970000000000005E-3</v>
      </c>
      <c r="F17" s="2">
        <f>AVERAGE(I38:I39) - (A16*G38/0.5)</f>
        <v>5594.326</v>
      </c>
      <c r="G17">
        <f>18*H38/1000</f>
        <v>5.9940000000000011E-3</v>
      </c>
      <c r="H17" s="2">
        <f>AVERAGE(J38:J39) - (B16*H38/0.5)</f>
        <v>10915.14</v>
      </c>
      <c r="I17">
        <f>0.9*H38/1000</f>
        <v>2.9970000000000002E-4</v>
      </c>
      <c r="J17" s="2">
        <f>AVERAGE(L38:L39) - (C16*H38/0.5)</f>
        <v>5987.1019999999999</v>
      </c>
      <c r="L17">
        <v>0.33300000000000002</v>
      </c>
      <c r="M17" s="3">
        <f t="shared" si="0"/>
        <v>8.830064797284086</v>
      </c>
      <c r="N17" s="3">
        <f t="shared" si="1"/>
        <v>17.326905077184929</v>
      </c>
      <c r="O17" s="3">
        <f t="shared" si="2"/>
        <v>8.4968402799008427</v>
      </c>
      <c r="P17" s="3">
        <f t="shared" si="3"/>
        <v>0.97743633582829303</v>
      </c>
    </row>
    <row r="18" spans="1:62" x14ac:dyDescent="0.2">
      <c r="E18">
        <f>9*G41/1000</f>
        <v>4.2030000000000001E-3</v>
      </c>
      <c r="F18" s="2">
        <f>AVERAGE(I41:I42) - (A16*G41/0.5)</f>
        <v>8205.2739999999994</v>
      </c>
      <c r="G18">
        <f>18*H41/1000</f>
        <v>8.4060000000000003E-3</v>
      </c>
      <c r="H18" s="2">
        <f>AVERAGE(J41:J42) - (B16*H41/0.5)</f>
        <v>16345.36</v>
      </c>
      <c r="I18">
        <f>0.9*H41/1000</f>
        <v>4.2030000000000002E-4</v>
      </c>
      <c r="J18" s="2">
        <f>AVERAGE(L41:L42) - (B16*H41/0.5)</f>
        <v>7421.36</v>
      </c>
      <c r="L18">
        <v>0.46700000000000003</v>
      </c>
      <c r="M18" s="3">
        <f t="shared" si="0"/>
        <v>9.0590988503650784</v>
      </c>
      <c r="N18" s="3">
        <f t="shared" si="1"/>
        <v>18.111755096029167</v>
      </c>
      <c r="O18" s="3">
        <f t="shared" si="2"/>
        <v>9.0526562456640889</v>
      </c>
      <c r="P18" s="3">
        <f t="shared" si="3"/>
        <v>0.85557272326179379</v>
      </c>
    </row>
    <row r="19" spans="1:62" x14ac:dyDescent="0.2">
      <c r="E19">
        <f>9*G44/1000</f>
        <v>5.3999999999999994E-3</v>
      </c>
      <c r="F19" s="2">
        <f>AVERAGE(I44:I45) - (A16*G44/0.5)</f>
        <v>10581.7</v>
      </c>
      <c r="G19">
        <f>18*H44/1000</f>
        <v>1.0799999999999999E-2</v>
      </c>
      <c r="H19" s="2">
        <f>AVERAGE(J44:J45) - (B16*H44/0.5)</f>
        <v>21223.5</v>
      </c>
      <c r="I19">
        <f>0.9*H44/1000</f>
        <v>5.4000000000000001E-4</v>
      </c>
      <c r="J19" s="2">
        <f>AVERAGE(L44:L45) - (C16*H44/0.5)</f>
        <v>10185.9</v>
      </c>
      <c r="L19">
        <v>0.6</v>
      </c>
      <c r="M19" s="3">
        <f t="shared" si="0"/>
        <v>9.0081646890371747</v>
      </c>
      <c r="N19" s="3">
        <f t="shared" si="1"/>
        <v>18.122004192756311</v>
      </c>
      <c r="O19" s="3">
        <f t="shared" si="2"/>
        <v>9.1138395037191362</v>
      </c>
      <c r="P19" s="3">
        <f t="shared" si="3"/>
        <v>0.90385897796670633</v>
      </c>
    </row>
    <row r="20" spans="1:62" x14ac:dyDescent="0.2">
      <c r="F20" s="2"/>
      <c r="H20" s="2"/>
      <c r="J20" s="2"/>
    </row>
    <row r="21" spans="1:62" x14ac:dyDescent="0.2">
      <c r="D21" t="s">
        <v>33</v>
      </c>
      <c r="F21" s="5">
        <f>SLOPE(E13:E19,F13:F19)</f>
        <v>4.9414526280297096E-7</v>
      </c>
      <c r="G21" s="5"/>
      <c r="H21" s="5">
        <f>SLOPE(G13:G19,H13:H19)</f>
        <v>4.9506838381189676E-7</v>
      </c>
      <c r="I21" s="5"/>
      <c r="J21" s="5">
        <f>SLOPE(I13:I19,J13:J19)</f>
        <v>5.1640752174599046E-8</v>
      </c>
    </row>
    <row r="22" spans="1:62" x14ac:dyDescent="0.2">
      <c r="D22" t="s">
        <v>34</v>
      </c>
      <c r="F22" s="5">
        <f>INTERCEPT(E13:E19,F13:F19)</f>
        <v>1.7600188602010739E-4</v>
      </c>
      <c r="G22" s="5"/>
      <c r="H22" s="5">
        <f>INTERCEPT(G13:G19,H13:H19)</f>
        <v>3.6611867182199508E-4</v>
      </c>
      <c r="I22" s="5"/>
      <c r="J22" s="5">
        <f>INTERCEPT(I13:I19,J13:J19)</f>
        <v>1.6307849204775311E-5</v>
      </c>
    </row>
    <row r="23" spans="1:62" x14ac:dyDescent="0.2">
      <c r="D23" t="s">
        <v>35</v>
      </c>
      <c r="F23" s="4">
        <f>RSQ(E13:E19,F13:F19)</f>
        <v>0.99912668806191474</v>
      </c>
      <c r="G23" s="4"/>
      <c r="H23" s="4">
        <f>RSQ(G13:G19,H13:H19)</f>
        <v>0.99909704626592832</v>
      </c>
      <c r="I23" s="4"/>
      <c r="J23" s="4">
        <f>RSQ(I13:I19,J13:J19)</f>
        <v>0.992564787883779</v>
      </c>
    </row>
    <row r="24" spans="1:62" s="2" customFormat="1" ht="176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121</v>
      </c>
      <c r="AJ24" s="2" t="s">
        <v>122</v>
      </c>
      <c r="AK24" s="2" t="s">
        <v>44</v>
      </c>
      <c r="AL24" s="2" t="s">
        <v>45</v>
      </c>
      <c r="AM24" s="2" t="s">
        <v>46</v>
      </c>
      <c r="AO24" s="2" t="s">
        <v>123</v>
      </c>
      <c r="AP24" s="2" t="s">
        <v>124</v>
      </c>
      <c r="AQ24" s="2" t="s">
        <v>48</v>
      </c>
      <c r="AR24" s="2" t="s">
        <v>49</v>
      </c>
      <c r="AS24" s="2" t="s">
        <v>50</v>
      </c>
      <c r="AU24" s="2" t="s">
        <v>125</v>
      </c>
      <c r="AV24" s="2" t="s">
        <v>51</v>
      </c>
      <c r="AW24" s="2" t="s">
        <v>52</v>
      </c>
      <c r="AX24" s="2" t="s">
        <v>53</v>
      </c>
      <c r="AY24" s="2" t="s">
        <v>54</v>
      </c>
      <c r="BA24" s="2" t="s">
        <v>126</v>
      </c>
      <c r="BB24" s="2" t="s">
        <v>55</v>
      </c>
      <c r="BC24" s="2" t="s">
        <v>56</v>
      </c>
      <c r="BD24" s="2" t="s">
        <v>57</v>
      </c>
      <c r="BE24" s="2" t="s">
        <v>58</v>
      </c>
      <c r="BG24" s="2" t="s">
        <v>59</v>
      </c>
      <c r="BH24" s="2" t="s">
        <v>60</v>
      </c>
      <c r="BI24" s="2" t="s">
        <v>61</v>
      </c>
      <c r="BJ24" s="2" t="s">
        <v>62</v>
      </c>
    </row>
    <row r="25" spans="1:62" x14ac:dyDescent="0.2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7969</v>
      </c>
      <c r="J25">
        <v>10362</v>
      </c>
      <c r="L25">
        <v>3979</v>
      </c>
      <c r="M25">
        <v>10.881</v>
      </c>
      <c r="N25">
        <v>15.095000000000001</v>
      </c>
      <c r="O25">
        <v>4.2149999999999999</v>
      </c>
      <c r="Q25">
        <v>0.5</v>
      </c>
      <c r="R25">
        <v>1</v>
      </c>
      <c r="S25">
        <v>0</v>
      </c>
      <c r="T25">
        <v>0</v>
      </c>
      <c r="V25">
        <v>0</v>
      </c>
      <c r="Y25" s="1">
        <v>44816</v>
      </c>
      <c r="Z25" s="6">
        <v>0.5093981481481481</v>
      </c>
      <c r="AB25">
        <v>1</v>
      </c>
      <c r="AD25" s="3">
        <f t="shared" ref="AD25:AD88" si="4">((I25*$F$21)+$F$22)*1000/G25</f>
        <v>13.712818284323276</v>
      </c>
      <c r="AE25" s="3">
        <f t="shared" ref="AE25:AE88" si="5">((J25*$H$21)+$H$22)*1000/H25</f>
        <v>18.3200575496029</v>
      </c>
      <c r="AF25" s="3">
        <f t="shared" ref="AF25:AF88" si="6">AE25-AD25</f>
        <v>4.6072392652796239</v>
      </c>
      <c r="AG25" s="3">
        <f t="shared" ref="AG25:AG88" si="7">((L25*$J$21)+$J$22)*1000/H25</f>
        <v>0.7392880070250164</v>
      </c>
      <c r="AH25" s="3"/>
    </row>
    <row r="26" spans="1:62" x14ac:dyDescent="0.2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7124</v>
      </c>
      <c r="J26">
        <v>10014</v>
      </c>
      <c r="L26">
        <v>3852</v>
      </c>
      <c r="M26">
        <v>9.8010000000000002</v>
      </c>
      <c r="N26">
        <v>14.603999999999999</v>
      </c>
      <c r="O26">
        <v>4.8029999999999999</v>
      </c>
      <c r="Q26">
        <v>0.47799999999999998</v>
      </c>
      <c r="R26">
        <v>1</v>
      </c>
      <c r="S26">
        <v>0</v>
      </c>
      <c r="T26">
        <v>0</v>
      </c>
      <c r="V26">
        <v>0</v>
      </c>
      <c r="Y26" s="1">
        <v>44816</v>
      </c>
      <c r="Z26" s="6">
        <v>0.51649305555555558</v>
      </c>
      <c r="AB26">
        <v>1</v>
      </c>
      <c r="AD26" s="3">
        <f t="shared" si="4"/>
        <v>12.32097579409491</v>
      </c>
      <c r="AE26" s="3">
        <f t="shared" si="5"/>
        <v>17.745778224381098</v>
      </c>
      <c r="AF26" s="3">
        <f t="shared" si="6"/>
        <v>5.4248024302861886</v>
      </c>
      <c r="AG26" s="3">
        <f t="shared" si="7"/>
        <v>0.71742675527110278</v>
      </c>
      <c r="AH26" s="3"/>
      <c r="AK26">
        <f>ABS(100*(AD26-AD27)/(AVERAGE(AD26:AD27)))</f>
        <v>0.4002575317316075</v>
      </c>
      <c r="AQ26">
        <f>ABS(100*(AE26-AE27)/(AVERAGE(AE26:AE27)))</f>
        <v>7.4421847956527884E-2</v>
      </c>
      <c r="AW26">
        <f>ABS(100*(AF26-AF27)/(AVERAGE(AF26:AF27)))</f>
        <v>1.16096072200998</v>
      </c>
      <c r="BC26">
        <f>ABS(100*(AG26-AG27)/(AVERAGE(AG26:AG27)))</f>
        <v>0</v>
      </c>
      <c r="BG26" s="3">
        <f>AVERAGE(AD26:AD27)</f>
        <v>12.345683057235057</v>
      </c>
      <c r="BH26" s="3">
        <f>AVERAGE(AE26:AE27)</f>
        <v>17.739177312596937</v>
      </c>
      <c r="BI26" s="3">
        <f>AVERAGE(AF26:AF27)</f>
        <v>5.3934942553618805</v>
      </c>
      <c r="BJ26" s="3">
        <f>AVERAGE(AG26:AG27)</f>
        <v>0.71742675527110278</v>
      </c>
    </row>
    <row r="27" spans="1:62" x14ac:dyDescent="0.2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7154</v>
      </c>
      <c r="J27">
        <v>10006</v>
      </c>
      <c r="L27">
        <v>3852</v>
      </c>
      <c r="M27">
        <v>9.8390000000000004</v>
      </c>
      <c r="N27">
        <v>14.592000000000001</v>
      </c>
      <c r="O27">
        <v>4.7530000000000001</v>
      </c>
      <c r="Q27">
        <v>0.47799999999999998</v>
      </c>
      <c r="R27">
        <v>1</v>
      </c>
      <c r="S27">
        <v>0</v>
      </c>
      <c r="T27">
        <v>0</v>
      </c>
      <c r="V27">
        <v>0</v>
      </c>
      <c r="Y27" s="1">
        <v>44816</v>
      </c>
      <c r="Z27" s="6">
        <v>0.52405092592592595</v>
      </c>
      <c r="AB27">
        <v>1</v>
      </c>
      <c r="AD27" s="3">
        <f t="shared" si="4"/>
        <v>12.370390320375206</v>
      </c>
      <c r="AE27" s="3">
        <f t="shared" si="5"/>
        <v>17.732576400812778</v>
      </c>
      <c r="AF27" s="3">
        <f t="shared" si="6"/>
        <v>5.3621860804375725</v>
      </c>
      <c r="AG27" s="3">
        <f t="shared" si="7"/>
        <v>0.71742675527110278</v>
      </c>
      <c r="AH27" s="3"/>
    </row>
    <row r="28" spans="1:62" x14ac:dyDescent="0.2">
      <c r="A28">
        <v>4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3856</v>
      </c>
      <c r="J28">
        <v>1301</v>
      </c>
      <c r="L28">
        <v>691</v>
      </c>
      <c r="M28">
        <v>3.3730000000000002</v>
      </c>
      <c r="N28">
        <v>1.381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44816</v>
      </c>
      <c r="Z28" s="6">
        <v>0.53689814814814818</v>
      </c>
      <c r="AB28">
        <v>1</v>
      </c>
      <c r="AD28" s="3">
        <f t="shared" si="4"/>
        <v>4.1628520387767267</v>
      </c>
      <c r="AE28" s="3">
        <f t="shared" si="5"/>
        <v>2.0204052783225457</v>
      </c>
      <c r="AF28" s="3">
        <f t="shared" si="6"/>
        <v>-2.142446760454181</v>
      </c>
      <c r="AG28" s="3">
        <f t="shared" si="7"/>
        <v>0.10398321791484651</v>
      </c>
      <c r="AH28" s="3"/>
    </row>
    <row r="29" spans="1:62" x14ac:dyDescent="0.2">
      <c r="A29">
        <v>5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753</v>
      </c>
      <c r="J29">
        <v>1213</v>
      </c>
      <c r="L29">
        <v>615</v>
      </c>
      <c r="M29">
        <v>0.99199999999999999</v>
      </c>
      <c r="N29">
        <v>1.306</v>
      </c>
      <c r="O29">
        <v>0.314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44816</v>
      </c>
      <c r="Z29" s="6">
        <v>0.54341435185185183</v>
      </c>
      <c r="AB29">
        <v>1</v>
      </c>
      <c r="AD29" s="3">
        <f t="shared" si="4"/>
        <v>1.096186537821489</v>
      </c>
      <c r="AE29" s="3">
        <f t="shared" si="5"/>
        <v>1.9332732427716517</v>
      </c>
      <c r="AF29" s="3">
        <f t="shared" si="6"/>
        <v>0.83708670495016269</v>
      </c>
      <c r="AG29" s="3">
        <f t="shared" si="7"/>
        <v>9.6133823584307457E-2</v>
      </c>
      <c r="AH29" s="3"/>
      <c r="AK29">
        <f>ABS(100*(AD29-AD30)/(AVERAGE(AD29:AD30)))</f>
        <v>2.5566704567633125</v>
      </c>
      <c r="AQ29">
        <f>ABS(100*(AE29-AE30)/(AVERAGE(AE29:AE30)))</f>
        <v>0.30776624816659853</v>
      </c>
      <c r="AW29">
        <f>ABS(100*(AF29-AF30)/(AVERAGE(AF29:AF30)))</f>
        <v>2.5627989359944321</v>
      </c>
      <c r="BC29">
        <f>ABS(100*(AG29-AG30)/(AVERAGE(AG29:AG30)))</f>
        <v>7.8448034927322619</v>
      </c>
      <c r="BG29" s="3">
        <f>AVERAGE(AD29:AD30)</f>
        <v>1.0823504704630058</v>
      </c>
      <c r="BH29" s="3">
        <f>AVERAGE(AE29:AE30)</f>
        <v>1.9303028324687803</v>
      </c>
      <c r="BI29" s="3">
        <f>AVERAGE(AF29:AF30)</f>
        <v>0.84795236200577451</v>
      </c>
      <c r="BJ29" s="3">
        <f>AVERAGE(AG29:AG30)</f>
        <v>0.10005852074957698</v>
      </c>
    </row>
    <row r="30" spans="1:62" x14ac:dyDescent="0.2">
      <c r="A30">
        <v>6</v>
      </c>
      <c r="B30">
        <v>3</v>
      </c>
      <c r="C30" t="s">
        <v>28</v>
      </c>
      <c r="D30" t="s">
        <v>27</v>
      </c>
      <c r="G30">
        <v>0.5</v>
      </c>
      <c r="H30">
        <v>0.5</v>
      </c>
      <c r="I30">
        <v>725</v>
      </c>
      <c r="J30">
        <v>1207</v>
      </c>
      <c r="L30">
        <v>691</v>
      </c>
      <c r="M30">
        <v>0.97099999999999997</v>
      </c>
      <c r="N30">
        <v>1.3009999999999999</v>
      </c>
      <c r="O30">
        <v>0.33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44816</v>
      </c>
      <c r="Z30" s="6">
        <v>0.55033564814814817</v>
      </c>
      <c r="AB30">
        <v>1</v>
      </c>
      <c r="AD30" s="3">
        <f t="shared" si="4"/>
        <v>1.0685144031045226</v>
      </c>
      <c r="AE30" s="3">
        <f t="shared" si="5"/>
        <v>1.9273324221659089</v>
      </c>
      <c r="AF30" s="3">
        <f t="shared" si="6"/>
        <v>0.85881801906138633</v>
      </c>
      <c r="AG30" s="3">
        <f t="shared" si="7"/>
        <v>0.10398321791484651</v>
      </c>
      <c r="AH30" s="3"/>
    </row>
    <row r="31" spans="1:62" x14ac:dyDescent="0.2">
      <c r="A31">
        <v>7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698</v>
      </c>
      <c r="J31">
        <v>2469</v>
      </c>
      <c r="L31">
        <v>1412</v>
      </c>
      <c r="M31">
        <v>2.3769999999999998</v>
      </c>
      <c r="N31">
        <v>5.9260000000000002</v>
      </c>
      <c r="O31">
        <v>3.5489999999999999</v>
      </c>
      <c r="Q31">
        <v>7.9000000000000001E-2</v>
      </c>
      <c r="R31">
        <v>1</v>
      </c>
      <c r="S31">
        <v>0</v>
      </c>
      <c r="T31">
        <v>0</v>
      </c>
      <c r="V31">
        <v>0</v>
      </c>
      <c r="Y31" s="1">
        <v>44816</v>
      </c>
      <c r="Z31" s="6">
        <v>0.56229166666666663</v>
      </c>
      <c r="AB31">
        <v>1</v>
      </c>
      <c r="AD31" s="3">
        <f t="shared" si="4"/>
        <v>2.6045763972829059</v>
      </c>
      <c r="AE31" s="3">
        <f t="shared" si="5"/>
        <v>7.9422125572678404</v>
      </c>
      <c r="AF31" s="3">
        <f t="shared" si="6"/>
        <v>5.3376361599849345</v>
      </c>
      <c r="AG31" s="3">
        <f t="shared" si="7"/>
        <v>0.44612295637654575</v>
      </c>
      <c r="AH31" s="3"/>
    </row>
    <row r="32" spans="1:62" x14ac:dyDescent="0.2">
      <c r="A32">
        <v>8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1327</v>
      </c>
      <c r="J32">
        <v>2469</v>
      </c>
      <c r="L32">
        <v>1424</v>
      </c>
      <c r="M32">
        <v>3.581</v>
      </c>
      <c r="N32">
        <v>5.9249999999999998</v>
      </c>
      <c r="O32">
        <v>2.3439999999999999</v>
      </c>
      <c r="Q32">
        <v>8.2000000000000003E-2</v>
      </c>
      <c r="R32">
        <v>1</v>
      </c>
      <c r="S32">
        <v>0</v>
      </c>
      <c r="T32">
        <v>0</v>
      </c>
      <c r="V32">
        <v>0</v>
      </c>
      <c r="Y32" s="1">
        <v>44816</v>
      </c>
      <c r="Z32" s="6">
        <v>0.56865740740740744</v>
      </c>
      <c r="AB32">
        <v>1</v>
      </c>
      <c r="AD32" s="3">
        <f t="shared" si="4"/>
        <v>4.1586632487982493</v>
      </c>
      <c r="AE32" s="3">
        <f t="shared" si="5"/>
        <v>7.9422125572678404</v>
      </c>
      <c r="AF32" s="3">
        <f t="shared" si="6"/>
        <v>3.783549308469591</v>
      </c>
      <c r="AG32" s="3">
        <f t="shared" si="7"/>
        <v>0.44922140150702172</v>
      </c>
      <c r="AH32" s="3"/>
      <c r="AJ32">
        <f>ABS(100*((AVERAGE(AD32:AD33))-3)/3)</f>
        <v>42.204661448596518</v>
      </c>
      <c r="AK32">
        <f>ABS(100*(AD32-AD33)/(AVERAGE(AD32:AD33)))</f>
        <v>5.0385875101802364</v>
      </c>
      <c r="AP32">
        <f>ABS(100*((AVERAGE(AE32:AE33))-6)/6)</f>
        <v>31.586351013428498</v>
      </c>
      <c r="AQ32">
        <f>ABS(100*(AE32-AE33)/(AVERAGE(AE32:AE33)))</f>
        <v>1.191397539838827</v>
      </c>
      <c r="AV32">
        <f>ABS(100*((AVERAGE(AF32:AF33))-3)/3)</f>
        <v>20.968040578260496</v>
      </c>
      <c r="AW32">
        <f>ABS(100*(AF32-AF33)/(AVERAGE(AF32:AF33)))</f>
        <v>8.5150915554877162</v>
      </c>
      <c r="BB32">
        <f>ABS(100*((AVERAGE(AG32:AG33))-0.3)/0.3)</f>
        <v>48.019108763187283</v>
      </c>
      <c r="BC32">
        <f>ABS(100*(AG32-AG33)/(AVERAGE(AG32:AG33)))</f>
        <v>2.325859708524435</v>
      </c>
      <c r="BG32" s="3">
        <f>AVERAGE(AD32:AD33)</f>
        <v>4.2661398434578954</v>
      </c>
      <c r="BH32" s="3">
        <f>AVERAGE(AE32:AE33)</f>
        <v>7.8951810608057098</v>
      </c>
      <c r="BI32" s="3">
        <f>AVERAGE(AF32:AF33)</f>
        <v>3.6290412173478148</v>
      </c>
      <c r="BJ32" s="3">
        <f>AVERAGE(AG32:AG33)</f>
        <v>0.44405732628956185</v>
      </c>
    </row>
    <row r="33" spans="1:62" x14ac:dyDescent="0.2">
      <c r="A33">
        <v>9</v>
      </c>
      <c r="B33">
        <v>4</v>
      </c>
      <c r="C33" t="s">
        <v>63</v>
      </c>
      <c r="D33" t="s">
        <v>27</v>
      </c>
      <c r="G33">
        <v>0.2</v>
      </c>
      <c r="H33">
        <v>0.2</v>
      </c>
      <c r="I33">
        <v>1414</v>
      </c>
      <c r="J33">
        <v>2431</v>
      </c>
      <c r="L33">
        <v>1384</v>
      </c>
      <c r="M33">
        <v>3.75</v>
      </c>
      <c r="N33">
        <v>5.8449999999999998</v>
      </c>
      <c r="O33">
        <v>2.0950000000000002</v>
      </c>
      <c r="Q33">
        <v>7.1999999999999995E-2</v>
      </c>
      <c r="R33">
        <v>1</v>
      </c>
      <c r="S33">
        <v>0</v>
      </c>
      <c r="T33">
        <v>0</v>
      </c>
      <c r="V33">
        <v>0</v>
      </c>
      <c r="Y33" s="1">
        <v>44816</v>
      </c>
      <c r="Z33" s="6">
        <v>0.57557870370370368</v>
      </c>
      <c r="AB33">
        <v>1</v>
      </c>
      <c r="AD33" s="3">
        <f t="shared" si="4"/>
        <v>4.3736164381175415</v>
      </c>
      <c r="AE33" s="3">
        <f t="shared" si="5"/>
        <v>7.8481495643435801</v>
      </c>
      <c r="AF33" s="3">
        <f t="shared" si="6"/>
        <v>3.4745331262260386</v>
      </c>
      <c r="AG33" s="3">
        <f t="shared" si="7"/>
        <v>0.43889325107210192</v>
      </c>
      <c r="AH33" s="3"/>
    </row>
    <row r="34" spans="1:62" x14ac:dyDescent="0.2">
      <c r="A34">
        <v>10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4058</v>
      </c>
      <c r="J34">
        <v>7948</v>
      </c>
      <c r="L34">
        <v>3661</v>
      </c>
      <c r="M34">
        <v>2.94</v>
      </c>
      <c r="N34">
        <v>5.843</v>
      </c>
      <c r="O34">
        <v>2.903</v>
      </c>
      <c r="Q34">
        <v>0.222</v>
      </c>
      <c r="R34">
        <v>1</v>
      </c>
      <c r="S34">
        <v>0</v>
      </c>
      <c r="T34">
        <v>0</v>
      </c>
      <c r="V34">
        <v>0</v>
      </c>
      <c r="Y34" s="1">
        <v>44816</v>
      </c>
      <c r="Z34" s="6">
        <v>0.58891203703703698</v>
      </c>
      <c r="AB34">
        <v>1</v>
      </c>
      <c r="AD34" s="3">
        <f t="shared" si="4"/>
        <v>3.6354056041242728</v>
      </c>
      <c r="AE34" s="3">
        <f t="shared" si="5"/>
        <v>7.1682036439315846</v>
      </c>
      <c r="AF34" s="3">
        <f t="shared" si="6"/>
        <v>3.5327980398073118</v>
      </c>
      <c r="AG34" s="3">
        <f t="shared" si="7"/>
        <v>0.34227440485997068</v>
      </c>
      <c r="AH34" s="3"/>
    </row>
    <row r="35" spans="1:62" x14ac:dyDescent="0.2">
      <c r="A35">
        <v>11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4108</v>
      </c>
      <c r="J35">
        <v>7944</v>
      </c>
      <c r="L35">
        <v>3611</v>
      </c>
      <c r="M35">
        <v>2.972</v>
      </c>
      <c r="N35">
        <v>5.8410000000000002</v>
      </c>
      <c r="O35">
        <v>2.8690000000000002</v>
      </c>
      <c r="Q35">
        <v>0.218</v>
      </c>
      <c r="R35">
        <v>1</v>
      </c>
      <c r="S35">
        <v>0</v>
      </c>
      <c r="T35">
        <v>0</v>
      </c>
      <c r="V35">
        <v>0</v>
      </c>
      <c r="Y35" s="1">
        <v>44816</v>
      </c>
      <c r="Z35" s="6">
        <v>0.59638888888888886</v>
      </c>
      <c r="AB35">
        <v>1</v>
      </c>
      <c r="AD35" s="3">
        <f t="shared" si="4"/>
        <v>3.6765843760245205</v>
      </c>
      <c r="AE35" s="3">
        <f t="shared" si="5"/>
        <v>7.1649031880395055</v>
      </c>
      <c r="AF35" s="3">
        <f t="shared" si="6"/>
        <v>3.4883188120149851</v>
      </c>
      <c r="AG35" s="3">
        <f t="shared" si="7"/>
        <v>0.33797100884542081</v>
      </c>
      <c r="AH35" s="3"/>
      <c r="AJ35">
        <f>ABS(100*((AVERAGE(AD35:AD36))-3)/3)</f>
        <v>22.60771756335102</v>
      </c>
      <c r="AK35">
        <f>ABS(100*(AD35-AD36)/(AVERAGE(AD35:AD36)))</f>
        <v>8.9562109615097391E-2</v>
      </c>
      <c r="AP35">
        <f>ABS(100*((AVERAGE(AE35:AE36))-6)/6)</f>
        <v>18.947488549280532</v>
      </c>
      <c r="AQ35">
        <f>ABS(100*(AE35-AE36)/(AVERAGE(AE35:AE36)))</f>
        <v>0.78616974669038941</v>
      </c>
      <c r="AV35">
        <f>ABS(100*((AVERAGE(AF35:AF36))-3)/3)</f>
        <v>15.28725953521004</v>
      </c>
      <c r="AW35">
        <f>ABS(100*(AF35-AF36)/(AVERAGE(AF35:AF36)))</f>
        <v>1.7175084265411302</v>
      </c>
      <c r="BB35">
        <f>ABS(100*((AVERAGE(AG35:AG36))-0.3)/0.3)</f>
        <v>13.818919872402081</v>
      </c>
      <c r="BC35">
        <f>ABS(100*(AG35-AG36)/(AVERAGE(AG35:AG36)))</f>
        <v>2.0416938154588951</v>
      </c>
      <c r="BG35" s="3">
        <f>AVERAGE(AD35:AD36)</f>
        <v>3.6782315269005306</v>
      </c>
      <c r="BH35" s="3">
        <f>AVERAGE(AE35:AE36)</f>
        <v>7.1368493129568318</v>
      </c>
      <c r="BI35" s="3">
        <f>AVERAGE(AF35:AF36)</f>
        <v>3.4586177860563012</v>
      </c>
      <c r="BJ35" s="3">
        <f>AVERAGE(AG35:AG36)</f>
        <v>0.34145675961720623</v>
      </c>
    </row>
    <row r="36" spans="1:62" x14ac:dyDescent="0.2">
      <c r="A36">
        <v>12</v>
      </c>
      <c r="B36">
        <v>5</v>
      </c>
      <c r="C36" t="s">
        <v>63</v>
      </c>
      <c r="D36" t="s">
        <v>27</v>
      </c>
      <c r="G36">
        <v>0.6</v>
      </c>
      <c r="H36">
        <v>0.6</v>
      </c>
      <c r="I36">
        <v>4112</v>
      </c>
      <c r="J36">
        <v>7876</v>
      </c>
      <c r="L36">
        <v>3692</v>
      </c>
      <c r="M36">
        <v>2.9750000000000001</v>
      </c>
      <c r="N36">
        <v>5.7930000000000001</v>
      </c>
      <c r="O36">
        <v>2.8180000000000001</v>
      </c>
      <c r="Q36">
        <v>0.22500000000000001</v>
      </c>
      <c r="R36">
        <v>1</v>
      </c>
      <c r="S36">
        <v>0</v>
      </c>
      <c r="T36">
        <v>0</v>
      </c>
      <c r="V36">
        <v>0</v>
      </c>
      <c r="Y36" s="1">
        <v>44816</v>
      </c>
      <c r="Z36" s="6">
        <v>0.60416666666666663</v>
      </c>
      <c r="AB36">
        <v>1</v>
      </c>
      <c r="AD36" s="3">
        <f t="shared" si="4"/>
        <v>3.6798786777765402</v>
      </c>
      <c r="AE36" s="3">
        <f t="shared" si="5"/>
        <v>7.108795437874158</v>
      </c>
      <c r="AF36" s="3">
        <f t="shared" si="6"/>
        <v>3.4289167600976178</v>
      </c>
      <c r="AG36" s="3">
        <f t="shared" si="7"/>
        <v>0.34494251038899165</v>
      </c>
      <c r="AH36" s="3"/>
    </row>
    <row r="37" spans="1:62" x14ac:dyDescent="0.2">
      <c r="A37">
        <v>13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4589</v>
      </c>
      <c r="J37">
        <v>11788</v>
      </c>
      <c r="L37">
        <v>6524</v>
      </c>
      <c r="M37">
        <v>5.9089999999999998</v>
      </c>
      <c r="N37">
        <v>15.414</v>
      </c>
      <c r="O37">
        <v>9.5039999999999996</v>
      </c>
      <c r="Q37">
        <v>0.85</v>
      </c>
      <c r="R37">
        <v>1</v>
      </c>
      <c r="S37">
        <v>0</v>
      </c>
      <c r="T37">
        <v>0</v>
      </c>
      <c r="V37">
        <v>0</v>
      </c>
      <c r="Y37" s="1">
        <v>44816</v>
      </c>
      <c r="Z37" s="6">
        <v>0.6174884259259259</v>
      </c>
      <c r="AB37">
        <v>1</v>
      </c>
      <c r="AD37" s="3">
        <f t="shared" si="4"/>
        <v>7.3382417328016256</v>
      </c>
      <c r="AE37" s="3">
        <f t="shared" si="5"/>
        <v>18.62457891950941</v>
      </c>
      <c r="AF37" s="3">
        <f t="shared" si="6"/>
        <v>11.286337186707785</v>
      </c>
      <c r="AG37" s="3">
        <f t="shared" si="7"/>
        <v>1.0606970462218002</v>
      </c>
      <c r="AH37" s="3"/>
    </row>
    <row r="38" spans="1:62" x14ac:dyDescent="0.2">
      <c r="A38">
        <v>14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6070</v>
      </c>
      <c r="J38">
        <v>11785</v>
      </c>
      <c r="L38">
        <v>6469</v>
      </c>
      <c r="M38">
        <v>7.6150000000000002</v>
      </c>
      <c r="N38">
        <v>15.41</v>
      </c>
      <c r="O38">
        <v>7.7939999999999996</v>
      </c>
      <c r="Q38">
        <v>0.84199999999999997</v>
      </c>
      <c r="R38">
        <v>1</v>
      </c>
      <c r="S38">
        <v>0</v>
      </c>
      <c r="T38">
        <v>0</v>
      </c>
      <c r="V38">
        <v>0</v>
      </c>
      <c r="Y38" s="1">
        <v>44816</v>
      </c>
      <c r="Z38" s="6">
        <v>0.62468749999999995</v>
      </c>
      <c r="AB38">
        <v>1</v>
      </c>
      <c r="AD38" s="3">
        <f t="shared" si="4"/>
        <v>9.5359268205229455</v>
      </c>
      <c r="AE38" s="3">
        <f t="shared" si="5"/>
        <v>18.620118843979572</v>
      </c>
      <c r="AF38" s="3">
        <f t="shared" si="6"/>
        <v>9.0841920234566267</v>
      </c>
      <c r="AG38" s="3">
        <f t="shared" si="7"/>
        <v>1.0521677928596294</v>
      </c>
      <c r="AH38" s="3"/>
      <c r="AJ38">
        <f>ABS(100*((AVERAGE(AD38:AD39))-9)/9)</f>
        <v>6.2267943967430739</v>
      </c>
      <c r="AK38">
        <f>ABS(100*(AD38-AD39)/(AVERAGE(AD38:AD39)))</f>
        <v>0.51220965112066918</v>
      </c>
      <c r="AP38">
        <f>ABS(100*((AVERAGE(AE38:AE39))-18)/18)</f>
        <v>2.9165031444984475</v>
      </c>
      <c r="AQ38">
        <f>ABS(100*(AE38-AE39)/(AVERAGE(AE38:AE39)))</f>
        <v>1.0272434995868207</v>
      </c>
      <c r="AV38">
        <f>ABS(100*((AVERAGE(AF38:AF39))-9)/9)</f>
        <v>0.39378810774617851</v>
      </c>
      <c r="AW38">
        <f>ABS(100*(AF38-AF39)/(AVERAGE(AF38:AF39)))</f>
        <v>2.6690203548347449</v>
      </c>
      <c r="BB38">
        <f>ABS(100*((AVERAGE(AG38:AG39))-0.9)/0.9)</f>
        <v>16.097684240924405</v>
      </c>
      <c r="BC38">
        <f>ABS(100*(AG38-AG39)/(AVERAGE(AG38:AG39)))</f>
        <v>1.3951153364159028</v>
      </c>
      <c r="BG38" s="3">
        <f>AVERAGE(AD38:AD39)</f>
        <v>9.5604114957068767</v>
      </c>
      <c r="BH38" s="3">
        <f>AVERAGE(AE38:AE39)</f>
        <v>18.524970566009721</v>
      </c>
      <c r="BI38" s="3">
        <f>AVERAGE(AF38:AF39)</f>
        <v>8.9645590703028439</v>
      </c>
      <c r="BJ38" s="3">
        <f>AVERAGE(AG38:AG39)</f>
        <v>1.0448791581683197</v>
      </c>
    </row>
    <row r="39" spans="1:62" x14ac:dyDescent="0.2">
      <c r="A39">
        <v>15</v>
      </c>
      <c r="B39">
        <v>6</v>
      </c>
      <c r="C39" t="s">
        <v>67</v>
      </c>
      <c r="D39" t="s">
        <v>27</v>
      </c>
      <c r="G39">
        <v>0.33300000000000002</v>
      </c>
      <c r="H39">
        <v>0.33300000000000002</v>
      </c>
      <c r="I39">
        <v>6103</v>
      </c>
      <c r="J39">
        <v>11657</v>
      </c>
      <c r="L39">
        <v>6375</v>
      </c>
      <c r="M39">
        <v>7.6529999999999996</v>
      </c>
      <c r="N39">
        <v>15.247</v>
      </c>
      <c r="O39">
        <v>7.5940000000000003</v>
      </c>
      <c r="Q39">
        <v>0.82699999999999996</v>
      </c>
      <c r="R39">
        <v>1</v>
      </c>
      <c r="S39">
        <v>0</v>
      </c>
      <c r="T39">
        <v>0</v>
      </c>
      <c r="V39">
        <v>0</v>
      </c>
      <c r="Y39" s="1">
        <v>44816</v>
      </c>
      <c r="Z39" s="6">
        <v>0.63225694444444447</v>
      </c>
      <c r="AB39">
        <v>1</v>
      </c>
      <c r="AD39" s="3">
        <f t="shared" si="4"/>
        <v>9.584896170890806</v>
      </c>
      <c r="AE39" s="3">
        <f t="shared" si="5"/>
        <v>18.429822288039865</v>
      </c>
      <c r="AF39" s="3">
        <f t="shared" si="6"/>
        <v>8.8449261171490594</v>
      </c>
      <c r="AG39" s="3">
        <f t="shared" si="7"/>
        <v>1.0375905234770098</v>
      </c>
      <c r="AH39" s="3"/>
      <c r="BG39" s="3"/>
      <c r="BH39" s="3"/>
      <c r="BI39" s="3"/>
      <c r="BJ39" s="3"/>
    </row>
    <row r="40" spans="1:62" x14ac:dyDescent="0.2">
      <c r="A40">
        <v>16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8749</v>
      </c>
      <c r="J40">
        <v>17672</v>
      </c>
      <c r="L40">
        <v>8633</v>
      </c>
      <c r="M40">
        <v>7.6310000000000002</v>
      </c>
      <c r="N40">
        <v>16.327000000000002</v>
      </c>
      <c r="O40">
        <v>8.6969999999999992</v>
      </c>
      <c r="Q40">
        <v>0.84199999999999997</v>
      </c>
      <c r="R40">
        <v>1</v>
      </c>
      <c r="S40">
        <v>0</v>
      </c>
      <c r="T40">
        <v>0</v>
      </c>
      <c r="V40">
        <v>0</v>
      </c>
      <c r="Y40" s="1">
        <v>44816</v>
      </c>
      <c r="Z40" s="6">
        <v>0.6463888888888889</v>
      </c>
      <c r="AB40">
        <v>1</v>
      </c>
      <c r="AD40" s="3">
        <f t="shared" si="4"/>
        <v>9.6344299577800854</v>
      </c>
      <c r="AE40" s="3">
        <f t="shared" si="5"/>
        <v>19.518130943352961</v>
      </c>
      <c r="AF40" s="3">
        <f t="shared" si="6"/>
        <v>9.8837009855728759</v>
      </c>
      <c r="AG40" s="3">
        <f t="shared" si="7"/>
        <v>0.98955559470682841</v>
      </c>
      <c r="AH40" s="3"/>
      <c r="BG40" s="3"/>
      <c r="BH40" s="3"/>
      <c r="BI40" s="3"/>
      <c r="BJ40" s="3"/>
    </row>
    <row r="41" spans="1:62" x14ac:dyDescent="0.2">
      <c r="A41">
        <v>17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8873</v>
      </c>
      <c r="J41">
        <v>17501</v>
      </c>
      <c r="L41">
        <v>8624</v>
      </c>
      <c r="M41">
        <v>7.7320000000000002</v>
      </c>
      <c r="N41">
        <v>16.172000000000001</v>
      </c>
      <c r="O41">
        <v>8.44</v>
      </c>
      <c r="Q41">
        <v>0.84199999999999997</v>
      </c>
      <c r="R41">
        <v>1</v>
      </c>
      <c r="S41">
        <v>0</v>
      </c>
      <c r="T41">
        <v>0</v>
      </c>
      <c r="V41">
        <v>0</v>
      </c>
      <c r="Y41" s="1">
        <v>44816</v>
      </c>
      <c r="Z41" s="6">
        <v>0.65417824074074071</v>
      </c>
      <c r="AB41">
        <v>1</v>
      </c>
      <c r="AD41" s="3">
        <f t="shared" si="4"/>
        <v>9.7656376935136375</v>
      </c>
      <c r="AE41" s="3">
        <f t="shared" si="5"/>
        <v>19.336853226796574</v>
      </c>
      <c r="AF41" s="3">
        <f t="shared" si="6"/>
        <v>9.5712155332829365</v>
      </c>
      <c r="AG41" s="3">
        <f t="shared" si="7"/>
        <v>0.98856037678483388</v>
      </c>
      <c r="AH41" s="3"/>
      <c r="AJ41">
        <f>ABS(100*((AVERAGE(AD41:AD42))-9)/9)</f>
        <v>8.7716172087541207</v>
      </c>
      <c r="AK41">
        <f>ABS(100*(AD41-AD42)/(AVERAGE(AD41:AD42)))</f>
        <v>0.48639844116976033</v>
      </c>
      <c r="AP41">
        <f>ABS(100*((AVERAGE(AE41:AE42))-18)/18)</f>
        <v>7.2767810269664004</v>
      </c>
      <c r="AQ41">
        <f>ABS(100*(AE41-AE42)/(AVERAGE(AE41:AE42)))</f>
        <v>0.27998853561408765</v>
      </c>
      <c r="AV41">
        <f>ABS(100*((AVERAGE(AF41:AF42))-9)/9)</f>
        <v>5.7819448451787006</v>
      </c>
      <c r="AW41">
        <f>ABS(100*(AF41-AF42)/(AVERAGE(AF41:AF42)))</f>
        <v>1.0680355978468108</v>
      </c>
      <c r="BB41">
        <f>ABS(100*((AVERAGE(AG41:AG42))-0.9)/0.9)</f>
        <v>8.9492603915914835</v>
      </c>
      <c r="BC41">
        <f>ABS(100*(AG41-AG42)/(AVERAGE(AG41:AG42)))</f>
        <v>1.6352226168188022</v>
      </c>
      <c r="BG41" s="3">
        <f>AVERAGE(AD41:AD42)</f>
        <v>9.7894455487878709</v>
      </c>
      <c r="BH41" s="3">
        <f>AVERAGE(AE41:AE42)</f>
        <v>19.309820584853952</v>
      </c>
      <c r="BI41" s="3">
        <f>AVERAGE(AF41:AF42)</f>
        <v>9.520375036066083</v>
      </c>
      <c r="BJ41" s="3">
        <f>AVERAGE(AG41:AG42)</f>
        <v>0.98054334352432337</v>
      </c>
    </row>
    <row r="42" spans="1:62" x14ac:dyDescent="0.2">
      <c r="A42">
        <v>18</v>
      </c>
      <c r="B42">
        <v>7</v>
      </c>
      <c r="C42" t="s">
        <v>67</v>
      </c>
      <c r="D42" t="s">
        <v>27</v>
      </c>
      <c r="G42">
        <v>0.46700000000000003</v>
      </c>
      <c r="H42">
        <v>0.46700000000000003</v>
      </c>
      <c r="I42">
        <v>8918</v>
      </c>
      <c r="J42">
        <v>17450</v>
      </c>
      <c r="L42">
        <v>8479</v>
      </c>
      <c r="M42">
        <v>7.7690000000000001</v>
      </c>
      <c r="N42">
        <v>16.126000000000001</v>
      </c>
      <c r="O42">
        <v>8.3569999999999993</v>
      </c>
      <c r="Q42">
        <v>0.82499999999999996</v>
      </c>
      <c r="R42">
        <v>1</v>
      </c>
      <c r="S42">
        <v>0</v>
      </c>
      <c r="T42">
        <v>0</v>
      </c>
      <c r="V42">
        <v>0</v>
      </c>
      <c r="Y42" s="1">
        <v>44816</v>
      </c>
      <c r="Z42" s="6">
        <v>0.66243055555555552</v>
      </c>
      <c r="AB42">
        <v>1</v>
      </c>
      <c r="AD42" s="3">
        <f t="shared" si="4"/>
        <v>9.8132534040621042</v>
      </c>
      <c r="AE42" s="3">
        <f t="shared" si="5"/>
        <v>19.282787942911334</v>
      </c>
      <c r="AF42" s="3">
        <f t="shared" si="6"/>
        <v>9.4695345388492296</v>
      </c>
      <c r="AG42" s="3">
        <f t="shared" si="7"/>
        <v>0.97252631026381287</v>
      </c>
      <c r="AH42" s="3"/>
      <c r="BG42" s="3"/>
      <c r="BH42" s="3"/>
      <c r="BI42" s="3"/>
      <c r="BJ42" s="3"/>
    </row>
    <row r="43" spans="1:62" x14ac:dyDescent="0.2">
      <c r="A43">
        <v>19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11341</v>
      </c>
      <c r="J43">
        <v>22746</v>
      </c>
      <c r="L43">
        <v>10906</v>
      </c>
      <c r="M43">
        <v>7.5960000000000001</v>
      </c>
      <c r="N43">
        <v>16.29</v>
      </c>
      <c r="O43">
        <v>8.6940000000000008</v>
      </c>
      <c r="Q43">
        <v>0.85399999999999998</v>
      </c>
      <c r="R43">
        <v>1</v>
      </c>
      <c r="S43">
        <v>0</v>
      </c>
      <c r="T43">
        <v>0</v>
      </c>
      <c r="V43">
        <v>0</v>
      </c>
      <c r="Y43" s="1">
        <v>44816</v>
      </c>
      <c r="Z43" s="6">
        <v>0.6771759259259259</v>
      </c>
      <c r="AB43">
        <v>1</v>
      </c>
      <c r="AD43" s="3">
        <f t="shared" si="4"/>
        <v>9.6335055191143351</v>
      </c>
      <c r="AE43" s="3">
        <f t="shared" si="5"/>
        <v>19.378240216678996</v>
      </c>
      <c r="AF43" s="3">
        <f t="shared" si="6"/>
        <v>9.7447346975646614</v>
      </c>
      <c r="AG43" s="3">
        <f t="shared" si="7"/>
        <v>0.96583648736825423</v>
      </c>
      <c r="AH43" s="3"/>
      <c r="BG43" s="3"/>
      <c r="BH43" s="3"/>
      <c r="BI43" s="3"/>
      <c r="BJ43" s="3"/>
    </row>
    <row r="44" spans="1:62" x14ac:dyDescent="0.2">
      <c r="A44">
        <v>20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11484</v>
      </c>
      <c r="J44">
        <v>22831</v>
      </c>
      <c r="L44">
        <v>10970</v>
      </c>
      <c r="M44">
        <v>7.6879999999999997</v>
      </c>
      <c r="N44">
        <v>16.350999999999999</v>
      </c>
      <c r="O44">
        <v>8.6630000000000003</v>
      </c>
      <c r="Q44">
        <v>0.85899999999999999</v>
      </c>
      <c r="R44">
        <v>1</v>
      </c>
      <c r="S44">
        <v>0</v>
      </c>
      <c r="T44">
        <v>0</v>
      </c>
      <c r="V44">
        <v>0</v>
      </c>
      <c r="Y44" s="1">
        <v>44816</v>
      </c>
      <c r="Z44" s="6">
        <v>0.68548611111111113</v>
      </c>
      <c r="AB44">
        <v>1</v>
      </c>
      <c r="AD44" s="3">
        <f t="shared" si="4"/>
        <v>9.7512768067490434</v>
      </c>
      <c r="AE44" s="3">
        <f t="shared" si="5"/>
        <v>19.448374904385684</v>
      </c>
      <c r="AF44" s="3">
        <f t="shared" si="6"/>
        <v>9.6970980976366405</v>
      </c>
      <c r="AG44" s="3">
        <f t="shared" si="7"/>
        <v>0.97134483426687812</v>
      </c>
      <c r="AH44" s="3"/>
      <c r="AJ44">
        <f>ABS(100*((AVERAGE(AD44:AD45))-9)/9)</f>
        <v>8.2056820828885222</v>
      </c>
      <c r="AK44">
        <f>ABS(100*(AD44-AD45)/(AVERAGE(AD44:AD45)))</f>
        <v>0.26216366713939399</v>
      </c>
      <c r="AP44">
        <f>ABS(100*((AVERAGE(AE44:AE45))-18)/18)</f>
        <v>7.3337204532283486</v>
      </c>
      <c r="AQ44">
        <f>ABS(100*(AE44-AE45)/(AVERAGE(AE44:AE45)))</f>
        <v>1.3282066257442477</v>
      </c>
      <c r="AV44">
        <f>ABS(100*((AVERAGE(AF44:AF45))-9)/9)</f>
        <v>6.4617588235681547</v>
      </c>
      <c r="AW44">
        <f>ABS(100*(AF44-AF45)/(AVERAGE(AF44:AF45)))</f>
        <v>2.4117121655753491</v>
      </c>
      <c r="BB44">
        <f>ABS(100*((AVERAGE(AG44:AG45))-0.9)/0.9)</f>
        <v>7.9224222563036228</v>
      </c>
      <c r="BC44">
        <f>ABS(100*(AG44-AG45)/(AVERAGE(AG44:AG45)))</f>
        <v>8.8610893404910494E-3</v>
      </c>
      <c r="BG44" s="3">
        <f>AVERAGE(AD44:AD45)</f>
        <v>9.7385113874599671</v>
      </c>
      <c r="BH44" s="3">
        <f>AVERAGE(AE44:AE45)</f>
        <v>19.320069681581103</v>
      </c>
      <c r="BI44" s="3">
        <f>AVERAGE(AF44:AF45)</f>
        <v>9.5815582941211339</v>
      </c>
      <c r="BJ44" s="3">
        <f>AVERAGE(AG44:AG45)</f>
        <v>0.97130180030673263</v>
      </c>
    </row>
    <row r="45" spans="1:62" x14ac:dyDescent="0.2">
      <c r="A45">
        <v>21</v>
      </c>
      <c r="B45">
        <v>8</v>
      </c>
      <c r="C45" t="s">
        <v>67</v>
      </c>
      <c r="D45" t="s">
        <v>27</v>
      </c>
      <c r="G45">
        <v>0.6</v>
      </c>
      <c r="H45">
        <v>0.6</v>
      </c>
      <c r="I45">
        <v>11453</v>
      </c>
      <c r="J45">
        <v>22520</v>
      </c>
      <c r="L45">
        <v>10969</v>
      </c>
      <c r="M45">
        <v>7.6680000000000001</v>
      </c>
      <c r="N45">
        <v>16.131</v>
      </c>
      <c r="O45">
        <v>8.4629999999999992</v>
      </c>
      <c r="Q45">
        <v>0.85899999999999999</v>
      </c>
      <c r="R45">
        <v>1</v>
      </c>
      <c r="S45">
        <v>0</v>
      </c>
      <c r="T45">
        <v>0</v>
      </c>
      <c r="V45">
        <v>0</v>
      </c>
      <c r="Y45" s="1">
        <v>44816</v>
      </c>
      <c r="Z45" s="6">
        <v>0.69405092592592599</v>
      </c>
      <c r="AB45">
        <v>1</v>
      </c>
      <c r="AD45" s="3">
        <f t="shared" si="4"/>
        <v>9.7257459681708909</v>
      </c>
      <c r="AE45" s="3">
        <f t="shared" si="5"/>
        <v>19.191764458776518</v>
      </c>
      <c r="AF45" s="3">
        <f t="shared" si="6"/>
        <v>9.4660184906056273</v>
      </c>
      <c r="AG45" s="3">
        <f t="shared" si="7"/>
        <v>0.97125876634658714</v>
      </c>
      <c r="AH45" s="3"/>
    </row>
    <row r="46" spans="1:62" x14ac:dyDescent="0.2">
      <c r="A46">
        <v>22</v>
      </c>
      <c r="B46">
        <v>1</v>
      </c>
      <c r="C46" t="s">
        <v>93</v>
      </c>
      <c r="D46" t="s">
        <v>27</v>
      </c>
      <c r="G46">
        <v>0.3</v>
      </c>
      <c r="H46">
        <v>0.3</v>
      </c>
      <c r="I46">
        <v>6125</v>
      </c>
      <c r="J46">
        <v>9496</v>
      </c>
      <c r="L46">
        <v>4258</v>
      </c>
      <c r="M46">
        <v>8.5229999999999997</v>
      </c>
      <c r="N46">
        <v>13.872999999999999</v>
      </c>
      <c r="O46">
        <v>5.35</v>
      </c>
      <c r="Q46">
        <v>0.54900000000000004</v>
      </c>
      <c r="R46">
        <v>1</v>
      </c>
      <c r="S46">
        <v>0</v>
      </c>
      <c r="T46">
        <v>0</v>
      </c>
      <c r="V46">
        <v>0</v>
      </c>
      <c r="Y46" s="1">
        <v>44816</v>
      </c>
      <c r="Z46" s="6">
        <v>0.70728009259259261</v>
      </c>
      <c r="AB46">
        <v>1</v>
      </c>
      <c r="AD46" s="3">
        <f t="shared" si="4"/>
        <v>10.675472068961016</v>
      </c>
      <c r="AE46" s="3">
        <f t="shared" si="5"/>
        <v>16.890960148332553</v>
      </c>
      <c r="AF46" s="3">
        <f t="shared" si="6"/>
        <v>6.2154880793715375</v>
      </c>
      <c r="AG46" s="3">
        <f t="shared" si="7"/>
        <v>0.78731390654739353</v>
      </c>
      <c r="AH46" s="3"/>
      <c r="BG46" s="3"/>
      <c r="BH46" s="3"/>
      <c r="BI46" s="3"/>
      <c r="BJ46" s="3"/>
    </row>
    <row r="47" spans="1:62" x14ac:dyDescent="0.2">
      <c r="A47">
        <v>23</v>
      </c>
      <c r="B47">
        <v>1</v>
      </c>
      <c r="C47" t="s">
        <v>93</v>
      </c>
      <c r="D47" t="s">
        <v>27</v>
      </c>
      <c r="G47">
        <v>0.3</v>
      </c>
      <c r="H47">
        <v>0.3</v>
      </c>
      <c r="I47">
        <v>6637</v>
      </c>
      <c r="J47">
        <v>9495</v>
      </c>
      <c r="L47">
        <v>4149</v>
      </c>
      <c r="M47">
        <v>9.1769999999999996</v>
      </c>
      <c r="N47">
        <v>13.871</v>
      </c>
      <c r="O47">
        <v>4.694</v>
      </c>
      <c r="Q47">
        <v>0.53</v>
      </c>
      <c r="R47">
        <v>1</v>
      </c>
      <c r="S47">
        <v>0</v>
      </c>
      <c r="T47">
        <v>0</v>
      </c>
      <c r="V47">
        <v>0</v>
      </c>
      <c r="Y47" s="1">
        <v>44816</v>
      </c>
      <c r="Z47" s="6">
        <v>0.71439814814814817</v>
      </c>
      <c r="AB47">
        <v>1</v>
      </c>
      <c r="AD47" s="3">
        <f t="shared" si="4"/>
        <v>11.518813317478086</v>
      </c>
      <c r="AE47" s="3">
        <f t="shared" si="5"/>
        <v>16.889309920386516</v>
      </c>
      <c r="AF47" s="3">
        <f t="shared" si="6"/>
        <v>5.37049660290843</v>
      </c>
      <c r="AG47" s="3">
        <f t="shared" si="7"/>
        <v>0.76855109992395587</v>
      </c>
      <c r="AH47" s="3"/>
      <c r="AI47">
        <f>100*(AVERAGE(I47:I48))/(AVERAGE(I$47:I$48))</f>
        <v>100</v>
      </c>
      <c r="AK47">
        <f>ABS(100*(AD47-AD48)/(AVERAGE(AD47:AD48)))</f>
        <v>1.1516029253617335</v>
      </c>
      <c r="AO47">
        <f>100*(AVERAGE(J47:J48))/(AVERAGE(J$47:J$48))</f>
        <v>100</v>
      </c>
      <c r="AQ47">
        <f>ABS(100*(AE47-AE48)/(AVERAGE(AE47:AE48)))</f>
        <v>0.38179030523206053</v>
      </c>
      <c r="AU47">
        <f>100*(((AVERAGE(J47:J48))-(AVERAGE(I47:I48)))/((AVERAGE(J$47:J$48))-(AVERAGE($I$47:I48))))</f>
        <v>100</v>
      </c>
      <c r="AW47">
        <f>ABS(100*(AF47-AF48)/(AVERAGE(AF47:AF48)))</f>
        <v>3.7517609016021161</v>
      </c>
      <c r="BA47">
        <f>100*(AVERAGE(L47:L48))/(AVERAGE(L$47:L$48))</f>
        <v>100</v>
      </c>
      <c r="BC47">
        <f>ABS(100*(AG47-AG48)/(AVERAGE(AG47:AG48)))</f>
        <v>0.26840868770904452</v>
      </c>
      <c r="BG47" s="3">
        <f>AVERAGE(AD47:AD48)</f>
        <v>11.585522927956486</v>
      </c>
      <c r="BH47" s="3">
        <f>AVERAGE(AE47:AE48)</f>
        <v>16.857130475438744</v>
      </c>
      <c r="BI47" s="3">
        <f>AVERAGE(AF47:AF48)</f>
        <v>5.2716075474822572</v>
      </c>
      <c r="BJ47" s="3">
        <f>AVERAGE(AG47:AG48)</f>
        <v>0.76958391496744794</v>
      </c>
    </row>
    <row r="48" spans="1:62" x14ac:dyDescent="0.2">
      <c r="A48">
        <v>24</v>
      </c>
      <c r="B48">
        <v>1</v>
      </c>
      <c r="C48" t="s">
        <v>93</v>
      </c>
      <c r="D48" t="s">
        <v>27</v>
      </c>
      <c r="G48">
        <v>0.3</v>
      </c>
      <c r="H48">
        <v>0.3</v>
      </c>
      <c r="I48">
        <v>6718</v>
      </c>
      <c r="J48">
        <v>9456</v>
      </c>
      <c r="L48">
        <v>4161</v>
      </c>
      <c r="M48">
        <v>9.2810000000000006</v>
      </c>
      <c r="N48">
        <v>13.816000000000001</v>
      </c>
      <c r="O48">
        <v>4.5350000000000001</v>
      </c>
      <c r="Q48">
        <v>0.53200000000000003</v>
      </c>
      <c r="R48">
        <v>1</v>
      </c>
      <c r="S48">
        <v>0</v>
      </c>
      <c r="T48">
        <v>0</v>
      </c>
      <c r="V48">
        <v>0</v>
      </c>
      <c r="Y48" s="1">
        <v>44816</v>
      </c>
      <c r="Z48" s="6">
        <v>0.72196759259259258</v>
      </c>
      <c r="AB48">
        <v>1</v>
      </c>
      <c r="AD48" s="3">
        <f t="shared" si="4"/>
        <v>11.652232538434887</v>
      </c>
      <c r="AE48" s="3">
        <f t="shared" si="5"/>
        <v>16.824951030490972</v>
      </c>
      <c r="AF48" s="3">
        <f t="shared" si="6"/>
        <v>5.1727184920560845</v>
      </c>
      <c r="AG48" s="3">
        <f t="shared" si="7"/>
        <v>0.77061673001093989</v>
      </c>
      <c r="AH48" s="3"/>
      <c r="BG48" s="3"/>
      <c r="BH48" s="3"/>
      <c r="BI48" s="3"/>
      <c r="BJ48" s="3"/>
    </row>
    <row r="49" spans="1:62" x14ac:dyDescent="0.2">
      <c r="A49">
        <v>25</v>
      </c>
      <c r="B49">
        <v>2</v>
      </c>
      <c r="C49" t="s">
        <v>72</v>
      </c>
      <c r="D49" t="s">
        <v>27</v>
      </c>
      <c r="G49">
        <v>0.5</v>
      </c>
      <c r="H49">
        <v>0.5</v>
      </c>
      <c r="I49">
        <v>5885</v>
      </c>
      <c r="J49">
        <v>7581</v>
      </c>
      <c r="L49">
        <v>3621</v>
      </c>
      <c r="M49">
        <v>4.93</v>
      </c>
      <c r="N49">
        <v>6.7009999999999996</v>
      </c>
      <c r="O49">
        <v>1.7709999999999999</v>
      </c>
      <c r="Q49">
        <v>0.26300000000000001</v>
      </c>
      <c r="R49">
        <v>1</v>
      </c>
      <c r="S49">
        <v>0</v>
      </c>
      <c r="T49">
        <v>0</v>
      </c>
      <c r="V49">
        <v>0</v>
      </c>
      <c r="Y49" s="1">
        <v>44816</v>
      </c>
      <c r="Z49" s="6">
        <v>0.73567129629629635</v>
      </c>
      <c r="AB49">
        <v>1</v>
      </c>
      <c r="AD49" s="3">
        <f t="shared" si="4"/>
        <v>6.1680935152311829</v>
      </c>
      <c r="AE49" s="3">
        <f t="shared" si="5"/>
        <v>8.2384641789999691</v>
      </c>
      <c r="AF49" s="3">
        <f t="shared" si="6"/>
        <v>2.0703706637687862</v>
      </c>
      <c r="AG49" s="3">
        <f t="shared" si="7"/>
        <v>0.40659802565799691</v>
      </c>
      <c r="AH49" s="3"/>
    </row>
    <row r="50" spans="1:62" x14ac:dyDescent="0.2">
      <c r="A50">
        <v>26</v>
      </c>
      <c r="B50">
        <v>2</v>
      </c>
      <c r="C50" t="s">
        <v>72</v>
      </c>
      <c r="D50" t="s">
        <v>27</v>
      </c>
      <c r="G50">
        <v>0.5</v>
      </c>
      <c r="H50">
        <v>0.5</v>
      </c>
      <c r="I50">
        <v>3969</v>
      </c>
      <c r="J50">
        <v>7549</v>
      </c>
      <c r="L50">
        <v>3514</v>
      </c>
      <c r="M50">
        <v>3.46</v>
      </c>
      <c r="N50">
        <v>6.6740000000000004</v>
      </c>
      <c r="O50">
        <v>3.2149999999999999</v>
      </c>
      <c r="Q50">
        <v>0.252</v>
      </c>
      <c r="R50">
        <v>1</v>
      </c>
      <c r="S50">
        <v>0</v>
      </c>
      <c r="T50">
        <v>0</v>
      </c>
      <c r="V50">
        <v>0</v>
      </c>
      <c r="Y50" s="1">
        <v>44816</v>
      </c>
      <c r="Z50" s="6">
        <v>0.74297453703703698</v>
      </c>
      <c r="AB50">
        <v>1</v>
      </c>
      <c r="AD50" s="3">
        <f t="shared" si="4"/>
        <v>4.2745288681701989</v>
      </c>
      <c r="AE50" s="3">
        <f t="shared" si="5"/>
        <v>8.2067798024360066</v>
      </c>
      <c r="AF50" s="3">
        <f t="shared" si="6"/>
        <v>3.9322509342658076</v>
      </c>
      <c r="AG50" s="3">
        <f t="shared" si="7"/>
        <v>0.39554690469263271</v>
      </c>
      <c r="AH50" s="3"/>
      <c r="AK50">
        <f>ABS(100*(AD50-AD51)/(AVERAGE(AD50:AD51)))</f>
        <v>0.90578145246251784</v>
      </c>
      <c r="AQ50">
        <f>ABS(100*(AE50-AE51)/(AVERAGE(AE50:AE51)))</f>
        <v>0.99423687987865594</v>
      </c>
      <c r="AW50">
        <f>ABS(100*(AF50-AF51)/(AVERAGE(AF50:AF51)))</f>
        <v>1.0904801990241726</v>
      </c>
      <c r="BC50">
        <f>ABS(100*(AG50-AG51)/(AVERAGE(AG50:AG51)))</f>
        <v>0.59875653613217517</v>
      </c>
      <c r="BG50" s="3">
        <f>AVERAGE(AD50:AD51)</f>
        <v>4.2552572029208822</v>
      </c>
      <c r="BH50" s="3">
        <f>AVERAGE(AE50:AE51)</f>
        <v>8.1661841949634315</v>
      </c>
      <c r="BI50" s="3">
        <f>AVERAGE(AF50:AF51)</f>
        <v>3.9109269920425498</v>
      </c>
      <c r="BJ50" s="3">
        <f>AVERAGE(AG50:AG51)</f>
        <v>0.39673464199264852</v>
      </c>
    </row>
    <row r="51" spans="1:62" x14ac:dyDescent="0.2">
      <c r="A51">
        <v>27</v>
      </c>
      <c r="B51">
        <v>2</v>
      </c>
      <c r="C51" t="s">
        <v>72</v>
      </c>
      <c r="D51" t="s">
        <v>27</v>
      </c>
      <c r="G51">
        <v>0.5</v>
      </c>
      <c r="H51">
        <v>0.5</v>
      </c>
      <c r="I51">
        <v>3930</v>
      </c>
      <c r="J51">
        <v>7467</v>
      </c>
      <c r="L51">
        <v>3537</v>
      </c>
      <c r="M51">
        <v>3.43</v>
      </c>
      <c r="N51">
        <v>6.6050000000000004</v>
      </c>
      <c r="O51">
        <v>3.1749999999999998</v>
      </c>
      <c r="Q51">
        <v>0.254</v>
      </c>
      <c r="R51">
        <v>1</v>
      </c>
      <c r="S51">
        <v>0</v>
      </c>
      <c r="T51">
        <v>0</v>
      </c>
      <c r="V51">
        <v>0</v>
      </c>
      <c r="Y51" s="1">
        <v>44816</v>
      </c>
      <c r="Z51" s="6">
        <v>0.75072916666666656</v>
      </c>
      <c r="AB51">
        <v>1</v>
      </c>
      <c r="AD51" s="3">
        <f t="shared" si="4"/>
        <v>4.2359855376715663</v>
      </c>
      <c r="AE51" s="3">
        <f t="shared" si="5"/>
        <v>8.1255885874908582</v>
      </c>
      <c r="AF51" s="3">
        <f t="shared" si="6"/>
        <v>3.8896030498192919</v>
      </c>
      <c r="AG51" s="3">
        <f t="shared" si="7"/>
        <v>0.39792237929266427</v>
      </c>
      <c r="AH51" s="3"/>
      <c r="BG51" s="3"/>
      <c r="BH51" s="3"/>
      <c r="BI51" s="3"/>
      <c r="BJ51" s="3"/>
    </row>
    <row r="52" spans="1:62" x14ac:dyDescent="0.2">
      <c r="A52">
        <v>28</v>
      </c>
      <c r="B52">
        <v>9</v>
      </c>
      <c r="C52" t="s">
        <v>205</v>
      </c>
      <c r="D52" t="s">
        <v>27</v>
      </c>
      <c r="G52">
        <v>0.5</v>
      </c>
      <c r="H52">
        <v>0.5</v>
      </c>
      <c r="I52">
        <v>3546</v>
      </c>
      <c r="J52">
        <v>6140</v>
      </c>
      <c r="L52">
        <v>1976</v>
      </c>
      <c r="M52">
        <v>3.1349999999999998</v>
      </c>
      <c r="N52">
        <v>5.48</v>
      </c>
      <c r="O52">
        <v>2.3450000000000002</v>
      </c>
      <c r="Q52">
        <v>9.0999999999999998E-2</v>
      </c>
      <c r="R52">
        <v>1</v>
      </c>
      <c r="S52">
        <v>0</v>
      </c>
      <c r="T52">
        <v>0</v>
      </c>
      <c r="V52">
        <v>0</v>
      </c>
      <c r="Y52" s="1">
        <v>44816</v>
      </c>
      <c r="Z52" s="6">
        <v>0.76391203703703703</v>
      </c>
      <c r="AB52">
        <v>1</v>
      </c>
      <c r="AD52" s="3">
        <f t="shared" si="4"/>
        <v>3.8564819758388849</v>
      </c>
      <c r="AE52" s="3">
        <f t="shared" si="5"/>
        <v>6.8116770968540825</v>
      </c>
      <c r="AF52" s="3">
        <f t="shared" si="6"/>
        <v>2.9551951210151977</v>
      </c>
      <c r="AG52" s="3">
        <f t="shared" si="7"/>
        <v>0.23669995100356606</v>
      </c>
      <c r="AH52" s="3"/>
      <c r="BG52" s="3"/>
      <c r="BH52" s="3"/>
      <c r="BI52" s="3"/>
      <c r="BJ52" s="3"/>
    </row>
    <row r="53" spans="1:62" x14ac:dyDescent="0.2">
      <c r="A53">
        <v>29</v>
      </c>
      <c r="B53">
        <v>9</v>
      </c>
      <c r="C53" t="s">
        <v>205</v>
      </c>
      <c r="D53" t="s">
        <v>27</v>
      </c>
      <c r="G53">
        <v>0.5</v>
      </c>
      <c r="H53">
        <v>0.5</v>
      </c>
      <c r="I53">
        <v>3303</v>
      </c>
      <c r="J53">
        <v>6178</v>
      </c>
      <c r="L53">
        <v>1972</v>
      </c>
      <c r="M53">
        <v>2.9489999999999998</v>
      </c>
      <c r="N53">
        <v>5.5129999999999999</v>
      </c>
      <c r="O53">
        <v>2.5640000000000001</v>
      </c>
      <c r="Q53">
        <v>0.09</v>
      </c>
      <c r="R53">
        <v>1</v>
      </c>
      <c r="S53">
        <v>0</v>
      </c>
      <c r="T53">
        <v>0</v>
      </c>
      <c r="V53">
        <v>0</v>
      </c>
      <c r="Y53" s="1">
        <v>44816</v>
      </c>
      <c r="Z53" s="6">
        <v>0.77111111111111119</v>
      </c>
      <c r="AB53">
        <v>1</v>
      </c>
      <c r="AD53" s="3">
        <f t="shared" si="4"/>
        <v>3.6163273781166407</v>
      </c>
      <c r="AE53" s="3">
        <f t="shared" si="5"/>
        <v>6.8493022940237873</v>
      </c>
      <c r="AF53" s="3">
        <f t="shared" si="6"/>
        <v>3.2329749159071466</v>
      </c>
      <c r="AG53" s="3">
        <f t="shared" si="7"/>
        <v>0.23628682498616926</v>
      </c>
      <c r="AH53" s="3"/>
      <c r="AK53">
        <f>ABS(100*(AD53-AD54)/(AVERAGE(AD53:AD54)))</f>
        <v>0.98869200358775267</v>
      </c>
      <c r="AQ53">
        <f>ABS(100*(AE53-AE54)/(AVERAGE(AE53:AE54)))</f>
        <v>1.0024652633275499</v>
      </c>
      <c r="AW53">
        <f>ABS(100*(AF53-AF54)/(AVERAGE(AF53:AF54)))</f>
        <v>1.0178739347173986</v>
      </c>
      <c r="BC53">
        <f>ABS(100*(AG53-AG54)/(AVERAGE(AG53:AG54)))</f>
        <v>3.1072523398165361</v>
      </c>
      <c r="BG53" s="3">
        <f>AVERAGE(AD53:AD54)</f>
        <v>3.5985381486557335</v>
      </c>
      <c r="BH53" s="3">
        <f>AVERAGE(AE53:AE54)</f>
        <v>6.815142575540766</v>
      </c>
      <c r="BI53" s="3">
        <f>AVERAGE(AF53:AF54)</f>
        <v>3.2166044268850325</v>
      </c>
      <c r="BJ53" s="3">
        <f>AVERAGE(AG53:AG54)</f>
        <v>0.23267197233394732</v>
      </c>
    </row>
    <row r="54" spans="1:62" x14ac:dyDescent="0.2">
      <c r="A54">
        <v>30</v>
      </c>
      <c r="B54">
        <v>9</v>
      </c>
      <c r="C54" t="s">
        <v>205</v>
      </c>
      <c r="D54" t="s">
        <v>27</v>
      </c>
      <c r="G54">
        <v>0.5</v>
      </c>
      <c r="H54">
        <v>0.5</v>
      </c>
      <c r="I54">
        <v>3267</v>
      </c>
      <c r="J54">
        <v>6109</v>
      </c>
      <c r="L54">
        <v>1902</v>
      </c>
      <c r="M54">
        <v>2.9209999999999998</v>
      </c>
      <c r="N54">
        <v>5.4539999999999997</v>
      </c>
      <c r="O54">
        <v>2.5329999999999999</v>
      </c>
      <c r="Q54">
        <v>8.3000000000000004E-2</v>
      </c>
      <c r="R54">
        <v>1</v>
      </c>
      <c r="S54">
        <v>0</v>
      </c>
      <c r="T54">
        <v>0</v>
      </c>
      <c r="V54">
        <v>0</v>
      </c>
      <c r="Y54" s="1">
        <v>44816</v>
      </c>
      <c r="Z54" s="6">
        <v>0.7788425925925927</v>
      </c>
      <c r="AB54">
        <v>1</v>
      </c>
      <c r="AD54" s="3">
        <f t="shared" si="4"/>
        <v>3.5807489191948267</v>
      </c>
      <c r="AE54" s="3">
        <f t="shared" si="5"/>
        <v>6.7809828570577446</v>
      </c>
      <c r="AF54" s="3">
        <f t="shared" si="6"/>
        <v>3.2002339378629179</v>
      </c>
      <c r="AG54" s="3">
        <f t="shared" si="7"/>
        <v>0.2290571196817254</v>
      </c>
      <c r="AH54" s="3"/>
      <c r="BG54" s="3"/>
      <c r="BH54" s="3"/>
      <c r="BI54" s="3"/>
      <c r="BJ54" s="3"/>
    </row>
    <row r="55" spans="1:62" x14ac:dyDescent="0.2">
      <c r="A55">
        <v>31</v>
      </c>
      <c r="B55">
        <v>10</v>
      </c>
      <c r="C55" t="s">
        <v>206</v>
      </c>
      <c r="D55" t="s">
        <v>27</v>
      </c>
      <c r="G55">
        <v>0.5</v>
      </c>
      <c r="H55">
        <v>0.5</v>
      </c>
      <c r="I55">
        <v>3863</v>
      </c>
      <c r="J55">
        <v>7410</v>
      </c>
      <c r="L55">
        <v>1866</v>
      </c>
      <c r="M55">
        <v>3.3780000000000001</v>
      </c>
      <c r="N55">
        <v>6.556</v>
      </c>
      <c r="O55">
        <v>3.1779999999999999</v>
      </c>
      <c r="Q55">
        <v>7.9000000000000001E-2</v>
      </c>
      <c r="R55">
        <v>1</v>
      </c>
      <c r="S55">
        <v>0</v>
      </c>
      <c r="T55">
        <v>0</v>
      </c>
      <c r="V55">
        <v>0</v>
      </c>
      <c r="Y55" s="1">
        <v>44816</v>
      </c>
      <c r="Z55" s="6">
        <v>0.79197916666666668</v>
      </c>
      <c r="AB55">
        <v>1</v>
      </c>
      <c r="AD55" s="3">
        <f t="shared" si="4"/>
        <v>4.1697700724559681</v>
      </c>
      <c r="AE55" s="3">
        <f t="shared" si="5"/>
        <v>8.0691507917363001</v>
      </c>
      <c r="AF55" s="3">
        <f t="shared" si="6"/>
        <v>3.899380719280332</v>
      </c>
      <c r="AG55" s="3">
        <f t="shared" si="7"/>
        <v>0.22533898552515427</v>
      </c>
      <c r="AH55" s="3"/>
      <c r="BG55" s="3"/>
      <c r="BH55" s="3"/>
      <c r="BI55" s="3"/>
      <c r="BJ55" s="3"/>
    </row>
    <row r="56" spans="1:62" x14ac:dyDescent="0.2">
      <c r="A56">
        <v>32</v>
      </c>
      <c r="B56">
        <v>10</v>
      </c>
      <c r="C56" t="s">
        <v>206</v>
      </c>
      <c r="D56" t="s">
        <v>27</v>
      </c>
      <c r="G56">
        <v>0.5</v>
      </c>
      <c r="H56">
        <v>0.5</v>
      </c>
      <c r="I56">
        <v>4050</v>
      </c>
      <c r="J56">
        <v>7358</v>
      </c>
      <c r="L56">
        <v>1778</v>
      </c>
      <c r="M56">
        <v>3.5219999999999998</v>
      </c>
      <c r="N56">
        <v>6.5119999999999996</v>
      </c>
      <c r="O56">
        <v>2.99</v>
      </c>
      <c r="Q56">
        <v>7.0000000000000007E-2</v>
      </c>
      <c r="R56">
        <v>1</v>
      </c>
      <c r="S56">
        <v>0</v>
      </c>
      <c r="T56">
        <v>0</v>
      </c>
      <c r="V56">
        <v>0</v>
      </c>
      <c r="Y56" s="1">
        <v>44816</v>
      </c>
      <c r="Z56" s="6">
        <v>0.79922453703703711</v>
      </c>
      <c r="AB56">
        <v>1</v>
      </c>
      <c r="AD56" s="3">
        <f t="shared" si="4"/>
        <v>4.354580400744279</v>
      </c>
      <c r="AE56" s="3">
        <f t="shared" si="5"/>
        <v>8.0176636798198633</v>
      </c>
      <c r="AF56" s="3">
        <f t="shared" si="6"/>
        <v>3.6630832790755843</v>
      </c>
      <c r="AG56" s="3">
        <f t="shared" si="7"/>
        <v>0.21625021314242482</v>
      </c>
      <c r="AH56" s="3"/>
      <c r="AK56">
        <f>ABS(100*(AD56-AD57)/(AVERAGE(AD56:AD57)))</f>
        <v>0.33985289092709692</v>
      </c>
      <c r="AQ56">
        <f>ABS(100*(AE56-AE57)/(AVERAGE(AE56:AE57)))</f>
        <v>0.63181121018098485</v>
      </c>
      <c r="AW56">
        <f>ABS(100*(AF56-AF57)/(AVERAGE(AF56:AF57)))</f>
        <v>1.7992762827922799</v>
      </c>
      <c r="BC56">
        <f>ABS(100*(AG56-AG57)/(AVERAGE(AG56:AG57)))</f>
        <v>0.2869722924103853</v>
      </c>
      <c r="BG56" s="3">
        <f>AVERAGE(AD56:AD57)</f>
        <v>4.3619925796863237</v>
      </c>
      <c r="BH56" s="3">
        <f>AVERAGE(AE56:AE57)</f>
        <v>7.9924151922454563</v>
      </c>
      <c r="BI56" s="3">
        <f>AVERAGE(AF56:AF57)</f>
        <v>3.6304226125591321</v>
      </c>
      <c r="BJ56" s="3">
        <f>AVERAGE(AG56:AG57)</f>
        <v>0.21594036862937724</v>
      </c>
    </row>
    <row r="57" spans="1:62" x14ac:dyDescent="0.2">
      <c r="A57">
        <v>33</v>
      </c>
      <c r="B57">
        <v>10</v>
      </c>
      <c r="C57" t="s">
        <v>206</v>
      </c>
      <c r="D57" t="s">
        <v>27</v>
      </c>
      <c r="G57">
        <v>0.5</v>
      </c>
      <c r="H57">
        <v>0.5</v>
      </c>
      <c r="I57">
        <v>4065</v>
      </c>
      <c r="J57">
        <v>7307</v>
      </c>
      <c r="L57">
        <v>1772</v>
      </c>
      <c r="M57">
        <v>3.5339999999999998</v>
      </c>
      <c r="N57">
        <v>6.4690000000000003</v>
      </c>
      <c r="O57">
        <v>2.9350000000000001</v>
      </c>
      <c r="Q57">
        <v>6.9000000000000006E-2</v>
      </c>
      <c r="R57">
        <v>1</v>
      </c>
      <c r="S57">
        <v>0</v>
      </c>
      <c r="T57">
        <v>0</v>
      </c>
      <c r="V57">
        <v>0</v>
      </c>
      <c r="Y57" s="1">
        <v>44816</v>
      </c>
      <c r="Z57" s="6">
        <v>0.80686342592592597</v>
      </c>
      <c r="AB57">
        <v>1</v>
      </c>
      <c r="AD57" s="3">
        <f t="shared" si="4"/>
        <v>4.3694047586283684</v>
      </c>
      <c r="AE57" s="3">
        <f t="shared" si="5"/>
        <v>7.9671667046710484</v>
      </c>
      <c r="AF57" s="3">
        <f t="shared" si="6"/>
        <v>3.59776194604268</v>
      </c>
      <c r="AG57" s="3">
        <f t="shared" si="7"/>
        <v>0.21563052411632966</v>
      </c>
      <c r="AH57" s="3"/>
      <c r="BG57" s="3"/>
      <c r="BH57" s="3"/>
      <c r="BI57" s="3"/>
      <c r="BJ57" s="3"/>
    </row>
    <row r="58" spans="1:62" x14ac:dyDescent="0.2">
      <c r="A58">
        <v>34</v>
      </c>
      <c r="B58">
        <v>11</v>
      </c>
      <c r="C58" t="s">
        <v>207</v>
      </c>
      <c r="D58" t="s">
        <v>27</v>
      </c>
      <c r="G58">
        <v>0.5</v>
      </c>
      <c r="H58">
        <v>0.5</v>
      </c>
      <c r="I58">
        <v>4037</v>
      </c>
      <c r="J58">
        <v>7383</v>
      </c>
      <c r="L58">
        <v>1981</v>
      </c>
      <c r="M58">
        <v>3.512</v>
      </c>
      <c r="N58">
        <v>6.5330000000000004</v>
      </c>
      <c r="O58">
        <v>3.0209999999999999</v>
      </c>
      <c r="Q58">
        <v>9.0999999999999998E-2</v>
      </c>
      <c r="R58">
        <v>1</v>
      </c>
      <c r="S58">
        <v>0</v>
      </c>
      <c r="T58">
        <v>0</v>
      </c>
      <c r="V58">
        <v>0</v>
      </c>
      <c r="Y58" s="1">
        <v>44816</v>
      </c>
      <c r="Z58" s="6">
        <v>0.82004629629629633</v>
      </c>
      <c r="AB58">
        <v>1</v>
      </c>
      <c r="AD58" s="3">
        <f t="shared" si="4"/>
        <v>4.3417326239114029</v>
      </c>
      <c r="AE58" s="3">
        <f t="shared" si="5"/>
        <v>8.0424170990104571</v>
      </c>
      <c r="AF58" s="3">
        <f t="shared" si="6"/>
        <v>3.7006844750990542</v>
      </c>
      <c r="AG58" s="3">
        <f t="shared" si="7"/>
        <v>0.23721635852531203</v>
      </c>
      <c r="AH58" s="3"/>
      <c r="BG58" s="3"/>
      <c r="BH58" s="3"/>
      <c r="BI58" s="3"/>
      <c r="BJ58" s="3"/>
    </row>
    <row r="59" spans="1:62" x14ac:dyDescent="0.2">
      <c r="A59">
        <v>35</v>
      </c>
      <c r="B59">
        <v>11</v>
      </c>
      <c r="C59" t="s">
        <v>207</v>
      </c>
      <c r="D59" t="s">
        <v>27</v>
      </c>
      <c r="G59">
        <v>0.5</v>
      </c>
      <c r="H59">
        <v>0.5</v>
      </c>
      <c r="I59">
        <v>4070</v>
      </c>
      <c r="J59">
        <v>7347</v>
      </c>
      <c r="L59">
        <v>1987</v>
      </c>
      <c r="M59">
        <v>3.5369999999999999</v>
      </c>
      <c r="N59">
        <v>6.5030000000000001</v>
      </c>
      <c r="O59">
        <v>2.9660000000000002</v>
      </c>
      <c r="Q59">
        <v>9.1999999999999998E-2</v>
      </c>
      <c r="R59">
        <v>1</v>
      </c>
      <c r="S59">
        <v>0</v>
      </c>
      <c r="T59">
        <v>0</v>
      </c>
      <c r="V59">
        <v>0</v>
      </c>
      <c r="Y59" s="1">
        <v>44816</v>
      </c>
      <c r="Z59" s="6">
        <v>0.82725694444444453</v>
      </c>
      <c r="AB59">
        <v>1</v>
      </c>
      <c r="AD59" s="3">
        <f t="shared" si="4"/>
        <v>4.3743462112563982</v>
      </c>
      <c r="AE59" s="3">
        <f t="shared" si="5"/>
        <v>8.0067721753760015</v>
      </c>
      <c r="AF59" s="3">
        <f t="shared" si="6"/>
        <v>3.6324259641196033</v>
      </c>
      <c r="AG59" s="3">
        <f t="shared" si="7"/>
        <v>0.23783604755140722</v>
      </c>
      <c r="AH59" s="3"/>
      <c r="AK59">
        <f>ABS(100*(AD59-AD60)/(AVERAGE(AD59:AD60)))</f>
        <v>0.22618424710010226</v>
      </c>
      <c r="AQ59">
        <f>ABS(100*(AE59-AE60)/(AVERAGE(AE59:AE60)))</f>
        <v>0.28482860974320007</v>
      </c>
      <c r="AW59">
        <f>ABS(100*(AF59-AF60)/(AVERAGE(AF59:AF60)))</f>
        <v>0.35549664915911255</v>
      </c>
      <c r="BC59">
        <f>ABS(100*(AG59-AG60)/(AVERAGE(AG59:AG60)))</f>
        <v>0.43519998739375076</v>
      </c>
      <c r="BG59" s="3">
        <f>AVERAGE(AD59:AD60)</f>
        <v>4.3694047586283684</v>
      </c>
      <c r="BH59" s="3">
        <f>AVERAGE(AE59:AE60)</f>
        <v>7.9953856025483283</v>
      </c>
      <c r="BI59" s="3">
        <f>AVERAGE(AF59:AF60)</f>
        <v>3.6259808439199599</v>
      </c>
      <c r="BJ59" s="3">
        <f>AVERAGE(AG59:AG60)</f>
        <v>0.23731964002966122</v>
      </c>
    </row>
    <row r="60" spans="1:62" x14ac:dyDescent="0.2">
      <c r="A60">
        <v>36</v>
      </c>
      <c r="B60">
        <v>11</v>
      </c>
      <c r="C60" t="s">
        <v>207</v>
      </c>
      <c r="D60" t="s">
        <v>27</v>
      </c>
      <c r="G60">
        <v>0.5</v>
      </c>
      <c r="H60">
        <v>0.5</v>
      </c>
      <c r="I60">
        <v>4060</v>
      </c>
      <c r="J60">
        <v>7324</v>
      </c>
      <c r="L60">
        <v>1977</v>
      </c>
      <c r="M60">
        <v>3.53</v>
      </c>
      <c r="N60">
        <v>6.4829999999999997</v>
      </c>
      <c r="O60">
        <v>2.9540000000000002</v>
      </c>
      <c r="Q60">
        <v>9.0999999999999998E-2</v>
      </c>
      <c r="R60">
        <v>1</v>
      </c>
      <c r="S60">
        <v>0</v>
      </c>
      <c r="T60">
        <v>0</v>
      </c>
      <c r="V60">
        <v>0</v>
      </c>
      <c r="Y60" s="1">
        <v>44816</v>
      </c>
      <c r="Z60" s="6">
        <v>0.83480324074074075</v>
      </c>
      <c r="AB60">
        <v>1</v>
      </c>
      <c r="AD60" s="3">
        <f t="shared" si="4"/>
        <v>4.3644633060003386</v>
      </c>
      <c r="AE60" s="3">
        <f t="shared" si="5"/>
        <v>7.9839990297206551</v>
      </c>
      <c r="AF60" s="3">
        <f t="shared" si="6"/>
        <v>3.6195357237203165</v>
      </c>
      <c r="AG60" s="3">
        <f t="shared" si="7"/>
        <v>0.23680323250791524</v>
      </c>
      <c r="AH60" s="3"/>
      <c r="BG60" s="3"/>
      <c r="BH60" s="3"/>
      <c r="BI60" s="3"/>
      <c r="BJ60" s="3"/>
    </row>
    <row r="61" spans="1:62" x14ac:dyDescent="0.2">
      <c r="A61">
        <v>37</v>
      </c>
      <c r="B61">
        <v>12</v>
      </c>
      <c r="C61" t="s">
        <v>208</v>
      </c>
      <c r="D61" t="s">
        <v>27</v>
      </c>
      <c r="G61">
        <v>0.5</v>
      </c>
      <c r="H61">
        <v>0.5</v>
      </c>
      <c r="I61">
        <v>5168</v>
      </c>
      <c r="J61">
        <v>13209</v>
      </c>
      <c r="L61">
        <v>3014</v>
      </c>
      <c r="M61">
        <v>4.38</v>
      </c>
      <c r="N61">
        <v>11.468999999999999</v>
      </c>
      <c r="O61">
        <v>7.0890000000000004</v>
      </c>
      <c r="Q61">
        <v>0.19900000000000001</v>
      </c>
      <c r="R61">
        <v>1</v>
      </c>
      <c r="S61">
        <v>0</v>
      </c>
      <c r="T61">
        <v>0</v>
      </c>
      <c r="V61">
        <v>0</v>
      </c>
      <c r="Y61" s="1">
        <v>44816</v>
      </c>
      <c r="Z61" s="6">
        <v>0.84828703703703701</v>
      </c>
      <c r="AB61">
        <v>1</v>
      </c>
      <c r="AD61" s="3">
        <f t="shared" si="4"/>
        <v>5.4594892083717221</v>
      </c>
      <c r="AE61" s="3">
        <f t="shared" si="5"/>
        <v>13.810953907186679</v>
      </c>
      <c r="AF61" s="3">
        <f t="shared" si="6"/>
        <v>8.3514646988149579</v>
      </c>
      <c r="AG61" s="3">
        <f t="shared" si="7"/>
        <v>0.34390615251803369</v>
      </c>
      <c r="AH61" s="3"/>
      <c r="BG61" s="3"/>
      <c r="BH61" s="3"/>
      <c r="BI61" s="3"/>
      <c r="BJ61" s="3"/>
    </row>
    <row r="62" spans="1:62" x14ac:dyDescent="0.2">
      <c r="A62">
        <v>38</v>
      </c>
      <c r="B62">
        <v>12</v>
      </c>
      <c r="C62" t="s">
        <v>208</v>
      </c>
      <c r="D62" t="s">
        <v>27</v>
      </c>
      <c r="G62">
        <v>0.5</v>
      </c>
      <c r="H62">
        <v>0.5</v>
      </c>
      <c r="I62">
        <v>5675</v>
      </c>
      <c r="J62">
        <v>12967</v>
      </c>
      <c r="L62">
        <v>2973</v>
      </c>
      <c r="M62">
        <v>4.7679999999999998</v>
      </c>
      <c r="N62">
        <v>11.263999999999999</v>
      </c>
      <c r="O62">
        <v>6.4960000000000004</v>
      </c>
      <c r="Q62">
        <v>0.19500000000000001</v>
      </c>
      <c r="R62">
        <v>1</v>
      </c>
      <c r="S62">
        <v>0</v>
      </c>
      <c r="T62">
        <v>0</v>
      </c>
      <c r="V62">
        <v>0</v>
      </c>
      <c r="Y62" s="1">
        <v>44816</v>
      </c>
      <c r="Z62" s="6">
        <v>0.85575231481481484</v>
      </c>
      <c r="AB62">
        <v>1</v>
      </c>
      <c r="AD62" s="3">
        <f t="shared" si="4"/>
        <v>5.9605525048539354</v>
      </c>
      <c r="AE62" s="3">
        <f t="shared" si="5"/>
        <v>13.57134080942172</v>
      </c>
      <c r="AF62" s="3">
        <f t="shared" si="6"/>
        <v>7.6107883045677847</v>
      </c>
      <c r="AG62" s="3">
        <f t="shared" si="7"/>
        <v>0.33967161083971653</v>
      </c>
      <c r="AH62" s="3"/>
      <c r="AK62">
        <f>ABS(100*(AD62-AD63)/(AVERAGE(AD62:AD63)))</f>
        <v>1.3504223491482505</v>
      </c>
      <c r="AQ62">
        <f>ABS(100*(AE62-AE63)/(AVERAGE(AE62:AE63)))</f>
        <v>0.68816415773838879</v>
      </c>
      <c r="AW62">
        <f>ABS(100*(AF62-AF63)/(AVERAGE(AF62:AF63)))</f>
        <v>2.3141797191564537</v>
      </c>
      <c r="BC62">
        <f>ABS(100*(AG62-AG63)/(AVERAGE(AG62:AG63)))</f>
        <v>1.7483084893419458</v>
      </c>
      <c r="BG62" s="3">
        <f>AVERAGE(AD62:AD63)</f>
        <v>6.0010724164037796</v>
      </c>
      <c r="BH62" s="3">
        <f>AVERAGE(AE62:AE63)</f>
        <v>13.524804381343401</v>
      </c>
      <c r="BI62" s="3">
        <f>AVERAGE(AF62:AF63)</f>
        <v>7.523731964939623</v>
      </c>
      <c r="BJ62" s="3">
        <f>AVERAGE(AG62:AG63)</f>
        <v>0.33672808796576437</v>
      </c>
    </row>
    <row r="63" spans="1:62" x14ac:dyDescent="0.2">
      <c r="A63">
        <v>39</v>
      </c>
      <c r="B63">
        <v>12</v>
      </c>
      <c r="C63" t="s">
        <v>208</v>
      </c>
      <c r="D63" t="s">
        <v>27</v>
      </c>
      <c r="G63">
        <v>0.5</v>
      </c>
      <c r="H63">
        <v>0.5</v>
      </c>
      <c r="I63">
        <v>5757</v>
      </c>
      <c r="J63">
        <v>12873</v>
      </c>
      <c r="L63">
        <v>2916</v>
      </c>
      <c r="M63">
        <v>4.8319999999999999</v>
      </c>
      <c r="N63">
        <v>11.183999999999999</v>
      </c>
      <c r="O63">
        <v>6.3529999999999998</v>
      </c>
      <c r="Q63">
        <v>0.189</v>
      </c>
      <c r="R63">
        <v>1</v>
      </c>
      <c r="S63">
        <v>0</v>
      </c>
      <c r="T63">
        <v>0</v>
      </c>
      <c r="V63">
        <v>0</v>
      </c>
      <c r="Y63" s="1">
        <v>44816</v>
      </c>
      <c r="Z63" s="6">
        <v>0.86365740740740737</v>
      </c>
      <c r="AB63">
        <v>1</v>
      </c>
      <c r="AD63" s="3">
        <f t="shared" si="4"/>
        <v>6.041592327953623</v>
      </c>
      <c r="AE63" s="3">
        <f t="shared" si="5"/>
        <v>13.478267953265084</v>
      </c>
      <c r="AF63" s="3">
        <f t="shared" si="6"/>
        <v>7.4366756253114605</v>
      </c>
      <c r="AG63" s="3">
        <f t="shared" si="7"/>
        <v>0.33378456509181226</v>
      </c>
      <c r="AH63" s="3"/>
      <c r="BG63" s="3"/>
      <c r="BH63" s="3"/>
      <c r="BI63" s="3"/>
      <c r="BJ63" s="3"/>
    </row>
    <row r="64" spans="1:62" x14ac:dyDescent="0.2">
      <c r="A64">
        <v>40</v>
      </c>
      <c r="B64">
        <v>13</v>
      </c>
      <c r="C64" t="s">
        <v>209</v>
      </c>
      <c r="D64" t="s">
        <v>27</v>
      </c>
      <c r="G64">
        <v>0.5</v>
      </c>
      <c r="H64">
        <v>0.5</v>
      </c>
      <c r="I64">
        <v>4631</v>
      </c>
      <c r="J64">
        <v>7947</v>
      </c>
      <c r="L64">
        <v>2022</v>
      </c>
      <c r="M64">
        <v>3.968</v>
      </c>
      <c r="N64">
        <v>7.0110000000000001</v>
      </c>
      <c r="O64">
        <v>3.044</v>
      </c>
      <c r="Q64">
        <v>9.5000000000000001E-2</v>
      </c>
      <c r="R64">
        <v>1</v>
      </c>
      <c r="S64">
        <v>0</v>
      </c>
      <c r="T64">
        <v>0</v>
      </c>
      <c r="V64">
        <v>0</v>
      </c>
      <c r="Y64" s="1">
        <v>44816</v>
      </c>
      <c r="Z64" s="6">
        <v>0.87679398148148147</v>
      </c>
      <c r="AB64">
        <v>1</v>
      </c>
      <c r="AD64" s="3">
        <f t="shared" si="4"/>
        <v>4.9287771961213318</v>
      </c>
      <c r="AE64" s="3">
        <f t="shared" si="5"/>
        <v>8.6008542359502762</v>
      </c>
      <c r="AF64" s="3">
        <f t="shared" si="6"/>
        <v>3.6720770398289444</v>
      </c>
      <c r="AG64" s="3">
        <f t="shared" si="7"/>
        <v>0.24145090020362917</v>
      </c>
      <c r="AH64" s="3"/>
      <c r="BG64" s="3"/>
      <c r="BH64" s="3"/>
      <c r="BI64" s="3"/>
      <c r="BJ64" s="3"/>
    </row>
    <row r="65" spans="1:62" x14ac:dyDescent="0.2">
      <c r="A65">
        <v>41</v>
      </c>
      <c r="B65">
        <v>13</v>
      </c>
      <c r="C65" t="s">
        <v>209</v>
      </c>
      <c r="D65" t="s">
        <v>27</v>
      </c>
      <c r="G65">
        <v>0.5</v>
      </c>
      <c r="H65">
        <v>0.5</v>
      </c>
      <c r="I65">
        <v>4216</v>
      </c>
      <c r="J65">
        <v>7995</v>
      </c>
      <c r="L65">
        <v>2017</v>
      </c>
      <c r="M65">
        <v>3.649</v>
      </c>
      <c r="N65">
        <v>7.0519999999999996</v>
      </c>
      <c r="O65">
        <v>3.4020000000000001</v>
      </c>
      <c r="Q65">
        <v>9.5000000000000001E-2</v>
      </c>
      <c r="R65">
        <v>1</v>
      </c>
      <c r="S65">
        <v>0</v>
      </c>
      <c r="T65">
        <v>0</v>
      </c>
      <c r="V65">
        <v>0</v>
      </c>
      <c r="Y65" s="1">
        <v>44816</v>
      </c>
      <c r="Z65" s="6">
        <v>0.88400462962962967</v>
      </c>
      <c r="AB65">
        <v>1</v>
      </c>
      <c r="AD65" s="3">
        <f t="shared" si="4"/>
        <v>4.5186366279948658</v>
      </c>
      <c r="AE65" s="3">
        <f t="shared" si="5"/>
        <v>8.64838080079622</v>
      </c>
      <c r="AF65" s="3">
        <f t="shared" si="6"/>
        <v>4.1297441728013542</v>
      </c>
      <c r="AG65" s="3">
        <f t="shared" si="7"/>
        <v>0.24093449268188319</v>
      </c>
      <c r="AH65" s="3"/>
      <c r="AK65">
        <f>ABS(100*(AD65-AD66)/(AVERAGE(AD65:AD66)))</f>
        <v>1.2323470719212408</v>
      </c>
      <c r="AQ65">
        <f>ABS(100*(AE65-AE66)/(AVERAGE(AE65:AE66)))</f>
        <v>0.7469520179198339</v>
      </c>
      <c r="AW65">
        <f>ABS(100*(AF65-AF66)/(AVERAGE(AF65:AF66)))</f>
        <v>0.21852370571507063</v>
      </c>
      <c r="BC65">
        <f>ABS(100*(AG65-AG66)/(AVERAGE(AG65:AG66)))</f>
        <v>4.6046690259199732</v>
      </c>
      <c r="BG65" s="3">
        <f>AVERAGE(AD65:AD66)</f>
        <v>4.4909644932778994</v>
      </c>
      <c r="BH65" s="3">
        <f>AVERAGE(AE65:AE66)</f>
        <v>8.616201355848446</v>
      </c>
      <c r="BI65" s="3">
        <f>AVERAGE(AF65:AF66)</f>
        <v>4.1252368625705476</v>
      </c>
      <c r="BJ65" s="3">
        <f>AVERAGE(AG65:AG66)</f>
        <v>0.23551221370355027</v>
      </c>
    </row>
    <row r="66" spans="1:62" x14ac:dyDescent="0.2">
      <c r="A66">
        <v>42</v>
      </c>
      <c r="B66">
        <v>13</v>
      </c>
      <c r="C66" t="s">
        <v>209</v>
      </c>
      <c r="D66" t="s">
        <v>27</v>
      </c>
      <c r="G66">
        <v>0.5</v>
      </c>
      <c r="H66">
        <v>0.5</v>
      </c>
      <c r="I66">
        <v>4160</v>
      </c>
      <c r="J66">
        <v>7930</v>
      </c>
      <c r="L66">
        <v>1912</v>
      </c>
      <c r="M66">
        <v>3.6070000000000002</v>
      </c>
      <c r="N66">
        <v>6.9969999999999999</v>
      </c>
      <c r="O66">
        <v>3.39</v>
      </c>
      <c r="Q66">
        <v>8.4000000000000005E-2</v>
      </c>
      <c r="R66">
        <v>1</v>
      </c>
      <c r="S66">
        <v>0</v>
      </c>
      <c r="T66">
        <v>0</v>
      </c>
      <c r="V66">
        <v>0</v>
      </c>
      <c r="Y66" s="1">
        <v>44816</v>
      </c>
      <c r="Z66" s="6">
        <v>0.89159722222222226</v>
      </c>
      <c r="AB66">
        <v>1</v>
      </c>
      <c r="AD66" s="3">
        <f t="shared" si="4"/>
        <v>4.463292358560933</v>
      </c>
      <c r="AE66" s="3">
        <f t="shared" si="5"/>
        <v>8.5840219109006739</v>
      </c>
      <c r="AF66" s="3">
        <f t="shared" si="6"/>
        <v>4.1207295523397409</v>
      </c>
      <c r="AG66" s="3">
        <f t="shared" si="7"/>
        <v>0.23008993472521735</v>
      </c>
      <c r="AH66" s="3"/>
      <c r="BG66" s="3"/>
      <c r="BH66" s="3"/>
      <c r="BI66" s="3"/>
      <c r="BJ66" s="3"/>
    </row>
    <row r="67" spans="1:62" x14ac:dyDescent="0.2">
      <c r="A67">
        <v>43</v>
      </c>
      <c r="B67">
        <v>14</v>
      </c>
      <c r="C67" t="s">
        <v>210</v>
      </c>
      <c r="D67" t="s">
        <v>27</v>
      </c>
      <c r="G67">
        <v>0.5</v>
      </c>
      <c r="H67">
        <v>0.5</v>
      </c>
      <c r="I67">
        <v>9335</v>
      </c>
      <c r="J67">
        <v>12420</v>
      </c>
      <c r="L67">
        <v>1576</v>
      </c>
      <c r="M67">
        <v>7.577</v>
      </c>
      <c r="N67">
        <v>10.801</v>
      </c>
      <c r="O67">
        <v>3.2240000000000002</v>
      </c>
      <c r="Q67">
        <v>4.9000000000000002E-2</v>
      </c>
      <c r="R67">
        <v>1</v>
      </c>
      <c r="S67">
        <v>0</v>
      </c>
      <c r="T67">
        <v>0</v>
      </c>
      <c r="V67">
        <v>0</v>
      </c>
      <c r="Y67" s="1">
        <v>44816</v>
      </c>
      <c r="Z67" s="6">
        <v>0.90509259259259256</v>
      </c>
      <c r="AB67">
        <v>1</v>
      </c>
      <c r="AD67" s="3">
        <f t="shared" si="4"/>
        <v>9.5776958285716827</v>
      </c>
      <c r="AE67" s="3">
        <f t="shared" si="5"/>
        <v>13.029735997531507</v>
      </c>
      <c r="AF67" s="3">
        <f t="shared" si="6"/>
        <v>3.4520401689598241</v>
      </c>
      <c r="AG67" s="3">
        <f t="shared" si="7"/>
        <v>0.19538734926388682</v>
      </c>
      <c r="AH67" s="3"/>
      <c r="BG67" s="3"/>
      <c r="BH67" s="3"/>
      <c r="BI67" s="3"/>
      <c r="BJ67" s="3"/>
    </row>
    <row r="68" spans="1:62" x14ac:dyDescent="0.2">
      <c r="A68">
        <v>44</v>
      </c>
      <c r="B68">
        <v>14</v>
      </c>
      <c r="C68" t="s">
        <v>210</v>
      </c>
      <c r="D68" t="s">
        <v>27</v>
      </c>
      <c r="G68">
        <v>0.5</v>
      </c>
      <c r="H68">
        <v>0.5</v>
      </c>
      <c r="I68">
        <v>11251</v>
      </c>
      <c r="J68">
        <v>12272</v>
      </c>
      <c r="L68">
        <v>1580</v>
      </c>
      <c r="M68">
        <v>9.0470000000000006</v>
      </c>
      <c r="N68">
        <v>10.675000000000001</v>
      </c>
      <c r="O68">
        <v>1.6279999999999999</v>
      </c>
      <c r="Q68">
        <v>4.9000000000000002E-2</v>
      </c>
      <c r="R68">
        <v>1</v>
      </c>
      <c r="S68">
        <v>0</v>
      </c>
      <c r="T68">
        <v>0</v>
      </c>
      <c r="V68">
        <v>0</v>
      </c>
      <c r="Y68" s="1">
        <v>44816</v>
      </c>
      <c r="Z68" s="6">
        <v>0.91254629629629624</v>
      </c>
      <c r="AB68">
        <v>1</v>
      </c>
      <c r="AD68" s="3">
        <f t="shared" si="4"/>
        <v>11.471260475632667</v>
      </c>
      <c r="AE68" s="3">
        <f t="shared" si="5"/>
        <v>12.883195755923184</v>
      </c>
      <c r="AF68" s="3">
        <f t="shared" si="6"/>
        <v>1.4119352802905176</v>
      </c>
      <c r="AG68" s="3">
        <f t="shared" si="7"/>
        <v>0.19580047528128361</v>
      </c>
      <c r="AH68" s="3"/>
      <c r="AK68">
        <f>ABS(100*(AD68-AD69)/(AVERAGE(AD68:AD69)))</f>
        <v>1.3945122826129248</v>
      </c>
      <c r="AQ68">
        <f>ABS(100*(AE68-AE69)/(AVERAGE(AE68:AE69)))</f>
        <v>7.6825381543542973E-2</v>
      </c>
      <c r="AW68">
        <f>ABS(100*(AF68-AF69)/(AVERAGE(AF68:AF69)))</f>
        <v>11.313734199922438</v>
      </c>
      <c r="BC68">
        <f>ABS(100*(AG68-AG69)/(AVERAGE(AG68:AG69)))</f>
        <v>2.8352947571227207</v>
      </c>
      <c r="BG68" s="3">
        <f>AVERAGE(AD68:AD69)</f>
        <v>11.551806153469551</v>
      </c>
      <c r="BH68" s="3">
        <f>AVERAGE(AE68:AE69)</f>
        <v>12.888146439761304</v>
      </c>
      <c r="BI68" s="3">
        <f>AVERAGE(AF68:AF69)</f>
        <v>1.3363402862917519</v>
      </c>
      <c r="BJ68" s="3">
        <f>AVERAGE(AG68:AG69)</f>
        <v>0.19306351541602984</v>
      </c>
    </row>
    <row r="69" spans="1:62" x14ac:dyDescent="0.2">
      <c r="A69">
        <v>45</v>
      </c>
      <c r="B69">
        <v>14</v>
      </c>
      <c r="C69" t="s">
        <v>210</v>
      </c>
      <c r="D69" t="s">
        <v>27</v>
      </c>
      <c r="G69">
        <v>0.5</v>
      </c>
      <c r="H69">
        <v>0.5</v>
      </c>
      <c r="I69">
        <v>11414</v>
      </c>
      <c r="J69">
        <v>12282</v>
      </c>
      <c r="L69">
        <v>1527</v>
      </c>
      <c r="M69">
        <v>9.1709999999999994</v>
      </c>
      <c r="N69">
        <v>10.683999999999999</v>
      </c>
      <c r="O69">
        <v>1.512</v>
      </c>
      <c r="Q69">
        <v>4.3999999999999997E-2</v>
      </c>
      <c r="R69">
        <v>1</v>
      </c>
      <c r="S69">
        <v>0</v>
      </c>
      <c r="T69">
        <v>0</v>
      </c>
      <c r="V69">
        <v>0</v>
      </c>
      <c r="Y69" s="1">
        <v>44816</v>
      </c>
      <c r="Z69" s="6">
        <v>0.9205092592592593</v>
      </c>
      <c r="AB69">
        <v>1</v>
      </c>
      <c r="AD69" s="3">
        <f t="shared" si="4"/>
        <v>11.632351831306435</v>
      </c>
      <c r="AE69" s="3">
        <f t="shared" si="5"/>
        <v>12.893097123599421</v>
      </c>
      <c r="AF69" s="3">
        <f t="shared" si="6"/>
        <v>1.2607452922929863</v>
      </c>
      <c r="AG69" s="3">
        <f t="shared" si="7"/>
        <v>0.1903265555507761</v>
      </c>
      <c r="AH69" s="3"/>
      <c r="BG69" s="3"/>
      <c r="BH69" s="3"/>
      <c r="BI69" s="3"/>
      <c r="BJ69" s="3"/>
    </row>
    <row r="70" spans="1:62" x14ac:dyDescent="0.2">
      <c r="A70">
        <v>46</v>
      </c>
      <c r="B70">
        <v>15</v>
      </c>
      <c r="C70" t="s">
        <v>211</v>
      </c>
      <c r="D70" t="s">
        <v>27</v>
      </c>
      <c r="G70">
        <v>0.5</v>
      </c>
      <c r="H70">
        <v>0.5</v>
      </c>
      <c r="I70">
        <v>5634</v>
      </c>
      <c r="J70">
        <v>6118</v>
      </c>
      <c r="L70">
        <v>1572</v>
      </c>
      <c r="M70">
        <v>4.7370000000000001</v>
      </c>
      <c r="N70">
        <v>5.4619999999999997</v>
      </c>
      <c r="O70">
        <v>0.72499999999999998</v>
      </c>
      <c r="Q70">
        <v>4.8000000000000001E-2</v>
      </c>
      <c r="R70">
        <v>1</v>
      </c>
      <c r="S70">
        <v>0</v>
      </c>
      <c r="T70">
        <v>0</v>
      </c>
      <c r="V70">
        <v>0</v>
      </c>
      <c r="Y70" s="1">
        <v>44816</v>
      </c>
      <c r="Z70" s="6">
        <v>0.93398148148148152</v>
      </c>
      <c r="AB70">
        <v>1</v>
      </c>
      <c r="AD70" s="3">
        <f t="shared" si="4"/>
        <v>5.9200325933040912</v>
      </c>
      <c r="AE70" s="3">
        <f t="shared" si="5"/>
        <v>6.789894087966359</v>
      </c>
      <c r="AF70" s="3">
        <f t="shared" si="6"/>
        <v>0.86986149466226781</v>
      </c>
      <c r="AG70" s="3">
        <f t="shared" si="7"/>
        <v>0.19497422324649002</v>
      </c>
      <c r="AH70" s="3"/>
      <c r="BG70" s="3"/>
      <c r="BH70" s="3"/>
      <c r="BI70" s="3"/>
      <c r="BJ70" s="3"/>
    </row>
    <row r="71" spans="1:62" x14ac:dyDescent="0.2">
      <c r="A71">
        <v>47</v>
      </c>
      <c r="B71">
        <v>15</v>
      </c>
      <c r="C71" t="s">
        <v>211</v>
      </c>
      <c r="D71" t="s">
        <v>27</v>
      </c>
      <c r="G71">
        <v>0.5</v>
      </c>
      <c r="H71">
        <v>0.5</v>
      </c>
      <c r="I71">
        <v>3300</v>
      </c>
      <c r="J71">
        <v>6177</v>
      </c>
      <c r="L71">
        <v>1633</v>
      </c>
      <c r="M71">
        <v>2.9470000000000001</v>
      </c>
      <c r="N71">
        <v>5.5119999999999996</v>
      </c>
      <c r="O71">
        <v>2.5649999999999999</v>
      </c>
      <c r="Q71">
        <v>5.5E-2</v>
      </c>
      <c r="R71">
        <v>1</v>
      </c>
      <c r="S71">
        <v>0</v>
      </c>
      <c r="T71">
        <v>0</v>
      </c>
      <c r="V71">
        <v>0</v>
      </c>
      <c r="Y71" s="1">
        <v>44816</v>
      </c>
      <c r="Z71" s="6">
        <v>0.94101851851851848</v>
      </c>
      <c r="AB71">
        <v>1</v>
      </c>
      <c r="AD71" s="3">
        <f t="shared" si="4"/>
        <v>3.6133625065398234</v>
      </c>
      <c r="AE71" s="3">
        <f t="shared" si="5"/>
        <v>6.8483121572561627</v>
      </c>
      <c r="AF71" s="3">
        <f t="shared" si="6"/>
        <v>3.2349496507163393</v>
      </c>
      <c r="AG71" s="3">
        <f t="shared" si="7"/>
        <v>0.20127439501179112</v>
      </c>
      <c r="AH71" s="3"/>
      <c r="AK71">
        <f>ABS(100*(AD71-AD72)/(AVERAGE(AD71:AD72)))</f>
        <v>0.96188876163182369</v>
      </c>
      <c r="AQ71">
        <f>ABS(100*(AE71-AE72)/(AVERAGE(AE71:AE72)))</f>
        <v>0.63818694432528011</v>
      </c>
      <c r="AW71">
        <f>ABS(100*(AF71-AF72)/(AVERAGE(AF71:AF72)))</f>
        <v>0.27785035516513212</v>
      </c>
      <c r="BC71">
        <f>ABS(100*(AG71-AG72)/(AVERAGE(AG71:AG72)))</f>
        <v>5.6998275010666584</v>
      </c>
      <c r="BG71" s="3">
        <f>AVERAGE(AD71:AD72)</f>
        <v>3.5960674223417195</v>
      </c>
      <c r="BH71" s="3">
        <f>AVERAGE(AE71:AE72)</f>
        <v>6.8265291483684392</v>
      </c>
      <c r="BI71" s="3">
        <f>AVERAGE(AF71:AF72)</f>
        <v>3.2304617260267197</v>
      </c>
      <c r="BJ71" s="3">
        <f>AVERAGE(AG71:AG72)</f>
        <v>0.1956971937769344</v>
      </c>
    </row>
    <row r="72" spans="1:62" x14ac:dyDescent="0.2">
      <c r="A72">
        <v>48</v>
      </c>
      <c r="B72">
        <v>15</v>
      </c>
      <c r="C72" t="s">
        <v>211</v>
      </c>
      <c r="D72" t="s">
        <v>27</v>
      </c>
      <c r="G72">
        <v>0.5</v>
      </c>
      <c r="H72">
        <v>0.5</v>
      </c>
      <c r="I72">
        <v>3265</v>
      </c>
      <c r="J72">
        <v>6133</v>
      </c>
      <c r="L72">
        <v>1525</v>
      </c>
      <c r="M72">
        <v>2.92</v>
      </c>
      <c r="N72">
        <v>5.4740000000000002</v>
      </c>
      <c r="O72">
        <v>2.5550000000000002</v>
      </c>
      <c r="Q72">
        <v>4.2999999999999997E-2</v>
      </c>
      <c r="R72">
        <v>1</v>
      </c>
      <c r="S72">
        <v>0</v>
      </c>
      <c r="T72">
        <v>0</v>
      </c>
      <c r="V72">
        <v>0</v>
      </c>
      <c r="Y72" s="1">
        <v>44816</v>
      </c>
      <c r="Z72" s="6">
        <v>0.94862268518518522</v>
      </c>
      <c r="AB72">
        <v>1</v>
      </c>
      <c r="AD72" s="3">
        <f t="shared" si="4"/>
        <v>3.5787723381436152</v>
      </c>
      <c r="AE72" s="3">
        <f t="shared" si="5"/>
        <v>6.8047461394807156</v>
      </c>
      <c r="AF72" s="3">
        <f t="shared" si="6"/>
        <v>3.2259738013371004</v>
      </c>
      <c r="AG72" s="3">
        <f t="shared" si="7"/>
        <v>0.1901199925420777</v>
      </c>
      <c r="AH72" s="3"/>
      <c r="BG72" s="3"/>
      <c r="BH72" s="3"/>
      <c r="BI72" s="3"/>
      <c r="BJ72" s="3"/>
    </row>
    <row r="73" spans="1:62" x14ac:dyDescent="0.2">
      <c r="A73">
        <v>49</v>
      </c>
      <c r="B73">
        <v>16</v>
      </c>
      <c r="C73" t="s">
        <v>212</v>
      </c>
      <c r="D73" t="s">
        <v>27</v>
      </c>
      <c r="G73">
        <v>0.5</v>
      </c>
      <c r="H73">
        <v>0.5</v>
      </c>
      <c r="I73">
        <v>3908</v>
      </c>
      <c r="J73">
        <v>6209</v>
      </c>
      <c r="L73">
        <v>3700</v>
      </c>
      <c r="M73">
        <v>3.4129999999999998</v>
      </c>
      <c r="N73">
        <v>5.5389999999999997</v>
      </c>
      <c r="O73">
        <v>2.1259999999999999</v>
      </c>
      <c r="Q73">
        <v>0.27100000000000002</v>
      </c>
      <c r="R73">
        <v>1</v>
      </c>
      <c r="S73">
        <v>0</v>
      </c>
      <c r="T73">
        <v>0</v>
      </c>
      <c r="V73">
        <v>0</v>
      </c>
      <c r="Y73" s="1">
        <v>44816</v>
      </c>
      <c r="Z73" s="6">
        <v>0.96166666666666656</v>
      </c>
      <c r="AB73">
        <v>1</v>
      </c>
      <c r="AD73" s="3">
        <f t="shared" si="4"/>
        <v>4.2142431461082364</v>
      </c>
      <c r="AE73" s="3">
        <f t="shared" si="5"/>
        <v>6.8799965338201234</v>
      </c>
      <c r="AF73" s="3">
        <f t="shared" si="6"/>
        <v>2.6657533877118871</v>
      </c>
      <c r="AG73" s="3">
        <f t="shared" si="7"/>
        <v>0.41475726450158357</v>
      </c>
      <c r="AH73" s="3"/>
      <c r="BG73" s="3"/>
      <c r="BH73" s="3"/>
      <c r="BI73" s="3"/>
      <c r="BJ73" s="3"/>
    </row>
    <row r="74" spans="1:62" x14ac:dyDescent="0.2">
      <c r="A74">
        <v>50</v>
      </c>
      <c r="B74">
        <v>16</v>
      </c>
      <c r="C74" t="s">
        <v>212</v>
      </c>
      <c r="D74" t="s">
        <v>27</v>
      </c>
      <c r="G74">
        <v>0.5</v>
      </c>
      <c r="H74">
        <v>0.5</v>
      </c>
      <c r="I74">
        <v>4107</v>
      </c>
      <c r="J74">
        <v>6125</v>
      </c>
      <c r="L74">
        <v>3710</v>
      </c>
      <c r="M74">
        <v>3.5659999999999998</v>
      </c>
      <c r="N74">
        <v>5.4669999999999996</v>
      </c>
      <c r="O74">
        <v>1.901</v>
      </c>
      <c r="Q74">
        <v>0.27200000000000002</v>
      </c>
      <c r="R74">
        <v>1</v>
      </c>
      <c r="S74">
        <v>0</v>
      </c>
      <c r="T74">
        <v>0</v>
      </c>
      <c r="V74">
        <v>0</v>
      </c>
      <c r="Y74" s="1">
        <v>44816</v>
      </c>
      <c r="Z74" s="6">
        <v>0.96876157407407415</v>
      </c>
      <c r="AB74">
        <v>1</v>
      </c>
      <c r="AD74" s="3">
        <f t="shared" si="4"/>
        <v>4.4109129607038184</v>
      </c>
      <c r="AE74" s="3">
        <f t="shared" si="5"/>
        <v>6.796825045339725</v>
      </c>
      <c r="AF74" s="3">
        <f t="shared" si="6"/>
        <v>2.3859120846359065</v>
      </c>
      <c r="AG74" s="3">
        <f t="shared" si="7"/>
        <v>0.41579007954507552</v>
      </c>
      <c r="AH74" s="3"/>
      <c r="AK74">
        <f>ABS(100*(AD74-AD75)/(AVERAGE(AD74:AD75)))</f>
        <v>6.7194149898134006E-2</v>
      </c>
      <c r="AQ74">
        <f>ABS(100*(AE74-AE75)/(AVERAGE(AE74:AE75)))</f>
        <v>0.89913300906117333</v>
      </c>
      <c r="AW74">
        <f>ABS(100*(AF74-AF75)/(AVERAGE(AF74:AF75)))</f>
        <v>2.4190729217069293</v>
      </c>
      <c r="BC74">
        <f>ABS(100*(AG74-AG75)/(AVERAGE(AG74:AG75)))</f>
        <v>0.52027922251483516</v>
      </c>
      <c r="BG74" s="3">
        <f>AVERAGE(AD74:AD75)</f>
        <v>4.4123953964922276</v>
      </c>
      <c r="BH74" s="3">
        <f>AVERAGE(AE74:AE75)</f>
        <v>6.8275192851360629</v>
      </c>
      <c r="BI74" s="3">
        <f>AVERAGE(AF74:AF75)</f>
        <v>2.4151238886438358</v>
      </c>
      <c r="BJ74" s="3">
        <f>AVERAGE(AG74:AG75)</f>
        <v>0.41687453534074209</v>
      </c>
    </row>
    <row r="75" spans="1:62" x14ac:dyDescent="0.2">
      <c r="A75">
        <v>51</v>
      </c>
      <c r="B75">
        <v>16</v>
      </c>
      <c r="C75" t="s">
        <v>212</v>
      </c>
      <c r="D75" t="s">
        <v>27</v>
      </c>
      <c r="G75">
        <v>0.5</v>
      </c>
      <c r="H75">
        <v>0.5</v>
      </c>
      <c r="I75">
        <v>4110</v>
      </c>
      <c r="J75">
        <v>6187</v>
      </c>
      <c r="L75">
        <v>3731</v>
      </c>
      <c r="M75">
        <v>3.5680000000000001</v>
      </c>
      <c r="N75">
        <v>5.52</v>
      </c>
      <c r="O75">
        <v>1.952</v>
      </c>
      <c r="Q75">
        <v>0.27400000000000002</v>
      </c>
      <c r="R75">
        <v>1</v>
      </c>
      <c r="S75">
        <v>0</v>
      </c>
      <c r="T75">
        <v>0</v>
      </c>
      <c r="V75">
        <v>0</v>
      </c>
      <c r="Y75" s="1">
        <v>44816</v>
      </c>
      <c r="Z75" s="6">
        <v>0.9763425925925926</v>
      </c>
      <c r="AB75">
        <v>1</v>
      </c>
      <c r="AD75" s="3">
        <f t="shared" si="4"/>
        <v>4.4138778322806358</v>
      </c>
      <c r="AE75" s="3">
        <f t="shared" si="5"/>
        <v>6.8582135249324008</v>
      </c>
      <c r="AF75" s="3">
        <f t="shared" si="6"/>
        <v>2.444335692651765</v>
      </c>
      <c r="AG75" s="3">
        <f t="shared" si="7"/>
        <v>0.41795899113640866</v>
      </c>
      <c r="AH75" s="3"/>
      <c r="BG75" s="3"/>
      <c r="BH75" s="3"/>
      <c r="BI75" s="3"/>
      <c r="BJ75" s="3"/>
    </row>
    <row r="76" spans="1:62" x14ac:dyDescent="0.2">
      <c r="A76">
        <v>52</v>
      </c>
      <c r="B76">
        <v>17</v>
      </c>
      <c r="C76" t="s">
        <v>213</v>
      </c>
      <c r="D76" t="s">
        <v>27</v>
      </c>
      <c r="G76">
        <v>0.5</v>
      </c>
      <c r="H76">
        <v>0.5</v>
      </c>
      <c r="I76">
        <v>3457</v>
      </c>
      <c r="J76">
        <v>5935</v>
      </c>
      <c r="L76">
        <v>2111</v>
      </c>
      <c r="M76">
        <v>3.0670000000000002</v>
      </c>
      <c r="N76">
        <v>5.3070000000000004</v>
      </c>
      <c r="O76">
        <v>2.2400000000000002</v>
      </c>
      <c r="Q76">
        <v>0.105</v>
      </c>
      <c r="R76">
        <v>1</v>
      </c>
      <c r="S76">
        <v>0</v>
      </c>
      <c r="T76">
        <v>0</v>
      </c>
      <c r="V76">
        <v>0</v>
      </c>
      <c r="Y76" s="1">
        <v>44816</v>
      </c>
      <c r="Z76" s="6">
        <v>0.98972222222222228</v>
      </c>
      <c r="AB76">
        <v>1</v>
      </c>
      <c r="AD76" s="3">
        <f t="shared" si="4"/>
        <v>3.7685241190599559</v>
      </c>
      <c r="AE76" s="3">
        <f t="shared" si="5"/>
        <v>6.6086990594912045</v>
      </c>
      <c r="AF76" s="3">
        <f t="shared" si="6"/>
        <v>2.8401749404312486</v>
      </c>
      <c r="AG76" s="3">
        <f t="shared" si="7"/>
        <v>0.25064295409070786</v>
      </c>
      <c r="AH76" s="3"/>
      <c r="BG76" s="3"/>
      <c r="BH76" s="3"/>
      <c r="BI76" s="3"/>
      <c r="BJ76" s="3"/>
    </row>
    <row r="77" spans="1:62" x14ac:dyDescent="0.2">
      <c r="A77">
        <v>53</v>
      </c>
      <c r="B77">
        <v>17</v>
      </c>
      <c r="C77" t="s">
        <v>213</v>
      </c>
      <c r="D77" t="s">
        <v>27</v>
      </c>
      <c r="G77">
        <v>0.5</v>
      </c>
      <c r="H77">
        <v>0.5</v>
      </c>
      <c r="I77">
        <v>3077</v>
      </c>
      <c r="J77">
        <v>5767</v>
      </c>
      <c r="L77">
        <v>2124</v>
      </c>
      <c r="M77">
        <v>2.7749999999999999</v>
      </c>
      <c r="N77">
        <v>5.1639999999999997</v>
      </c>
      <c r="O77">
        <v>2.3889999999999998</v>
      </c>
      <c r="Q77">
        <v>0.106</v>
      </c>
      <c r="R77">
        <v>1</v>
      </c>
      <c r="S77">
        <v>0</v>
      </c>
      <c r="T77">
        <v>0</v>
      </c>
      <c r="V77">
        <v>0</v>
      </c>
      <c r="Y77" s="1">
        <v>44816</v>
      </c>
      <c r="Z77" s="6">
        <v>0.99685185185185177</v>
      </c>
      <c r="AB77">
        <v>1</v>
      </c>
      <c r="AD77" s="3">
        <f t="shared" si="4"/>
        <v>3.392973719329698</v>
      </c>
      <c r="AE77" s="3">
        <f t="shared" si="5"/>
        <v>6.4423560825304076</v>
      </c>
      <c r="AF77" s="3">
        <f t="shared" si="6"/>
        <v>3.0493823632007095</v>
      </c>
      <c r="AG77" s="3">
        <f t="shared" si="7"/>
        <v>0.25198561364724736</v>
      </c>
      <c r="AH77" s="3"/>
      <c r="AK77">
        <f>ABS(100*(AD77-AD78)/(AVERAGE(AD77:AD78)))</f>
        <v>0.87766148254292708</v>
      </c>
      <c r="AQ77">
        <f>ABS(100*(AE77-AE78)/(AVERAGE(AE77:AE78)))</f>
        <v>1.3616954872581979</v>
      </c>
      <c r="AW77">
        <f>ABS(100*(AF77-AF78)/(AVERAGE(AF77:AF78)))</f>
        <v>1.9030174532091395</v>
      </c>
      <c r="BC77">
        <f>ABS(100*(AG77-AG78)/(AVERAGE(AG77:AG78)))</f>
        <v>0.16408276079723205</v>
      </c>
      <c r="BG77" s="3">
        <f>AVERAGE(AD77:AD78)</f>
        <v>3.3781493614456091</v>
      </c>
      <c r="BH77" s="3">
        <f>AVERAGE(AE77:AE78)</f>
        <v>6.3987900647549605</v>
      </c>
      <c r="BI77" s="3">
        <f>AVERAGE(AF77:AF78)</f>
        <v>3.0206407033093514</v>
      </c>
      <c r="BJ77" s="3">
        <f>AVERAGE(AG77:AG78)</f>
        <v>0.251779050638549</v>
      </c>
    </row>
    <row r="78" spans="1:62" x14ac:dyDescent="0.2">
      <c r="A78">
        <v>54</v>
      </c>
      <c r="B78">
        <v>17</v>
      </c>
      <c r="C78" t="s">
        <v>213</v>
      </c>
      <c r="D78" t="s">
        <v>27</v>
      </c>
      <c r="G78">
        <v>0.5</v>
      </c>
      <c r="H78">
        <v>0.5</v>
      </c>
      <c r="I78">
        <v>3047</v>
      </c>
      <c r="J78">
        <v>5679</v>
      </c>
      <c r="L78">
        <v>2120</v>
      </c>
      <c r="M78">
        <v>2.7519999999999998</v>
      </c>
      <c r="N78">
        <v>5.09</v>
      </c>
      <c r="O78">
        <v>2.3370000000000002</v>
      </c>
      <c r="Q78">
        <v>0.106</v>
      </c>
      <c r="R78">
        <v>1</v>
      </c>
      <c r="S78">
        <v>0</v>
      </c>
      <c r="T78">
        <v>0</v>
      </c>
      <c r="V78">
        <v>0</v>
      </c>
      <c r="Y78" s="1">
        <v>44817</v>
      </c>
      <c r="Z78" s="6">
        <v>4.31712962962963E-3</v>
      </c>
      <c r="AB78">
        <v>1</v>
      </c>
      <c r="AD78" s="3">
        <f t="shared" si="4"/>
        <v>3.3633250035615201</v>
      </c>
      <c r="AE78" s="3">
        <f t="shared" si="5"/>
        <v>6.3552240469795134</v>
      </c>
      <c r="AF78" s="3">
        <f t="shared" si="6"/>
        <v>2.9918990434179933</v>
      </c>
      <c r="AG78" s="3">
        <f t="shared" si="7"/>
        <v>0.25157248762985057</v>
      </c>
      <c r="AH78" s="3"/>
      <c r="BG78" s="3"/>
      <c r="BH78" s="3"/>
      <c r="BI78" s="3"/>
      <c r="BJ78" s="3"/>
    </row>
    <row r="79" spans="1:62" x14ac:dyDescent="0.2">
      <c r="A79">
        <v>55</v>
      </c>
      <c r="B79">
        <v>18</v>
      </c>
      <c r="C79" t="s">
        <v>214</v>
      </c>
      <c r="D79" t="s">
        <v>27</v>
      </c>
      <c r="G79">
        <v>0.5</v>
      </c>
      <c r="H79">
        <v>0.5</v>
      </c>
      <c r="I79">
        <v>3820</v>
      </c>
      <c r="J79">
        <v>6966</v>
      </c>
      <c r="L79">
        <v>1621</v>
      </c>
      <c r="M79">
        <v>3.3460000000000001</v>
      </c>
      <c r="N79">
        <v>6.18</v>
      </c>
      <c r="O79">
        <v>2.835</v>
      </c>
      <c r="Q79">
        <v>5.2999999999999999E-2</v>
      </c>
      <c r="R79">
        <v>1</v>
      </c>
      <c r="S79">
        <v>0</v>
      </c>
      <c r="T79">
        <v>0</v>
      </c>
      <c r="V79">
        <v>0</v>
      </c>
      <c r="Y79" s="1">
        <v>44817</v>
      </c>
      <c r="Z79" s="6">
        <v>1.7326388888888888E-2</v>
      </c>
      <c r="AB79">
        <v>1</v>
      </c>
      <c r="AD79" s="3">
        <f t="shared" si="4"/>
        <v>4.1272735798549132</v>
      </c>
      <c r="AE79" s="3">
        <f t="shared" si="5"/>
        <v>7.629530066911336</v>
      </c>
      <c r="AF79" s="3">
        <f t="shared" si="6"/>
        <v>3.5022564870564228</v>
      </c>
      <c r="AG79" s="3">
        <f t="shared" si="7"/>
        <v>0.20003501695960074</v>
      </c>
      <c r="AH79" s="3"/>
      <c r="BG79" s="3"/>
      <c r="BH79" s="3"/>
      <c r="BI79" s="3"/>
      <c r="BJ79" s="3"/>
    </row>
    <row r="80" spans="1:62" x14ac:dyDescent="0.2">
      <c r="A80">
        <v>56</v>
      </c>
      <c r="B80">
        <v>18</v>
      </c>
      <c r="C80" t="s">
        <v>214</v>
      </c>
      <c r="D80" t="s">
        <v>27</v>
      </c>
      <c r="G80">
        <v>0.5</v>
      </c>
      <c r="H80">
        <v>0.5</v>
      </c>
      <c r="I80">
        <v>4050</v>
      </c>
      <c r="J80">
        <v>6939</v>
      </c>
      <c r="L80">
        <v>1585</v>
      </c>
      <c r="M80">
        <v>3.5219999999999998</v>
      </c>
      <c r="N80">
        <v>6.157</v>
      </c>
      <c r="O80">
        <v>2.6349999999999998</v>
      </c>
      <c r="Q80">
        <v>0.05</v>
      </c>
      <c r="R80">
        <v>1</v>
      </c>
      <c r="S80">
        <v>0</v>
      </c>
      <c r="T80">
        <v>0</v>
      </c>
      <c r="V80">
        <v>0</v>
      </c>
      <c r="Y80" s="1">
        <v>44817</v>
      </c>
      <c r="Z80" s="6">
        <v>2.4479166666666666E-2</v>
      </c>
      <c r="AB80">
        <v>1</v>
      </c>
      <c r="AD80" s="3">
        <f t="shared" si="4"/>
        <v>4.354580400744279</v>
      </c>
      <c r="AE80" s="3">
        <f t="shared" si="5"/>
        <v>7.6027963741854938</v>
      </c>
      <c r="AF80" s="3">
        <f t="shared" si="6"/>
        <v>3.2482159734412148</v>
      </c>
      <c r="AG80" s="3">
        <f t="shared" si="7"/>
        <v>0.19631688280302961</v>
      </c>
      <c r="AH80" s="3"/>
      <c r="AK80">
        <f>ABS(100*(AD80-AD81)/(AVERAGE(AD80:AD81)))</f>
        <v>0.2727164640500464</v>
      </c>
      <c r="AQ80">
        <f>ABS(100*(AE80-AE81)/(AVERAGE(AE80:AE81)))</f>
        <v>0.77133948115726414</v>
      </c>
      <c r="AW80">
        <f>ABS(100*(AF80-AF81)/(AVERAGE(AF80:AF81)))</f>
        <v>1.4437053367008388</v>
      </c>
      <c r="BC80">
        <f>ABS(100*(AG80-AG81)/(AVERAGE(AG80:AG81)))</f>
        <v>3.6667981848586999</v>
      </c>
      <c r="BG80" s="3">
        <f>AVERAGE(AD80:AD81)</f>
        <v>4.3486506575906443</v>
      </c>
      <c r="BH80" s="3">
        <f>AVERAGE(AE80:AE81)</f>
        <v>7.573587339540591</v>
      </c>
      <c r="BI80" s="3">
        <f>AVERAGE(AF80:AF81)</f>
        <v>3.2249366819499476</v>
      </c>
      <c r="BJ80" s="3">
        <f>AVERAGE(AG80:AG81)</f>
        <v>0.19998337620742612</v>
      </c>
    </row>
    <row r="81" spans="1:62" x14ac:dyDescent="0.2">
      <c r="A81">
        <v>57</v>
      </c>
      <c r="B81">
        <v>18</v>
      </c>
      <c r="C81" t="s">
        <v>214</v>
      </c>
      <c r="D81" t="s">
        <v>27</v>
      </c>
      <c r="G81">
        <v>0.5</v>
      </c>
      <c r="H81">
        <v>0.5</v>
      </c>
      <c r="I81">
        <v>4038</v>
      </c>
      <c r="J81">
        <v>6880</v>
      </c>
      <c r="L81">
        <v>1656</v>
      </c>
      <c r="M81">
        <v>3.5129999999999999</v>
      </c>
      <c r="N81">
        <v>6.1070000000000002</v>
      </c>
      <c r="O81">
        <v>2.5939999999999999</v>
      </c>
      <c r="Q81">
        <v>5.7000000000000002E-2</v>
      </c>
      <c r="R81">
        <v>1</v>
      </c>
      <c r="S81">
        <v>0</v>
      </c>
      <c r="T81">
        <v>0</v>
      </c>
      <c r="V81">
        <v>0</v>
      </c>
      <c r="Y81" s="1">
        <v>44817</v>
      </c>
      <c r="Z81" s="6">
        <v>3.2094907407407412E-2</v>
      </c>
      <c r="AB81">
        <v>1</v>
      </c>
      <c r="AD81" s="3">
        <f t="shared" si="4"/>
        <v>4.3427209144370087</v>
      </c>
      <c r="AE81" s="3">
        <f t="shared" si="5"/>
        <v>7.5443783048956892</v>
      </c>
      <c r="AF81" s="3">
        <f t="shared" si="6"/>
        <v>3.2016573904586805</v>
      </c>
      <c r="AG81" s="3">
        <f t="shared" si="7"/>
        <v>0.20364986961182266</v>
      </c>
      <c r="AH81" s="3"/>
    </row>
    <row r="82" spans="1:62" x14ac:dyDescent="0.2">
      <c r="A82">
        <v>58</v>
      </c>
      <c r="B82">
        <v>19</v>
      </c>
      <c r="C82" t="s">
        <v>64</v>
      </c>
      <c r="D82" t="s">
        <v>27</v>
      </c>
      <c r="G82">
        <v>0.5</v>
      </c>
      <c r="H82">
        <v>0.5</v>
      </c>
      <c r="I82">
        <v>6119</v>
      </c>
      <c r="J82">
        <v>13300</v>
      </c>
      <c r="L82">
        <v>4984</v>
      </c>
      <c r="M82">
        <v>5.109</v>
      </c>
      <c r="N82">
        <v>11.547000000000001</v>
      </c>
      <c r="O82">
        <v>6.4379999999999997</v>
      </c>
      <c r="Q82">
        <v>0.40500000000000003</v>
      </c>
      <c r="R82">
        <v>1</v>
      </c>
      <c r="S82">
        <v>0</v>
      </c>
      <c r="T82">
        <v>0</v>
      </c>
      <c r="V82">
        <v>0</v>
      </c>
      <c r="Y82" s="1">
        <v>44817</v>
      </c>
      <c r="Z82" s="6">
        <v>4.5729166666666661E-2</v>
      </c>
      <c r="AB82">
        <v>1</v>
      </c>
      <c r="AD82" s="3">
        <f t="shared" si="4"/>
        <v>6.3993534982229736</v>
      </c>
      <c r="AE82" s="3">
        <f t="shared" si="5"/>
        <v>13.901056353040444</v>
      </c>
      <c r="AF82" s="3">
        <f t="shared" si="6"/>
        <v>7.50170285481747</v>
      </c>
      <c r="AG82" s="3">
        <f t="shared" si="7"/>
        <v>0.54737071608595389</v>
      </c>
      <c r="AH82" s="3"/>
      <c r="BG82" s="3"/>
      <c r="BH82" s="3"/>
      <c r="BI82" s="3"/>
      <c r="BJ82" s="3"/>
    </row>
    <row r="83" spans="1:62" x14ac:dyDescent="0.2">
      <c r="A83">
        <v>59</v>
      </c>
      <c r="B83">
        <v>19</v>
      </c>
      <c r="C83" t="s">
        <v>64</v>
      </c>
      <c r="D83" t="s">
        <v>27</v>
      </c>
      <c r="G83">
        <v>0.5</v>
      </c>
      <c r="H83">
        <v>0.5</v>
      </c>
      <c r="I83">
        <v>7038</v>
      </c>
      <c r="J83">
        <v>13285</v>
      </c>
      <c r="L83">
        <v>4905</v>
      </c>
      <c r="M83">
        <v>5.8150000000000004</v>
      </c>
      <c r="N83">
        <v>11.532999999999999</v>
      </c>
      <c r="O83">
        <v>5.718</v>
      </c>
      <c r="Q83">
        <v>0.39700000000000002</v>
      </c>
      <c r="R83">
        <v>1</v>
      </c>
      <c r="S83">
        <v>0</v>
      </c>
      <c r="T83">
        <v>0</v>
      </c>
      <c r="V83">
        <v>0</v>
      </c>
      <c r="Y83" s="1">
        <v>44817</v>
      </c>
      <c r="Z83" s="6">
        <v>5.3240740740740734E-2</v>
      </c>
      <c r="AB83">
        <v>1</v>
      </c>
      <c r="AD83" s="3">
        <f t="shared" si="4"/>
        <v>7.3075924912548347</v>
      </c>
      <c r="AE83" s="3">
        <f t="shared" si="5"/>
        <v>13.886204301526087</v>
      </c>
      <c r="AF83" s="3">
        <f t="shared" si="6"/>
        <v>6.5786118102712523</v>
      </c>
      <c r="AG83" s="3">
        <f t="shared" si="7"/>
        <v>0.53921147724236729</v>
      </c>
      <c r="AH83" s="3"/>
      <c r="AK83">
        <f>ABS(100*(AD83-AD84)/(AVERAGE(AD83:AD84)))</f>
        <v>0.10813478544330493</v>
      </c>
      <c r="AM83">
        <f>100*((AVERAGE(AD83:AD84)*25.225)-(AVERAGE(AD65:AD66)*25))/(1000*0.075)</f>
        <v>96.212835698652512</v>
      </c>
      <c r="AQ83">
        <f>ABS(100*(AE83-AE84)/(AVERAGE(AE83:AE84)))</f>
        <v>5.7059177760420847E-2</v>
      </c>
      <c r="AS83">
        <f>100*((AVERAGE(AE83:AE84)*25.225)-(AVERAGE(AE65:AE66)*25))/(2000*0.075)</f>
        <v>89.849709873287452</v>
      </c>
      <c r="AW83">
        <f>ABS(100*(AF83-AF84)/(AVERAGE(AF83:AF84)))</f>
        <v>0.24087879403850931</v>
      </c>
      <c r="AY83">
        <f>100*((AVERAGE(AF83:AF84)*25.225)-(AVERAGE(AF65:AF66)*25))/(1000*0.075)</f>
        <v>83.486584047922378</v>
      </c>
      <c r="BC83">
        <f>ABS(100*(AG83-AG84)/(AVERAGE(AG83:AG84)))</f>
        <v>2.2911050924194192</v>
      </c>
      <c r="BE83">
        <f>100*((AVERAGE(AG83:AG84)*25.225)-(AVERAGE(AG65:AG66)*25))/(100*0.075)</f>
        <v>104.95231154208099</v>
      </c>
      <c r="BG83" s="3">
        <f>AVERAGE(AD83:AD84)</f>
        <v>7.3115456533572587</v>
      </c>
      <c r="BH83" s="3">
        <f>AVERAGE(AE83:AE84)</f>
        <v>13.882243754455592</v>
      </c>
      <c r="BI83" s="3">
        <f>AVERAGE(AF83:AF84)</f>
        <v>6.5706981010983334</v>
      </c>
      <c r="BJ83" s="3">
        <f>AVERAGE(AG83:AG84)</f>
        <v>0.54546000825549379</v>
      </c>
    </row>
    <row r="84" spans="1:62" x14ac:dyDescent="0.2">
      <c r="A84">
        <v>60</v>
      </c>
      <c r="B84">
        <v>19</v>
      </c>
      <c r="C84" t="s">
        <v>64</v>
      </c>
      <c r="D84" t="s">
        <v>27</v>
      </c>
      <c r="G84">
        <v>0.5</v>
      </c>
      <c r="H84">
        <v>0.5</v>
      </c>
      <c r="I84">
        <v>7046</v>
      </c>
      <c r="J84">
        <v>13277</v>
      </c>
      <c r="L84">
        <v>5026</v>
      </c>
      <c r="M84">
        <v>5.82</v>
      </c>
      <c r="N84">
        <v>11.526999999999999</v>
      </c>
      <c r="O84">
        <v>5.7060000000000004</v>
      </c>
      <c r="Q84">
        <v>0.41</v>
      </c>
      <c r="R84">
        <v>1</v>
      </c>
      <c r="S84">
        <v>0</v>
      </c>
      <c r="T84">
        <v>0</v>
      </c>
      <c r="V84">
        <v>0</v>
      </c>
      <c r="Y84" s="1">
        <v>44817</v>
      </c>
      <c r="Z84" s="6">
        <v>6.1041666666666661E-2</v>
      </c>
      <c r="AB84">
        <v>1</v>
      </c>
      <c r="AD84" s="3">
        <f t="shared" si="4"/>
        <v>7.3154988154596818</v>
      </c>
      <c r="AE84" s="3">
        <f t="shared" si="5"/>
        <v>13.878283207385097</v>
      </c>
      <c r="AF84" s="3">
        <f t="shared" si="6"/>
        <v>6.5627843919254154</v>
      </c>
      <c r="AG84" s="3">
        <f t="shared" si="7"/>
        <v>0.55170853926862029</v>
      </c>
      <c r="AH84" s="3"/>
    </row>
    <row r="85" spans="1:62" x14ac:dyDescent="0.2">
      <c r="A85">
        <v>61</v>
      </c>
      <c r="B85">
        <v>20</v>
      </c>
      <c r="C85" t="s">
        <v>65</v>
      </c>
      <c r="D85" t="s">
        <v>27</v>
      </c>
      <c r="G85">
        <v>0.5</v>
      </c>
      <c r="H85">
        <v>0.5</v>
      </c>
      <c r="I85">
        <v>5145</v>
      </c>
      <c r="J85">
        <v>7343</v>
      </c>
      <c r="L85">
        <v>1719</v>
      </c>
      <c r="M85">
        <v>4.3620000000000001</v>
      </c>
      <c r="N85">
        <v>6.5</v>
      </c>
      <c r="O85">
        <v>2.1379999999999999</v>
      </c>
      <c r="Q85">
        <v>6.4000000000000001E-2</v>
      </c>
      <c r="R85">
        <v>1</v>
      </c>
      <c r="S85">
        <v>0</v>
      </c>
      <c r="T85">
        <v>0</v>
      </c>
      <c r="V85">
        <v>0</v>
      </c>
      <c r="Y85" s="1">
        <v>44817</v>
      </c>
      <c r="Z85" s="6">
        <v>7.4502314814814813E-2</v>
      </c>
      <c r="AB85">
        <v>1</v>
      </c>
      <c r="AD85" s="3">
        <f t="shared" si="4"/>
        <v>5.4367585262827864</v>
      </c>
      <c r="AE85" s="3">
        <f t="shared" si="5"/>
        <v>8.0028116283055066</v>
      </c>
      <c r="AF85" s="3">
        <f t="shared" si="6"/>
        <v>2.5660531020227202</v>
      </c>
      <c r="AG85" s="3">
        <f t="shared" si="7"/>
        <v>0.21015660438582215</v>
      </c>
      <c r="AH85" s="3"/>
      <c r="BG85" s="3"/>
      <c r="BH85" s="3"/>
      <c r="BI85" s="3"/>
      <c r="BJ85" s="3"/>
    </row>
    <row r="86" spans="1:62" x14ac:dyDescent="0.2">
      <c r="A86">
        <v>62</v>
      </c>
      <c r="B86">
        <v>20</v>
      </c>
      <c r="C86" t="s">
        <v>65</v>
      </c>
      <c r="D86" t="s">
        <v>27</v>
      </c>
      <c r="G86">
        <v>0.5</v>
      </c>
      <c r="H86">
        <v>0.5</v>
      </c>
      <c r="I86">
        <v>4303</v>
      </c>
      <c r="J86">
        <v>7251</v>
      </c>
      <c r="L86">
        <v>1734</v>
      </c>
      <c r="M86">
        <v>3.7160000000000002</v>
      </c>
      <c r="N86">
        <v>6.4210000000000003</v>
      </c>
      <c r="O86">
        <v>2.706</v>
      </c>
      <c r="Q86">
        <v>6.5000000000000002E-2</v>
      </c>
      <c r="R86">
        <v>1</v>
      </c>
      <c r="S86">
        <v>0</v>
      </c>
      <c r="T86">
        <v>0</v>
      </c>
      <c r="V86">
        <v>0</v>
      </c>
      <c r="Y86" s="1">
        <v>44817</v>
      </c>
      <c r="Z86" s="6">
        <v>8.1736111111111107E-2</v>
      </c>
      <c r="AB86">
        <v>1</v>
      </c>
      <c r="AD86" s="3">
        <f t="shared" si="4"/>
        <v>4.6046179037225832</v>
      </c>
      <c r="AE86" s="3">
        <f t="shared" si="5"/>
        <v>7.9117190456841175</v>
      </c>
      <c r="AF86" s="3">
        <f t="shared" si="6"/>
        <v>3.3071011419615344</v>
      </c>
      <c r="AG86" s="3">
        <f t="shared" si="7"/>
        <v>0.21170582695106011</v>
      </c>
      <c r="AH86" s="3"/>
      <c r="AK86">
        <f>ABS(100*(AD86-AD87)/(AVERAGE(AD86:AD87)))</f>
        <v>0.55648607793580318</v>
      </c>
      <c r="AL86">
        <f>ABS(100*((AVERAGE(AD86:AD87)-AVERAGE(AD80:AD81))/(AVERAGE(AD80:AD81,AD86:AD87))))</f>
        <v>5.9962421371034296</v>
      </c>
      <c r="AQ86">
        <f>ABS(100*(AE86-AE87)/(AVERAGE(AE86:AE87)))</f>
        <v>1.2515595190650743E-2</v>
      </c>
      <c r="AR86">
        <f>ABS(100*((AVERAGE(AE86:AE87)-AVERAGE(AE80:AE81))/(AVERAGE(AE80:AE81,AE86:AE87))))</f>
        <v>4.3608750646190826</v>
      </c>
      <c r="AW86">
        <f>ABS(100*(AF86-AF87)/(AVERAGE(AF86:AF87)))</f>
        <v>0.8101896990969969</v>
      </c>
      <c r="AX86">
        <f>ABS(100*((AVERAGE(AF86:AF87)-AVERAGE(AF80:AF81))/(AVERAGE(AF80:AF81,AF86:AF87))))</f>
        <v>2.1115151121452485</v>
      </c>
      <c r="BC86">
        <f>ABS(100*(AG86-AG87)/(AVERAGE(AG86:AG87)))</f>
        <v>1.7718330074885844</v>
      </c>
      <c r="BD86">
        <f>ABS(100*((AVERAGE(AG86:AG87)-AVERAGE(AG80:AG81))/(AVERAGE(AG80:AG81,AG86:AG87))))</f>
        <v>4.8134008688020096</v>
      </c>
      <c r="BG86" s="3">
        <f>AVERAGE(AD86:AD87)</f>
        <v>4.6174656805554601</v>
      </c>
      <c r="BH86" s="3">
        <f>AVERAGE(AE86:AE87)</f>
        <v>7.9112239773003052</v>
      </c>
      <c r="BI86" s="3">
        <f>AVERAGE(AF86:AF87)</f>
        <v>3.2937582967448447</v>
      </c>
      <c r="BJ86" s="3">
        <f>AVERAGE(AG86:AG87)</f>
        <v>0.20984675987277454</v>
      </c>
    </row>
    <row r="87" spans="1:62" x14ac:dyDescent="0.2">
      <c r="A87">
        <v>63</v>
      </c>
      <c r="B87">
        <v>20</v>
      </c>
      <c r="C87" t="s">
        <v>65</v>
      </c>
      <c r="D87" t="s">
        <v>27</v>
      </c>
      <c r="G87">
        <v>0.5</v>
      </c>
      <c r="H87">
        <v>0.5</v>
      </c>
      <c r="I87">
        <v>4329</v>
      </c>
      <c r="J87">
        <v>7250</v>
      </c>
      <c r="L87">
        <v>1698</v>
      </c>
      <c r="M87">
        <v>3.7360000000000002</v>
      </c>
      <c r="N87">
        <v>6.4210000000000003</v>
      </c>
      <c r="O87">
        <v>2.6850000000000001</v>
      </c>
      <c r="Q87">
        <v>6.2E-2</v>
      </c>
      <c r="R87">
        <v>1</v>
      </c>
      <c r="S87">
        <v>0</v>
      </c>
      <c r="T87">
        <v>0</v>
      </c>
      <c r="V87">
        <v>0</v>
      </c>
      <c r="Y87" s="1">
        <v>44817</v>
      </c>
      <c r="Z87" s="6">
        <v>8.9363425925925929E-2</v>
      </c>
      <c r="AB87">
        <v>1</v>
      </c>
      <c r="AD87" s="3">
        <f t="shared" si="4"/>
        <v>4.630313457388338</v>
      </c>
      <c r="AE87" s="3">
        <f t="shared" si="5"/>
        <v>7.9107289089164929</v>
      </c>
      <c r="AF87" s="3">
        <f t="shared" si="6"/>
        <v>3.2804154515281549</v>
      </c>
      <c r="AG87" s="3">
        <f t="shared" si="7"/>
        <v>0.20798769279448898</v>
      </c>
      <c r="AH87" s="3"/>
      <c r="BG87" s="3"/>
      <c r="BH87" s="3"/>
      <c r="BI87" s="3"/>
      <c r="BJ87" s="3"/>
    </row>
    <row r="88" spans="1:62" x14ac:dyDescent="0.2">
      <c r="A88">
        <v>64</v>
      </c>
      <c r="B88">
        <v>3</v>
      </c>
      <c r="C88" t="s">
        <v>28</v>
      </c>
      <c r="D88" t="s">
        <v>27</v>
      </c>
      <c r="G88">
        <v>0.5</v>
      </c>
      <c r="H88">
        <v>0.5</v>
      </c>
      <c r="I88">
        <v>1426</v>
      </c>
      <c r="J88">
        <v>519</v>
      </c>
      <c r="L88">
        <v>268</v>
      </c>
      <c r="M88">
        <v>1.5089999999999999</v>
      </c>
      <c r="N88">
        <v>0.71799999999999997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1">
        <v>44817</v>
      </c>
      <c r="Z88" s="6">
        <v>0.10180555555555555</v>
      </c>
      <c r="AB88">
        <v>1</v>
      </c>
      <c r="AD88" s="3">
        <f t="shared" si="4"/>
        <v>1.7613060615542879</v>
      </c>
      <c r="AE88" s="3">
        <f t="shared" si="5"/>
        <v>1.2461183260407391</v>
      </c>
      <c r="AF88" s="3">
        <f t="shared" si="6"/>
        <v>-0.51518773551354879</v>
      </c>
      <c r="AG88" s="3">
        <f t="shared" si="7"/>
        <v>6.0295141575135706E-2</v>
      </c>
      <c r="AH88" s="3"/>
    </row>
    <row r="89" spans="1:62" x14ac:dyDescent="0.2">
      <c r="A89">
        <v>65</v>
      </c>
      <c r="B89">
        <v>3</v>
      </c>
      <c r="C89" t="s">
        <v>28</v>
      </c>
      <c r="D89" t="s">
        <v>27</v>
      </c>
      <c r="G89">
        <v>0.5</v>
      </c>
      <c r="H89">
        <v>0.5</v>
      </c>
      <c r="I89">
        <v>275</v>
      </c>
      <c r="J89">
        <v>459</v>
      </c>
      <c r="L89">
        <v>189</v>
      </c>
      <c r="M89">
        <v>0.626</v>
      </c>
      <c r="N89">
        <v>0.66700000000000004</v>
      </c>
      <c r="O89">
        <v>4.1000000000000002E-2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44817</v>
      </c>
      <c r="Z89" s="6">
        <v>0.10791666666666666</v>
      </c>
      <c r="AB89">
        <v>1</v>
      </c>
      <c r="AD89" s="3">
        <f t="shared" ref="AD89:AD136" si="8">((I89*$F$21)+$F$22)*1000/G89</f>
        <v>0.62378366658184881</v>
      </c>
      <c r="AE89" s="3">
        <f t="shared" ref="AE89:AE136" si="9">((J89*$H$21)+$H$22)*1000/H89</f>
        <v>1.1867101199833114</v>
      </c>
      <c r="AF89" s="3">
        <f t="shared" ref="AF89:AF136" si="10">AE89-AD89</f>
        <v>0.56292645340146263</v>
      </c>
      <c r="AG89" s="3">
        <f t="shared" ref="AG89:AG136" si="11">((L89*$J$21)+$J$22)*1000/H89</f>
        <v>5.2135902731549062E-2</v>
      </c>
      <c r="AH89" s="3"/>
      <c r="AK89">
        <f>ABS(100*(AD89-AD90)/(AVERAGE(AD89:AD90)))</f>
        <v>0.94611200387587324</v>
      </c>
      <c r="AQ89">
        <f>ABS(100*(AE89-AE90)/(AVERAGE(AE89:AE90)))</f>
        <v>0.58234746041774987</v>
      </c>
      <c r="AW89">
        <f>ABS(100*(AF89-AF90)/(AVERAGE(AF89:AF90)))</f>
        <v>0.17770076907951984</v>
      </c>
      <c r="BC89">
        <f>ABS(100*(AG89-AG90)/(AVERAGE(AG89:AG90)))</f>
        <v>4.2652671692789612</v>
      </c>
      <c r="BG89" s="3">
        <f>AVERAGE(AD89:AD90)</f>
        <v>0.6267485381586666</v>
      </c>
      <c r="BH89" s="3">
        <f>AVERAGE(AE89:AE90)</f>
        <v>1.1901755986699947</v>
      </c>
      <c r="BI89" s="3">
        <f>AVERAGE(AF89:AF90)</f>
        <v>0.56342706051132807</v>
      </c>
      <c r="BJ89" s="3">
        <f>AVERAGE(AG89:AG90)</f>
        <v>5.3271999279390241E-2</v>
      </c>
    </row>
    <row r="90" spans="1:62" x14ac:dyDescent="0.2">
      <c r="A90">
        <v>66</v>
      </c>
      <c r="B90">
        <v>3</v>
      </c>
      <c r="C90" t="s">
        <v>28</v>
      </c>
      <c r="D90" t="s">
        <v>27</v>
      </c>
      <c r="G90">
        <v>0.5</v>
      </c>
      <c r="H90">
        <v>0.5</v>
      </c>
      <c r="I90">
        <v>281</v>
      </c>
      <c r="J90">
        <v>466</v>
      </c>
      <c r="L90">
        <v>211</v>
      </c>
      <c r="M90">
        <v>0.63</v>
      </c>
      <c r="N90">
        <v>0.67300000000000004</v>
      </c>
      <c r="O90">
        <v>4.2999999999999997E-2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44817</v>
      </c>
      <c r="Z90" s="6">
        <v>0.11449074074074074</v>
      </c>
      <c r="AB90">
        <v>1</v>
      </c>
      <c r="AD90" s="3">
        <f t="shared" si="8"/>
        <v>0.62971340973548451</v>
      </c>
      <c r="AE90" s="3">
        <f t="shared" si="9"/>
        <v>1.1936410773566779</v>
      </c>
      <c r="AF90" s="3">
        <f t="shared" si="10"/>
        <v>0.5639276676211934</v>
      </c>
      <c r="AG90" s="3">
        <f t="shared" si="11"/>
        <v>5.4408095827231419E-2</v>
      </c>
      <c r="AH90" s="3"/>
      <c r="BG90" s="3"/>
      <c r="BH90" s="3"/>
      <c r="BI90" s="3"/>
      <c r="BJ90" s="3"/>
    </row>
    <row r="91" spans="1:62" x14ac:dyDescent="0.2">
      <c r="A91">
        <v>67</v>
      </c>
      <c r="B91">
        <v>1</v>
      </c>
      <c r="C91" t="s">
        <v>93</v>
      </c>
      <c r="D91" t="s">
        <v>27</v>
      </c>
      <c r="G91">
        <v>0.3</v>
      </c>
      <c r="H91">
        <v>0.3</v>
      </c>
      <c r="I91">
        <v>3687</v>
      </c>
      <c r="J91">
        <v>7557</v>
      </c>
      <c r="L91">
        <v>3455</v>
      </c>
      <c r="M91">
        <v>5.4050000000000002</v>
      </c>
      <c r="N91">
        <v>11.135</v>
      </c>
      <c r="O91">
        <v>5.73</v>
      </c>
      <c r="Q91">
        <v>0.40899999999999997</v>
      </c>
      <c r="R91">
        <v>1</v>
      </c>
      <c r="S91">
        <v>0</v>
      </c>
      <c r="T91">
        <v>0</v>
      </c>
      <c r="V91">
        <v>0</v>
      </c>
      <c r="Y91" s="1">
        <v>44817</v>
      </c>
      <c r="Z91" s="6">
        <v>0.12718750000000001</v>
      </c>
      <c r="AB91">
        <v>1</v>
      </c>
      <c r="AD91" s="3">
        <f t="shared" si="8"/>
        <v>6.6597182332488707</v>
      </c>
      <c r="AE91" s="3">
        <f t="shared" si="9"/>
        <v>13.691168160961665</v>
      </c>
      <c r="AF91" s="3">
        <f t="shared" si="10"/>
        <v>7.031449927712794</v>
      </c>
      <c r="AG91" s="3">
        <f t="shared" si="11"/>
        <v>0.64908882656005007</v>
      </c>
      <c r="AH91" s="3"/>
    </row>
    <row r="92" spans="1:62" x14ac:dyDescent="0.2">
      <c r="A92">
        <v>68</v>
      </c>
      <c r="B92">
        <v>1</v>
      </c>
      <c r="C92" t="s">
        <v>93</v>
      </c>
      <c r="D92" t="s">
        <v>27</v>
      </c>
      <c r="G92">
        <v>0.3</v>
      </c>
      <c r="H92">
        <v>0.3</v>
      </c>
      <c r="I92">
        <v>6216</v>
      </c>
      <c r="J92">
        <v>7601</v>
      </c>
      <c r="L92">
        <v>3606</v>
      </c>
      <c r="M92">
        <v>8.64</v>
      </c>
      <c r="N92">
        <v>11.196999999999999</v>
      </c>
      <c r="O92">
        <v>2.5579999999999998</v>
      </c>
      <c r="Q92">
        <v>0.435</v>
      </c>
      <c r="R92">
        <v>1</v>
      </c>
      <c r="S92">
        <v>0</v>
      </c>
      <c r="T92">
        <v>0</v>
      </c>
      <c r="V92">
        <v>0</v>
      </c>
      <c r="Y92" s="1">
        <v>44817</v>
      </c>
      <c r="Z92" s="6">
        <v>0.13424768518518518</v>
      </c>
      <c r="AB92">
        <v>1</v>
      </c>
      <c r="AD92" s="3">
        <f t="shared" si="8"/>
        <v>10.825362798677917</v>
      </c>
      <c r="AE92" s="3">
        <f t="shared" si="9"/>
        <v>13.763778190587409</v>
      </c>
      <c r="AF92" s="3">
        <f t="shared" si="10"/>
        <v>2.9384153919094924</v>
      </c>
      <c r="AG92" s="3">
        <f t="shared" si="11"/>
        <v>0.67508133848793161</v>
      </c>
      <c r="AH92" s="3"/>
      <c r="AI92">
        <f>100*(AVERAGE(I92:I93))/(AVERAGE(I$47:I$48))</f>
        <v>95.125421190565334</v>
      </c>
      <c r="AK92">
        <f>ABS(100*(AD92-AD93)/(AVERAGE(AD92:AD93)))</f>
        <v>4.0547544579495787</v>
      </c>
      <c r="AO92">
        <f>100*(AVERAGE(J92:J93))/(AVERAGE(J$47:J$48))</f>
        <v>79.642235238246002</v>
      </c>
      <c r="AQ92">
        <f>ABS(100*(AE92-AE93)/(AVERAGE(AE92:AE93)))</f>
        <v>1.3154668770567892</v>
      </c>
      <c r="AU92">
        <f>100*(((AVERAGE(J92:J93))-(AVERAGE(I92:I93)))/((AVERAGE(J$47:J$48))-(AVERAGE($I$47:I93))))</f>
        <v>25.043548469837244</v>
      </c>
      <c r="AW92">
        <f>ABS(100*(AF92-AF93)/(AVERAGE(AF92:AF93)))</f>
        <v>23.924867613009919</v>
      </c>
      <c r="BA92">
        <f>100*(AVERAGE(L92:L93))/(AVERAGE(L$47:L$48))</f>
        <v>86.281588447653434</v>
      </c>
      <c r="BC92">
        <f>ABS(100*(AG92-AG93)/(AVERAGE(AG92:AG93)))</f>
        <v>1.0767038202131223</v>
      </c>
      <c r="BG92" s="3">
        <f>AVERAGE(AD92:AD93)</f>
        <v>11.049375317815265</v>
      </c>
      <c r="BH92" s="3">
        <f>AVERAGE(AE92:AE93)</f>
        <v>13.673840767528247</v>
      </c>
      <c r="BI92" s="3">
        <f>AVERAGE(AF92:AF93)</f>
        <v>2.624465449712984</v>
      </c>
      <c r="BJ92" s="3">
        <f>AVERAGE(AG92:AG93)</f>
        <v>0.67146648583570967</v>
      </c>
    </row>
    <row r="93" spans="1:62" x14ac:dyDescent="0.2">
      <c r="A93">
        <v>69</v>
      </c>
      <c r="B93">
        <v>1</v>
      </c>
      <c r="C93" t="s">
        <v>93</v>
      </c>
      <c r="D93" t="s">
        <v>27</v>
      </c>
      <c r="G93">
        <v>0.3</v>
      </c>
      <c r="H93">
        <v>0.3</v>
      </c>
      <c r="I93">
        <v>6488</v>
      </c>
      <c r="J93">
        <v>7492</v>
      </c>
      <c r="L93">
        <v>3564</v>
      </c>
      <c r="M93">
        <v>8.9870000000000001</v>
      </c>
      <c r="N93">
        <v>11.042</v>
      </c>
      <c r="O93">
        <v>2.0550000000000002</v>
      </c>
      <c r="Q93">
        <v>0.42799999999999999</v>
      </c>
      <c r="R93">
        <v>1</v>
      </c>
      <c r="S93">
        <v>0</v>
      </c>
      <c r="T93">
        <v>0</v>
      </c>
      <c r="V93">
        <v>0</v>
      </c>
      <c r="Y93" s="1">
        <v>44817</v>
      </c>
      <c r="Z93" s="6">
        <v>0.14168981481481482</v>
      </c>
      <c r="AB93">
        <v>1</v>
      </c>
      <c r="AD93" s="3">
        <f t="shared" si="8"/>
        <v>11.273387836952612</v>
      </c>
      <c r="AE93" s="3">
        <f t="shared" si="9"/>
        <v>13.583903344469087</v>
      </c>
      <c r="AF93" s="3">
        <f t="shared" si="10"/>
        <v>2.3105155075164756</v>
      </c>
      <c r="AG93" s="3">
        <f t="shared" si="11"/>
        <v>0.66785163318348773</v>
      </c>
      <c r="AH93" s="3"/>
    </row>
    <row r="94" spans="1:62" x14ac:dyDescent="0.2">
      <c r="A94">
        <v>70</v>
      </c>
      <c r="B94">
        <v>21</v>
      </c>
      <c r="C94" t="s">
        <v>215</v>
      </c>
      <c r="D94" t="s">
        <v>27</v>
      </c>
      <c r="G94">
        <v>0.5</v>
      </c>
      <c r="H94">
        <v>0.5</v>
      </c>
      <c r="I94">
        <v>5367</v>
      </c>
      <c r="J94">
        <v>6247</v>
      </c>
      <c r="L94">
        <v>1951</v>
      </c>
      <c r="M94">
        <v>4.532</v>
      </c>
      <c r="N94">
        <v>5.5709999999999997</v>
      </c>
      <c r="O94">
        <v>1.0389999999999999</v>
      </c>
      <c r="Q94">
        <v>8.7999999999999995E-2</v>
      </c>
      <c r="R94">
        <v>1</v>
      </c>
      <c r="S94">
        <v>0</v>
      </c>
      <c r="T94">
        <v>0</v>
      </c>
      <c r="V94">
        <v>0</v>
      </c>
      <c r="Y94" s="1">
        <v>44817</v>
      </c>
      <c r="Z94" s="6">
        <v>0.155</v>
      </c>
      <c r="AB94">
        <v>1</v>
      </c>
      <c r="AD94" s="3">
        <f t="shared" si="8"/>
        <v>5.6561590229673051</v>
      </c>
      <c r="AE94" s="3">
        <f t="shared" si="9"/>
        <v>6.9176217309898282</v>
      </c>
      <c r="AF94" s="3">
        <f t="shared" si="10"/>
        <v>1.2614627080225231</v>
      </c>
      <c r="AG94" s="3">
        <f t="shared" si="11"/>
        <v>0.23411791339483612</v>
      </c>
      <c r="AH94" s="3"/>
    </row>
    <row r="95" spans="1:62" x14ac:dyDescent="0.2">
      <c r="A95">
        <v>71</v>
      </c>
      <c r="B95">
        <v>21</v>
      </c>
      <c r="C95" t="s">
        <v>215</v>
      </c>
      <c r="D95" t="s">
        <v>27</v>
      </c>
      <c r="G95">
        <v>0.5</v>
      </c>
      <c r="H95">
        <v>0.5</v>
      </c>
      <c r="I95">
        <v>3345</v>
      </c>
      <c r="J95">
        <v>6231</v>
      </c>
      <c r="L95">
        <v>1853</v>
      </c>
      <c r="M95">
        <v>2.9809999999999999</v>
      </c>
      <c r="N95">
        <v>5.5570000000000004</v>
      </c>
      <c r="O95">
        <v>2.5760000000000001</v>
      </c>
      <c r="Q95">
        <v>7.8E-2</v>
      </c>
      <c r="R95">
        <v>1</v>
      </c>
      <c r="S95">
        <v>0</v>
      </c>
      <c r="T95">
        <v>0</v>
      </c>
      <c r="V95">
        <v>0</v>
      </c>
      <c r="Y95" s="1">
        <v>44817</v>
      </c>
      <c r="Z95" s="6">
        <v>0.16219907407407408</v>
      </c>
      <c r="AB95">
        <v>1</v>
      </c>
      <c r="AD95" s="3">
        <f t="shared" si="8"/>
        <v>3.6578355801920903</v>
      </c>
      <c r="AE95" s="3">
        <f t="shared" si="9"/>
        <v>6.9017795427078479</v>
      </c>
      <c r="AF95" s="3">
        <f t="shared" si="10"/>
        <v>3.2439439625157576</v>
      </c>
      <c r="AG95" s="3">
        <f t="shared" si="11"/>
        <v>0.22399632596861468</v>
      </c>
      <c r="AH95" s="3"/>
      <c r="AK95">
        <f>ABS(100*(AD95-AD96)/(AVERAGE(AD95:AD96)))</f>
        <v>1.3053501126015508</v>
      </c>
      <c r="AQ95">
        <f>ABS(100*(AE95-AE96)/(AVERAGE(AE95:AE96)))</f>
        <v>0.64766545609340864</v>
      </c>
      <c r="AW95">
        <f>ABS(100*(AF95-AF96)/(AVERAGE(AF95:AF96)))</f>
        <v>8.8796577670473734E-2</v>
      </c>
      <c r="BC95">
        <f>ABS(100*(AG95-AG96)/(AVERAGE(AG95:AG96)))</f>
        <v>2.1437284311130491</v>
      </c>
      <c r="BG95" s="3">
        <f>AVERAGE(AD95:AD96)</f>
        <v>3.634116607577548</v>
      </c>
      <c r="BH95" s="3">
        <f>AVERAGE(AE95:AE96)</f>
        <v>6.8795014654363129</v>
      </c>
      <c r="BI95" s="3">
        <f>AVERAGE(AF95:AF96)</f>
        <v>3.245384857858765</v>
      </c>
      <c r="BJ95" s="3">
        <f>AVERAGE(AG95:AG96)</f>
        <v>0.22162085136858312</v>
      </c>
    </row>
    <row r="96" spans="1:62" x14ac:dyDescent="0.2">
      <c r="A96">
        <v>72</v>
      </c>
      <c r="B96">
        <v>21</v>
      </c>
      <c r="C96" t="s">
        <v>215</v>
      </c>
      <c r="D96" t="s">
        <v>27</v>
      </c>
      <c r="G96">
        <v>0.5</v>
      </c>
      <c r="H96">
        <v>0.5</v>
      </c>
      <c r="I96">
        <v>3297</v>
      </c>
      <c r="J96">
        <v>6186</v>
      </c>
      <c r="L96">
        <v>1807</v>
      </c>
      <c r="M96">
        <v>2.944</v>
      </c>
      <c r="N96">
        <v>5.5190000000000001</v>
      </c>
      <c r="O96">
        <v>2.5750000000000002</v>
      </c>
      <c r="Q96">
        <v>7.2999999999999995E-2</v>
      </c>
      <c r="R96">
        <v>1</v>
      </c>
      <c r="S96">
        <v>0</v>
      </c>
      <c r="T96">
        <v>0</v>
      </c>
      <c r="V96">
        <v>0</v>
      </c>
      <c r="Y96" s="1">
        <v>44817</v>
      </c>
      <c r="Z96" s="6">
        <v>0.16981481481481484</v>
      </c>
      <c r="AB96">
        <v>1</v>
      </c>
      <c r="AD96" s="3">
        <f t="shared" si="8"/>
        <v>3.6103976349630051</v>
      </c>
      <c r="AE96" s="3">
        <f t="shared" si="9"/>
        <v>6.8572233881647771</v>
      </c>
      <c r="AF96" s="3">
        <f t="shared" si="10"/>
        <v>3.2468257532017719</v>
      </c>
      <c r="AG96" s="3">
        <f t="shared" si="11"/>
        <v>0.21924537676855158</v>
      </c>
      <c r="AH96" s="3"/>
      <c r="BG96" s="3"/>
      <c r="BH96" s="3"/>
      <c r="BI96" s="3"/>
      <c r="BJ96" s="3"/>
    </row>
    <row r="97" spans="1:62" x14ac:dyDescent="0.2">
      <c r="A97">
        <v>73</v>
      </c>
      <c r="B97">
        <v>22</v>
      </c>
      <c r="C97" t="s">
        <v>216</v>
      </c>
      <c r="D97" t="s">
        <v>27</v>
      </c>
      <c r="G97">
        <v>0.5</v>
      </c>
      <c r="H97">
        <v>0.5</v>
      </c>
      <c r="I97">
        <v>4091</v>
      </c>
      <c r="J97">
        <v>8104</v>
      </c>
      <c r="L97">
        <v>2454</v>
      </c>
      <c r="M97">
        <v>3.5529999999999999</v>
      </c>
      <c r="N97">
        <v>7.1440000000000001</v>
      </c>
      <c r="O97">
        <v>3.5910000000000002</v>
      </c>
      <c r="Q97">
        <v>0.14099999999999999</v>
      </c>
      <c r="R97">
        <v>1</v>
      </c>
      <c r="S97">
        <v>0</v>
      </c>
      <c r="T97">
        <v>0</v>
      </c>
      <c r="V97">
        <v>0</v>
      </c>
      <c r="Y97" s="1">
        <v>44817</v>
      </c>
      <c r="Z97" s="6">
        <v>0.18285879629629631</v>
      </c>
      <c r="AB97">
        <v>1</v>
      </c>
      <c r="AD97" s="3">
        <f t="shared" si="8"/>
        <v>4.3951003122941232</v>
      </c>
      <c r="AE97" s="3">
        <f t="shared" si="9"/>
        <v>8.7563057084672131</v>
      </c>
      <c r="AF97" s="3">
        <f t="shared" si="10"/>
        <v>4.3612053961730899</v>
      </c>
      <c r="AG97" s="3">
        <f t="shared" si="11"/>
        <v>0.28606851008248274</v>
      </c>
      <c r="AH97" s="3"/>
      <c r="BG97" s="3"/>
      <c r="BH97" s="3"/>
      <c r="BI97" s="3"/>
      <c r="BJ97" s="3"/>
    </row>
    <row r="98" spans="1:62" x14ac:dyDescent="0.2">
      <c r="A98">
        <v>74</v>
      </c>
      <c r="B98">
        <v>22</v>
      </c>
      <c r="C98" t="s">
        <v>216</v>
      </c>
      <c r="D98" t="s">
        <v>27</v>
      </c>
      <c r="G98">
        <v>0.5</v>
      </c>
      <c r="H98">
        <v>0.5</v>
      </c>
      <c r="I98">
        <v>4444</v>
      </c>
      <c r="J98">
        <v>8089</v>
      </c>
      <c r="L98">
        <v>2420</v>
      </c>
      <c r="M98">
        <v>3.8239999999999998</v>
      </c>
      <c r="N98">
        <v>7.1310000000000002</v>
      </c>
      <c r="O98">
        <v>3.3069999999999999</v>
      </c>
      <c r="Q98">
        <v>0.13700000000000001</v>
      </c>
      <c r="R98">
        <v>1</v>
      </c>
      <c r="S98">
        <v>0</v>
      </c>
      <c r="T98">
        <v>0</v>
      </c>
      <c r="V98">
        <v>0</v>
      </c>
      <c r="Y98" s="1">
        <v>44817</v>
      </c>
      <c r="Z98" s="6">
        <v>0.1900462962962963</v>
      </c>
      <c r="AB98">
        <v>1</v>
      </c>
      <c r="AD98" s="3">
        <f t="shared" si="8"/>
        <v>4.74396686783302</v>
      </c>
      <c r="AE98" s="3">
        <f t="shared" si="9"/>
        <v>8.7414536569528565</v>
      </c>
      <c r="AF98" s="3">
        <f t="shared" si="10"/>
        <v>3.9974867891198365</v>
      </c>
      <c r="AG98" s="3">
        <f t="shared" si="11"/>
        <v>0.28255693893461004</v>
      </c>
      <c r="AH98" s="3"/>
      <c r="AK98">
        <f>ABS(100*(AD98-AD99)/(AVERAGE(AD98:AD99)))</f>
        <v>0.33387766613263475</v>
      </c>
      <c r="AQ98">
        <f>ABS(100*(AE98-AE99)/(AVERAGE(AE98:AE99)))</f>
        <v>0.24950293586152772</v>
      </c>
      <c r="AW98">
        <f>ABS(100*(AF98-AF99)/(AVERAGE(AF98:AF99)))</f>
        <v>0.14946446547317294</v>
      </c>
      <c r="BC98">
        <f>ABS(100*(AG98-AG99)/(AVERAGE(AG98:AG99)))</f>
        <v>1.7700458345827403</v>
      </c>
      <c r="BG98" s="3">
        <f>AVERAGE(AD98:AD99)</f>
        <v>4.7360605436281729</v>
      </c>
      <c r="BH98" s="3">
        <f>AVERAGE(AE98:AE99)</f>
        <v>8.7305621525089947</v>
      </c>
      <c r="BI98" s="3">
        <f>AVERAGE(AF98:AF99)</f>
        <v>3.994501608880821</v>
      </c>
      <c r="BJ98" s="3">
        <f>AVERAGE(AG98:AG99)</f>
        <v>0.28007818283022928</v>
      </c>
    </row>
    <row r="99" spans="1:62" x14ac:dyDescent="0.2">
      <c r="A99">
        <v>75</v>
      </c>
      <c r="B99">
        <v>22</v>
      </c>
      <c r="C99" t="s">
        <v>216</v>
      </c>
      <c r="D99" t="s">
        <v>27</v>
      </c>
      <c r="G99">
        <v>0.5</v>
      </c>
      <c r="H99">
        <v>0.5</v>
      </c>
      <c r="I99">
        <v>4428</v>
      </c>
      <c r="J99">
        <v>8067</v>
      </c>
      <c r="L99">
        <v>2372</v>
      </c>
      <c r="M99">
        <v>3.8119999999999998</v>
      </c>
      <c r="N99">
        <v>7.1130000000000004</v>
      </c>
      <c r="O99">
        <v>3.3010000000000002</v>
      </c>
      <c r="Q99">
        <v>0.13200000000000001</v>
      </c>
      <c r="R99">
        <v>1</v>
      </c>
      <c r="S99">
        <v>0</v>
      </c>
      <c r="T99">
        <v>0</v>
      </c>
      <c r="V99">
        <v>0</v>
      </c>
      <c r="Y99" s="1">
        <v>44817</v>
      </c>
      <c r="Z99" s="6">
        <v>0.19769675925925925</v>
      </c>
      <c r="AB99">
        <v>1</v>
      </c>
      <c r="AD99" s="3">
        <f t="shared" si="8"/>
        <v>4.7281542194233257</v>
      </c>
      <c r="AE99" s="3">
        <f t="shared" si="9"/>
        <v>8.7196706480651311</v>
      </c>
      <c r="AF99" s="3">
        <f t="shared" si="10"/>
        <v>3.9915164286418054</v>
      </c>
      <c r="AG99" s="3">
        <f t="shared" si="11"/>
        <v>0.27759942672584853</v>
      </c>
      <c r="AH99" s="3"/>
      <c r="BG99" s="3"/>
      <c r="BH99" s="3"/>
      <c r="BI99" s="3"/>
      <c r="BJ99" s="3"/>
    </row>
    <row r="100" spans="1:62" x14ac:dyDescent="0.2">
      <c r="A100">
        <v>76</v>
      </c>
      <c r="B100">
        <v>23</v>
      </c>
      <c r="C100" t="s">
        <v>217</v>
      </c>
      <c r="D100" t="s">
        <v>27</v>
      </c>
      <c r="G100">
        <v>0.5</v>
      </c>
      <c r="H100">
        <v>0.5</v>
      </c>
      <c r="I100">
        <v>3976</v>
      </c>
      <c r="J100">
        <v>8417</v>
      </c>
      <c r="L100">
        <v>3195</v>
      </c>
      <c r="M100">
        <v>3.4649999999999999</v>
      </c>
      <c r="N100">
        <v>7.4089999999999998</v>
      </c>
      <c r="O100">
        <v>3.944</v>
      </c>
      <c r="Q100">
        <v>0.218</v>
      </c>
      <c r="R100">
        <v>1</v>
      </c>
      <c r="S100">
        <v>0</v>
      </c>
      <c r="T100">
        <v>0</v>
      </c>
      <c r="V100">
        <v>0</v>
      </c>
      <c r="Y100" s="1">
        <v>44817</v>
      </c>
      <c r="Z100" s="6">
        <v>0.21092592592592593</v>
      </c>
      <c r="AB100">
        <v>1</v>
      </c>
      <c r="AD100" s="3">
        <f t="shared" si="8"/>
        <v>4.2814469018494403</v>
      </c>
      <c r="AE100" s="3">
        <f t="shared" si="9"/>
        <v>9.0662185167334606</v>
      </c>
      <c r="AF100" s="3">
        <f t="shared" si="10"/>
        <v>4.7847716148840203</v>
      </c>
      <c r="AG100" s="3">
        <f t="shared" si="11"/>
        <v>0.36260010480523852</v>
      </c>
      <c r="AH100" s="3"/>
      <c r="BG100" s="3"/>
      <c r="BH100" s="3"/>
      <c r="BI100" s="3"/>
      <c r="BJ100" s="3"/>
    </row>
    <row r="101" spans="1:62" x14ac:dyDescent="0.2">
      <c r="A101">
        <v>77</v>
      </c>
      <c r="B101">
        <v>23</v>
      </c>
      <c r="C101" t="s">
        <v>217</v>
      </c>
      <c r="D101" t="s">
        <v>27</v>
      </c>
      <c r="G101">
        <v>0.5</v>
      </c>
      <c r="H101">
        <v>0.5</v>
      </c>
      <c r="I101">
        <v>3802</v>
      </c>
      <c r="J101">
        <v>8317</v>
      </c>
      <c r="L101">
        <v>3068</v>
      </c>
      <c r="M101">
        <v>3.3319999999999999</v>
      </c>
      <c r="N101">
        <v>7.3250000000000002</v>
      </c>
      <c r="O101">
        <v>3.9929999999999999</v>
      </c>
      <c r="Q101">
        <v>0.20499999999999999</v>
      </c>
      <c r="R101">
        <v>1</v>
      </c>
      <c r="S101">
        <v>0</v>
      </c>
      <c r="T101">
        <v>0</v>
      </c>
      <c r="V101">
        <v>0</v>
      </c>
      <c r="Y101" s="1">
        <v>44817</v>
      </c>
      <c r="Z101" s="6">
        <v>0.21812500000000001</v>
      </c>
      <c r="AB101">
        <v>1</v>
      </c>
      <c r="AD101" s="3">
        <f t="shared" si="8"/>
        <v>4.1094843503940055</v>
      </c>
      <c r="AE101" s="3">
        <f t="shared" si="9"/>
        <v>8.9672048399710818</v>
      </c>
      <c r="AF101" s="3">
        <f t="shared" si="10"/>
        <v>4.8577204895770763</v>
      </c>
      <c r="AG101" s="3">
        <f t="shared" si="11"/>
        <v>0.34948335375289036</v>
      </c>
      <c r="AH101" s="3"/>
      <c r="AK101">
        <f>ABS(100*(AD101-AD102)/(AVERAGE(AD101:AD102)))</f>
        <v>0.28817236947956182</v>
      </c>
      <c r="AQ101">
        <f>ABS(100*(AE101-AE102)/(AVERAGE(AE101:AE102)))</f>
        <v>0.18753382128012847</v>
      </c>
      <c r="AW101">
        <f>ABS(100*(AF101-AF102)/(AVERAGE(AF101:AF102)))</f>
        <v>0.10231742877396068</v>
      </c>
      <c r="BC101">
        <f>ABS(100*(AG101-AG102)/(AVERAGE(AG101:AG102)))</f>
        <v>1.7866064465731089</v>
      </c>
      <c r="BG101" s="3">
        <f>AVERAGE(AD101:AD102)</f>
        <v>4.115414093547642</v>
      </c>
      <c r="BH101" s="3">
        <f>AVERAGE(AE101:AE102)</f>
        <v>8.9756210024958829</v>
      </c>
      <c r="BI101" s="3">
        <f>AVERAGE(AF101:AF102)</f>
        <v>4.8602069089482409</v>
      </c>
      <c r="BJ101" s="3">
        <f>AVERAGE(AG101:AG102)</f>
        <v>0.35263343963554089</v>
      </c>
    </row>
    <row r="102" spans="1:62" x14ac:dyDescent="0.2">
      <c r="A102">
        <v>78</v>
      </c>
      <c r="B102">
        <v>23</v>
      </c>
      <c r="C102" t="s">
        <v>217</v>
      </c>
      <c r="D102" t="s">
        <v>27</v>
      </c>
      <c r="G102">
        <v>0.5</v>
      </c>
      <c r="H102">
        <v>0.5</v>
      </c>
      <c r="I102">
        <v>3814</v>
      </c>
      <c r="J102">
        <v>8334</v>
      </c>
      <c r="L102">
        <v>3129</v>
      </c>
      <c r="M102">
        <v>3.3410000000000002</v>
      </c>
      <c r="N102">
        <v>7.3390000000000004</v>
      </c>
      <c r="O102">
        <v>3.9980000000000002</v>
      </c>
      <c r="Q102">
        <v>0.21099999999999999</v>
      </c>
      <c r="R102">
        <v>1</v>
      </c>
      <c r="S102">
        <v>0</v>
      </c>
      <c r="T102">
        <v>0</v>
      </c>
      <c r="V102">
        <v>0</v>
      </c>
      <c r="Y102" s="1">
        <v>44817</v>
      </c>
      <c r="Z102" s="6">
        <v>0.22577546296296294</v>
      </c>
      <c r="AB102">
        <v>1</v>
      </c>
      <c r="AD102" s="3">
        <f t="shared" si="8"/>
        <v>4.1213438367012776</v>
      </c>
      <c r="AE102" s="3">
        <f t="shared" si="9"/>
        <v>8.9840371650206841</v>
      </c>
      <c r="AF102" s="3">
        <f t="shared" si="10"/>
        <v>4.8626933283194065</v>
      </c>
      <c r="AG102" s="3">
        <f t="shared" si="11"/>
        <v>0.35578352551819142</v>
      </c>
      <c r="AH102" s="3"/>
      <c r="BG102" s="3"/>
      <c r="BH102" s="3"/>
      <c r="BI102" s="3"/>
      <c r="BJ102" s="3"/>
    </row>
    <row r="103" spans="1:62" x14ac:dyDescent="0.2">
      <c r="A103">
        <v>79</v>
      </c>
      <c r="B103">
        <v>24</v>
      </c>
      <c r="C103" t="s">
        <v>218</v>
      </c>
      <c r="D103" t="s">
        <v>27</v>
      </c>
      <c r="G103">
        <v>0.5</v>
      </c>
      <c r="H103">
        <v>0.5</v>
      </c>
      <c r="I103">
        <v>3394</v>
      </c>
      <c r="J103">
        <v>5928</v>
      </c>
      <c r="L103">
        <v>1791</v>
      </c>
      <c r="M103">
        <v>3.0179999999999998</v>
      </c>
      <c r="N103">
        <v>5.3010000000000002</v>
      </c>
      <c r="O103">
        <v>2.2829999999999999</v>
      </c>
      <c r="Q103">
        <v>7.0999999999999994E-2</v>
      </c>
      <c r="R103">
        <v>1</v>
      </c>
      <c r="S103">
        <v>0</v>
      </c>
      <c r="T103">
        <v>0</v>
      </c>
      <c r="V103">
        <v>0</v>
      </c>
      <c r="Y103" s="1">
        <v>44817</v>
      </c>
      <c r="Z103" s="6">
        <v>0.2388888888888889</v>
      </c>
      <c r="AB103">
        <v>1</v>
      </c>
      <c r="AD103" s="3">
        <f t="shared" si="8"/>
        <v>3.7062618159467817</v>
      </c>
      <c r="AE103" s="3">
        <f t="shared" si="9"/>
        <v>6.6017681021178385</v>
      </c>
      <c r="AF103" s="3">
        <f t="shared" si="10"/>
        <v>2.8955062861710568</v>
      </c>
      <c r="AG103" s="3">
        <f t="shared" si="11"/>
        <v>0.21759287269896441</v>
      </c>
      <c r="AH103" s="3"/>
      <c r="BG103" s="3"/>
      <c r="BH103" s="3"/>
      <c r="BI103" s="3"/>
      <c r="BJ103" s="3"/>
    </row>
    <row r="104" spans="1:62" x14ac:dyDescent="0.2">
      <c r="A104">
        <v>80</v>
      </c>
      <c r="B104">
        <v>24</v>
      </c>
      <c r="C104" t="s">
        <v>218</v>
      </c>
      <c r="D104" t="s">
        <v>27</v>
      </c>
      <c r="G104">
        <v>0.5</v>
      </c>
      <c r="H104">
        <v>0.5</v>
      </c>
      <c r="I104">
        <v>3160</v>
      </c>
      <c r="J104">
        <v>5948</v>
      </c>
      <c r="L104">
        <v>1895</v>
      </c>
      <c r="M104">
        <v>2.839</v>
      </c>
      <c r="N104">
        <v>5.3170000000000002</v>
      </c>
      <c r="O104">
        <v>2.4790000000000001</v>
      </c>
      <c r="Q104">
        <v>8.2000000000000003E-2</v>
      </c>
      <c r="R104">
        <v>1</v>
      </c>
      <c r="S104">
        <v>0</v>
      </c>
      <c r="T104">
        <v>0</v>
      </c>
      <c r="V104">
        <v>0</v>
      </c>
      <c r="Y104" s="1">
        <v>44817</v>
      </c>
      <c r="Z104" s="6">
        <v>0.24594907407407407</v>
      </c>
      <c r="AB104">
        <v>1</v>
      </c>
      <c r="AD104" s="3">
        <f t="shared" si="8"/>
        <v>3.475001832954991</v>
      </c>
      <c r="AE104" s="3">
        <f t="shared" si="9"/>
        <v>6.6215708374703137</v>
      </c>
      <c r="AF104" s="3">
        <f t="shared" si="10"/>
        <v>3.1465690045153227</v>
      </c>
      <c r="AG104" s="3">
        <f t="shared" si="11"/>
        <v>0.22833414915128103</v>
      </c>
      <c r="AH104" s="3"/>
      <c r="AK104">
        <f>ABS(100*(AD104-AD105)/(AVERAGE(AD104:AD105)))</f>
        <v>8.5283618380643897E-2</v>
      </c>
      <c r="AQ104">
        <f>ABS(100*(AE104-AE105)/(AVERAGE(AE104:AE105)))</f>
        <v>0.96160614456484572</v>
      </c>
      <c r="AW104">
        <f>ABS(100*(AF104-AF105)/(AVERAGE(AF104:AF105)))</f>
        <v>2.1305832208802125</v>
      </c>
      <c r="BC104">
        <f>ABS(100*(AG104-AG105)/(AVERAGE(AG104:AG105)))</f>
        <v>3.1238598712443482</v>
      </c>
      <c r="BG104" s="3">
        <f>AVERAGE(AD104:AD105)</f>
        <v>3.4764842687434001</v>
      </c>
      <c r="BH104" s="3">
        <f>AVERAGE(AE104:AE105)</f>
        <v>6.589886460906353</v>
      </c>
      <c r="BI104" s="3">
        <f>AVERAGE(AF104:AF105)</f>
        <v>3.1134021921629524</v>
      </c>
      <c r="BJ104" s="3">
        <f>AVERAGE(AG104:AG105)</f>
        <v>0.22482257800340827</v>
      </c>
    </row>
    <row r="105" spans="1:62" x14ac:dyDescent="0.2">
      <c r="A105">
        <v>81</v>
      </c>
      <c r="B105">
        <v>24</v>
      </c>
      <c r="C105" t="s">
        <v>218</v>
      </c>
      <c r="D105" t="s">
        <v>27</v>
      </c>
      <c r="G105">
        <v>0.5</v>
      </c>
      <c r="H105">
        <v>0.5</v>
      </c>
      <c r="I105">
        <v>3163</v>
      </c>
      <c r="J105">
        <v>5884</v>
      </c>
      <c r="L105">
        <v>1827</v>
      </c>
      <c r="M105">
        <v>2.8410000000000002</v>
      </c>
      <c r="N105">
        <v>5.2629999999999999</v>
      </c>
      <c r="O105">
        <v>2.4220000000000002</v>
      </c>
      <c r="Q105">
        <v>7.4999999999999997E-2</v>
      </c>
      <c r="R105">
        <v>1</v>
      </c>
      <c r="S105">
        <v>0</v>
      </c>
      <c r="T105">
        <v>0</v>
      </c>
      <c r="V105">
        <v>0</v>
      </c>
      <c r="Y105" s="1">
        <v>44817</v>
      </c>
      <c r="Z105" s="6">
        <v>0.25349537037037034</v>
      </c>
      <c r="AB105">
        <v>1</v>
      </c>
      <c r="AD105" s="3">
        <f t="shared" si="8"/>
        <v>3.4779667045318092</v>
      </c>
      <c r="AE105" s="3">
        <f t="shared" si="9"/>
        <v>6.5582020843423914</v>
      </c>
      <c r="AF105" s="3">
        <f t="shared" si="10"/>
        <v>3.0802353798105822</v>
      </c>
      <c r="AG105" s="3">
        <f t="shared" si="11"/>
        <v>0.22131100685553554</v>
      </c>
      <c r="AH105" s="3"/>
      <c r="BG105" s="3"/>
      <c r="BH105" s="3"/>
      <c r="BI105" s="3"/>
      <c r="BJ105" s="3"/>
    </row>
    <row r="106" spans="1:62" x14ac:dyDescent="0.2">
      <c r="A106">
        <v>82</v>
      </c>
      <c r="B106">
        <v>25</v>
      </c>
      <c r="C106" t="s">
        <v>219</v>
      </c>
      <c r="D106" t="s">
        <v>27</v>
      </c>
      <c r="G106">
        <v>0.5</v>
      </c>
      <c r="H106">
        <v>0.5</v>
      </c>
      <c r="I106">
        <v>3881</v>
      </c>
      <c r="J106">
        <v>7780</v>
      </c>
      <c r="L106">
        <v>1864</v>
      </c>
      <c r="M106">
        <v>3.3919999999999999</v>
      </c>
      <c r="N106">
        <v>6.87</v>
      </c>
      <c r="O106">
        <v>3.4780000000000002</v>
      </c>
      <c r="Q106">
        <v>7.9000000000000001E-2</v>
      </c>
      <c r="R106">
        <v>1</v>
      </c>
      <c r="S106">
        <v>0</v>
      </c>
      <c r="T106">
        <v>0</v>
      </c>
      <c r="V106">
        <v>0</v>
      </c>
      <c r="Y106" s="1">
        <v>44817</v>
      </c>
      <c r="Z106" s="6">
        <v>0.26657407407407407</v>
      </c>
      <c r="AB106">
        <v>1</v>
      </c>
      <c r="AD106" s="3">
        <f t="shared" si="8"/>
        <v>4.1875593019168758</v>
      </c>
      <c r="AE106" s="3">
        <f t="shared" si="9"/>
        <v>8.4355013957571039</v>
      </c>
      <c r="AF106" s="3">
        <f t="shared" si="10"/>
        <v>4.2479420938402281</v>
      </c>
      <c r="AG106" s="3">
        <f t="shared" si="11"/>
        <v>0.22513242251645585</v>
      </c>
      <c r="AH106" s="3"/>
      <c r="BG106" s="3"/>
      <c r="BH106" s="3"/>
      <c r="BI106" s="3"/>
      <c r="BJ106" s="3"/>
    </row>
    <row r="107" spans="1:62" x14ac:dyDescent="0.2">
      <c r="A107">
        <v>83</v>
      </c>
      <c r="B107">
        <v>25</v>
      </c>
      <c r="C107" t="s">
        <v>219</v>
      </c>
      <c r="D107" t="s">
        <v>27</v>
      </c>
      <c r="G107">
        <v>0.5</v>
      </c>
      <c r="H107">
        <v>0.5</v>
      </c>
      <c r="I107">
        <v>4161</v>
      </c>
      <c r="J107">
        <v>7732</v>
      </c>
      <c r="L107">
        <v>1844</v>
      </c>
      <c r="M107">
        <v>3.6070000000000002</v>
      </c>
      <c r="N107">
        <v>6.8289999999999997</v>
      </c>
      <c r="O107">
        <v>3.222</v>
      </c>
      <c r="Q107">
        <v>7.6999999999999999E-2</v>
      </c>
      <c r="R107">
        <v>1</v>
      </c>
      <c r="S107">
        <v>0</v>
      </c>
      <c r="T107">
        <v>0</v>
      </c>
      <c r="V107">
        <v>0</v>
      </c>
      <c r="Y107" s="1">
        <v>44817</v>
      </c>
      <c r="Z107" s="6">
        <v>0.27383101851851849</v>
      </c>
      <c r="AB107">
        <v>1</v>
      </c>
      <c r="AD107" s="3">
        <f t="shared" si="8"/>
        <v>4.4642806490865388</v>
      </c>
      <c r="AE107" s="3">
        <f t="shared" si="9"/>
        <v>8.3879748309111619</v>
      </c>
      <c r="AF107" s="3">
        <f t="shared" si="10"/>
        <v>3.9236941818246232</v>
      </c>
      <c r="AG107" s="3">
        <f t="shared" si="11"/>
        <v>0.22306679242947192</v>
      </c>
      <c r="AH107" s="3"/>
      <c r="AK107">
        <f>ABS(100*(AD107-AD108)/(AVERAGE(AD107:AD108)))</f>
        <v>1.0011848718367558</v>
      </c>
      <c r="AQ107">
        <f>ABS(100*(AE107-AE108)/(AVERAGE(AE107:AE108)))</f>
        <v>0.73455089754844338</v>
      </c>
      <c r="AW107">
        <f>ABS(100*(AF107-AF108)/(AVERAGE(AF107:AF108)))</f>
        <v>0.43204046631070103</v>
      </c>
      <c r="BC107">
        <f>ABS(100*(AG107-AG108)/(AVERAGE(AG107:AG108)))</f>
        <v>0.50801411098012783</v>
      </c>
      <c r="BG107" s="3">
        <f>AVERAGE(AD107:AD108)</f>
        <v>4.4420441122604055</v>
      </c>
      <c r="BH107" s="3">
        <f>AVERAGE(AE107:AE108)</f>
        <v>8.357280591114824</v>
      </c>
      <c r="BI107" s="3">
        <f>AVERAGE(AF107:AF108)</f>
        <v>3.9152364788544185</v>
      </c>
      <c r="BJ107" s="3">
        <f>AVERAGE(AG107:AG108)</f>
        <v>0.22363484070339251</v>
      </c>
    </row>
    <row r="108" spans="1:62" x14ac:dyDescent="0.2">
      <c r="A108">
        <v>84</v>
      </c>
      <c r="B108">
        <v>25</v>
      </c>
      <c r="C108" t="s">
        <v>219</v>
      </c>
      <c r="D108" t="s">
        <v>27</v>
      </c>
      <c r="G108">
        <v>0.5</v>
      </c>
      <c r="H108">
        <v>0.5</v>
      </c>
      <c r="I108">
        <v>4116</v>
      </c>
      <c r="J108">
        <v>7670</v>
      </c>
      <c r="L108">
        <v>1855</v>
      </c>
      <c r="M108">
        <v>3.573</v>
      </c>
      <c r="N108">
        <v>6.7759999999999998</v>
      </c>
      <c r="O108">
        <v>3.2040000000000002</v>
      </c>
      <c r="Q108">
        <v>7.8E-2</v>
      </c>
      <c r="R108">
        <v>1</v>
      </c>
      <c r="S108">
        <v>0</v>
      </c>
      <c r="T108">
        <v>0</v>
      </c>
      <c r="V108">
        <v>0</v>
      </c>
      <c r="Y108" s="1">
        <v>44817</v>
      </c>
      <c r="Z108" s="6">
        <v>0.28144675925925927</v>
      </c>
      <c r="AB108">
        <v>1</v>
      </c>
      <c r="AD108" s="3">
        <f t="shared" si="8"/>
        <v>4.4198075754342723</v>
      </c>
      <c r="AE108" s="3">
        <f t="shared" si="9"/>
        <v>8.3265863513184861</v>
      </c>
      <c r="AF108" s="3">
        <f t="shared" si="10"/>
        <v>3.9067787758842139</v>
      </c>
      <c r="AG108" s="3">
        <f t="shared" si="11"/>
        <v>0.22420288897731308</v>
      </c>
      <c r="AH108" s="3"/>
      <c r="BG108" s="3"/>
      <c r="BH108" s="3"/>
      <c r="BI108" s="3"/>
      <c r="BJ108" s="3"/>
    </row>
    <row r="109" spans="1:62" x14ac:dyDescent="0.2">
      <c r="A109">
        <v>85</v>
      </c>
      <c r="B109">
        <v>26</v>
      </c>
      <c r="C109" t="s">
        <v>220</v>
      </c>
      <c r="D109" t="s">
        <v>27</v>
      </c>
      <c r="G109">
        <v>0.5</v>
      </c>
      <c r="H109">
        <v>0.5</v>
      </c>
      <c r="I109">
        <v>3210</v>
      </c>
      <c r="J109">
        <v>7834</v>
      </c>
      <c r="L109">
        <v>4526</v>
      </c>
      <c r="M109">
        <v>2.8769999999999998</v>
      </c>
      <c r="N109">
        <v>6.915</v>
      </c>
      <c r="O109">
        <v>4.0380000000000003</v>
      </c>
      <c r="Q109">
        <v>0.35699999999999998</v>
      </c>
      <c r="R109">
        <v>1</v>
      </c>
      <c r="S109">
        <v>0</v>
      </c>
      <c r="T109">
        <v>0</v>
      </c>
      <c r="V109">
        <v>0</v>
      </c>
      <c r="Y109" s="1">
        <v>44817</v>
      </c>
      <c r="Z109" s="6">
        <v>0.29453703703703704</v>
      </c>
      <c r="AB109">
        <v>1</v>
      </c>
      <c r="AD109" s="3">
        <f t="shared" si="8"/>
        <v>3.5244163592352886</v>
      </c>
      <c r="AE109" s="3">
        <f t="shared" si="9"/>
        <v>8.4889687812087882</v>
      </c>
      <c r="AF109" s="3">
        <f t="shared" si="10"/>
        <v>4.9645524219734991</v>
      </c>
      <c r="AG109" s="3">
        <f t="shared" si="11"/>
        <v>0.50006778709402111</v>
      </c>
      <c r="AH109" s="3"/>
      <c r="BG109" s="3"/>
      <c r="BH109" s="3"/>
      <c r="BI109" s="3"/>
      <c r="BJ109" s="3"/>
    </row>
    <row r="110" spans="1:62" x14ac:dyDescent="0.2">
      <c r="A110">
        <v>86</v>
      </c>
      <c r="B110">
        <v>26</v>
      </c>
      <c r="C110" t="s">
        <v>220</v>
      </c>
      <c r="D110" t="s">
        <v>27</v>
      </c>
      <c r="G110">
        <v>0.5</v>
      </c>
      <c r="H110">
        <v>0.5</v>
      </c>
      <c r="I110">
        <v>2880</v>
      </c>
      <c r="J110">
        <v>7800</v>
      </c>
      <c r="L110">
        <v>4571</v>
      </c>
      <c r="M110">
        <v>2.625</v>
      </c>
      <c r="N110">
        <v>6.8869999999999996</v>
      </c>
      <c r="O110">
        <v>4.2619999999999996</v>
      </c>
      <c r="Q110">
        <v>0.36199999999999999</v>
      </c>
      <c r="R110">
        <v>1</v>
      </c>
      <c r="S110">
        <v>0</v>
      </c>
      <c r="T110">
        <v>0</v>
      </c>
      <c r="V110">
        <v>0</v>
      </c>
      <c r="Y110" s="1">
        <v>44817</v>
      </c>
      <c r="Z110" s="6">
        <v>0.30162037037037037</v>
      </c>
      <c r="AB110">
        <v>1</v>
      </c>
      <c r="AD110" s="3">
        <f t="shared" si="8"/>
        <v>3.1982804857853275</v>
      </c>
      <c r="AE110" s="3">
        <f t="shared" si="9"/>
        <v>8.4553041311095782</v>
      </c>
      <c r="AF110" s="3">
        <f t="shared" si="10"/>
        <v>5.2570236453242511</v>
      </c>
      <c r="AG110" s="3">
        <f t="shared" si="11"/>
        <v>0.50471545478973512</v>
      </c>
      <c r="AH110" s="3"/>
      <c r="AK110">
        <f>ABS(100*(AD110-AD111)/(AVERAGE(AD110:AD111)))</f>
        <v>0.4645869543501992</v>
      </c>
      <c r="AQ110">
        <f>ABS(100*(AE110-AE111)/(AVERAGE(AE110:AE111)))</f>
        <v>0.16407791727080803</v>
      </c>
      <c r="AW110">
        <f>ABS(100*(AF110-AF111)/(AVERAGE(AF110:AF111)))</f>
        <v>1.8306081719811653E-2</v>
      </c>
      <c r="BC110">
        <f>ABS(100*(AG110-AG111)/(AVERAGE(AG110:AG111)))</f>
        <v>0.14334585908502626</v>
      </c>
      <c r="BG110" s="3">
        <f>AVERAGE(AD110:AD111)</f>
        <v>3.1908683068432833</v>
      </c>
      <c r="BH110" s="3">
        <f>AVERAGE(AE110:AE111)</f>
        <v>8.4483731737362113</v>
      </c>
      <c r="BI110" s="3">
        <f>AVERAGE(AF110:AF111)</f>
        <v>5.2575048668929298</v>
      </c>
      <c r="BJ110" s="3">
        <f>AVERAGE(AG110:AG111)</f>
        <v>0.50435396952451295</v>
      </c>
    </row>
    <row r="111" spans="1:62" x14ac:dyDescent="0.2">
      <c r="A111">
        <v>87</v>
      </c>
      <c r="B111">
        <v>26</v>
      </c>
      <c r="C111" t="s">
        <v>220</v>
      </c>
      <c r="D111" t="s">
        <v>27</v>
      </c>
      <c r="G111">
        <v>0.5</v>
      </c>
      <c r="H111">
        <v>0.5</v>
      </c>
      <c r="I111">
        <v>2865</v>
      </c>
      <c r="J111">
        <v>7786</v>
      </c>
      <c r="L111">
        <v>4564</v>
      </c>
      <c r="M111">
        <v>2.613</v>
      </c>
      <c r="N111">
        <v>6.875</v>
      </c>
      <c r="O111">
        <v>4.2619999999999996</v>
      </c>
      <c r="Q111">
        <v>0.36099999999999999</v>
      </c>
      <c r="R111">
        <v>1</v>
      </c>
      <c r="S111">
        <v>0</v>
      </c>
      <c r="T111">
        <v>0</v>
      </c>
      <c r="V111">
        <v>0</v>
      </c>
      <c r="Y111" s="1">
        <v>44817</v>
      </c>
      <c r="Z111" s="6">
        <v>0.30916666666666665</v>
      </c>
      <c r="AB111">
        <v>1</v>
      </c>
      <c r="AD111" s="3">
        <f t="shared" si="8"/>
        <v>3.1834561279012386</v>
      </c>
      <c r="AE111" s="3">
        <f t="shared" si="9"/>
        <v>8.4414422163628462</v>
      </c>
      <c r="AF111" s="3">
        <f t="shared" si="10"/>
        <v>5.2579860884616076</v>
      </c>
      <c r="AG111" s="3">
        <f t="shared" si="11"/>
        <v>0.50399248425929077</v>
      </c>
      <c r="AH111" s="3"/>
      <c r="BG111" s="3"/>
      <c r="BH111" s="3"/>
      <c r="BI111" s="3"/>
      <c r="BJ111" s="3"/>
    </row>
    <row r="112" spans="1:62" x14ac:dyDescent="0.2">
      <c r="A112">
        <v>88</v>
      </c>
      <c r="B112">
        <v>27</v>
      </c>
      <c r="C112" t="s">
        <v>221</v>
      </c>
      <c r="D112" t="s">
        <v>27</v>
      </c>
      <c r="G112">
        <v>0.5</v>
      </c>
      <c r="H112">
        <v>0.5</v>
      </c>
      <c r="I112">
        <v>2798</v>
      </c>
      <c r="J112">
        <v>7631</v>
      </c>
      <c r="L112">
        <v>2850</v>
      </c>
      <c r="M112">
        <v>2.5609999999999999</v>
      </c>
      <c r="N112">
        <v>6.7439999999999998</v>
      </c>
      <c r="O112">
        <v>4.1820000000000004</v>
      </c>
      <c r="Q112">
        <v>0.182</v>
      </c>
      <c r="R112">
        <v>1</v>
      </c>
      <c r="S112">
        <v>0</v>
      </c>
      <c r="T112">
        <v>0</v>
      </c>
      <c r="V112">
        <v>0</v>
      </c>
      <c r="Y112" s="1">
        <v>44817</v>
      </c>
      <c r="Z112" s="6">
        <v>0.32218750000000002</v>
      </c>
      <c r="AB112">
        <v>1</v>
      </c>
      <c r="AD112" s="3">
        <f t="shared" si="8"/>
        <v>3.1172406626856404</v>
      </c>
      <c r="AE112" s="3">
        <f t="shared" si="9"/>
        <v>8.2879710173811585</v>
      </c>
      <c r="AF112" s="3">
        <f t="shared" si="10"/>
        <v>5.1707303546955181</v>
      </c>
      <c r="AG112" s="3">
        <f t="shared" si="11"/>
        <v>0.32696798580476516</v>
      </c>
      <c r="AH112" s="3"/>
      <c r="BG112" s="3"/>
      <c r="BH112" s="3"/>
      <c r="BI112" s="3"/>
      <c r="BJ112" s="3"/>
    </row>
    <row r="113" spans="1:62" x14ac:dyDescent="0.2">
      <c r="A113">
        <v>89</v>
      </c>
      <c r="B113">
        <v>27</v>
      </c>
      <c r="C113" t="s">
        <v>221</v>
      </c>
      <c r="D113" t="s">
        <v>27</v>
      </c>
      <c r="G113">
        <v>0.5</v>
      </c>
      <c r="H113">
        <v>0.5</v>
      </c>
      <c r="I113">
        <v>2762</v>
      </c>
      <c r="J113">
        <v>7595</v>
      </c>
      <c r="L113">
        <v>2930</v>
      </c>
      <c r="M113">
        <v>2.5329999999999999</v>
      </c>
      <c r="N113">
        <v>6.7130000000000001</v>
      </c>
      <c r="O113">
        <v>4.18</v>
      </c>
      <c r="Q113">
        <v>0.19</v>
      </c>
      <c r="R113">
        <v>1</v>
      </c>
      <c r="S113">
        <v>0</v>
      </c>
      <c r="T113">
        <v>0</v>
      </c>
      <c r="V113">
        <v>0</v>
      </c>
      <c r="Y113" s="1">
        <v>44817</v>
      </c>
      <c r="Z113" s="6">
        <v>0.32924768518518516</v>
      </c>
      <c r="AB113">
        <v>1</v>
      </c>
      <c r="AD113" s="3">
        <f t="shared" si="8"/>
        <v>3.0816622037638264</v>
      </c>
      <c r="AE113" s="3">
        <f t="shared" si="9"/>
        <v>8.2523260937467029</v>
      </c>
      <c r="AF113" s="3">
        <f t="shared" si="10"/>
        <v>5.1706638899828761</v>
      </c>
      <c r="AG113" s="3">
        <f t="shared" si="11"/>
        <v>0.335230506152701</v>
      </c>
      <c r="AH113" s="3"/>
      <c r="AK113">
        <f>ABS(100*(AD113-AD114)/(AVERAGE(AD113:AD114)))</f>
        <v>2.4016816547137534</v>
      </c>
      <c r="AQ113">
        <f>ABS(100*(AE113-AE114)/(AVERAGE(AE113:AE114)))</f>
        <v>0.13206817599887763</v>
      </c>
      <c r="AW113">
        <f>ABS(100*(AF113-AF114)/(AVERAGE(AF113:AF114)))</f>
        <v>1.1965507186588407</v>
      </c>
      <c r="BC113">
        <f>ABS(100*(AG113-AG114)/(AVERAGE(AG113:AG114)))</f>
        <v>4.376168954725923</v>
      </c>
      <c r="BG113" s="3">
        <f>AVERAGE(AD113:AD114)</f>
        <v>3.0450954543164066</v>
      </c>
      <c r="BH113" s="3">
        <f>AVERAGE(AE113:AE114)</f>
        <v>8.246880341524772</v>
      </c>
      <c r="BI113" s="3">
        <f>AVERAGE(AF113:AF114)</f>
        <v>5.2017848872083654</v>
      </c>
      <c r="BJ113" s="3">
        <f>AVERAGE(AG113:AG114)</f>
        <v>0.32805244160043179</v>
      </c>
    </row>
    <row r="114" spans="1:62" x14ac:dyDescent="0.2">
      <c r="A114">
        <v>90</v>
      </c>
      <c r="B114">
        <v>27</v>
      </c>
      <c r="C114" t="s">
        <v>221</v>
      </c>
      <c r="D114" t="s">
        <v>27</v>
      </c>
      <c r="G114">
        <v>0.5</v>
      </c>
      <c r="H114">
        <v>0.5</v>
      </c>
      <c r="I114">
        <v>2688</v>
      </c>
      <c r="J114">
        <v>7584</v>
      </c>
      <c r="L114">
        <v>2791</v>
      </c>
      <c r="M114">
        <v>2.4769999999999999</v>
      </c>
      <c r="N114">
        <v>6.7039999999999997</v>
      </c>
      <c r="O114">
        <v>4.2270000000000003</v>
      </c>
      <c r="Q114">
        <v>0.17599999999999999</v>
      </c>
      <c r="R114">
        <v>1</v>
      </c>
      <c r="S114">
        <v>0</v>
      </c>
      <c r="T114">
        <v>0</v>
      </c>
      <c r="V114">
        <v>0</v>
      </c>
      <c r="Y114" s="1">
        <v>44817</v>
      </c>
      <c r="Z114" s="6">
        <v>0.33687500000000004</v>
      </c>
      <c r="AB114">
        <v>1</v>
      </c>
      <c r="AD114" s="3">
        <f t="shared" si="8"/>
        <v>3.0085287048689868</v>
      </c>
      <c r="AE114" s="3">
        <f t="shared" si="9"/>
        <v>8.2414345893028411</v>
      </c>
      <c r="AF114" s="3">
        <f t="shared" si="10"/>
        <v>5.2329058844338547</v>
      </c>
      <c r="AG114" s="3">
        <f t="shared" si="11"/>
        <v>0.32087437704816252</v>
      </c>
      <c r="AH114" s="3"/>
      <c r="BG114" s="3"/>
      <c r="BH114" s="3"/>
      <c r="BI114" s="3"/>
      <c r="BJ114" s="3"/>
    </row>
    <row r="115" spans="1:62" x14ac:dyDescent="0.2">
      <c r="A115">
        <v>91</v>
      </c>
      <c r="B115">
        <v>28</v>
      </c>
      <c r="C115" t="s">
        <v>222</v>
      </c>
      <c r="D115" t="s">
        <v>27</v>
      </c>
      <c r="G115">
        <v>0.5</v>
      </c>
      <c r="H115">
        <v>0.5</v>
      </c>
      <c r="I115">
        <v>3703</v>
      </c>
      <c r="J115">
        <v>7592</v>
      </c>
      <c r="L115">
        <v>1693</v>
      </c>
      <c r="M115">
        <v>3.2559999999999998</v>
      </c>
      <c r="N115">
        <v>6.7110000000000003</v>
      </c>
      <c r="O115">
        <v>3.4540000000000002</v>
      </c>
      <c r="Q115">
        <v>6.0999999999999999E-2</v>
      </c>
      <c r="R115">
        <v>1</v>
      </c>
      <c r="S115">
        <v>0</v>
      </c>
      <c r="T115">
        <v>0</v>
      </c>
      <c r="V115">
        <v>0</v>
      </c>
      <c r="Y115" s="1">
        <v>44817</v>
      </c>
      <c r="Z115" s="6">
        <v>0.34994212962962962</v>
      </c>
      <c r="AB115">
        <v>1</v>
      </c>
      <c r="AD115" s="3">
        <f t="shared" si="8"/>
        <v>4.0116435883590187</v>
      </c>
      <c r="AE115" s="3">
        <f t="shared" si="9"/>
        <v>8.2493556834438309</v>
      </c>
      <c r="AF115" s="3">
        <f t="shared" si="10"/>
        <v>4.2377120950848122</v>
      </c>
      <c r="AG115" s="3">
        <f t="shared" si="11"/>
        <v>0.207471285272743</v>
      </c>
      <c r="AH115" s="3"/>
      <c r="BG115" s="3"/>
      <c r="BH115" s="3"/>
      <c r="BI115" s="3"/>
      <c r="BJ115" s="3"/>
    </row>
    <row r="116" spans="1:62" x14ac:dyDescent="0.2">
      <c r="A116">
        <v>92</v>
      </c>
      <c r="B116">
        <v>28</v>
      </c>
      <c r="C116" t="s">
        <v>222</v>
      </c>
      <c r="D116" t="s">
        <v>27</v>
      </c>
      <c r="G116">
        <v>0.5</v>
      </c>
      <c r="H116">
        <v>0.5</v>
      </c>
      <c r="I116">
        <v>4112</v>
      </c>
      <c r="J116">
        <v>7530</v>
      </c>
      <c r="L116">
        <v>1709</v>
      </c>
      <c r="M116">
        <v>3.569</v>
      </c>
      <c r="N116">
        <v>6.6580000000000004</v>
      </c>
      <c r="O116">
        <v>3.089</v>
      </c>
      <c r="Q116">
        <v>6.3E-2</v>
      </c>
      <c r="R116">
        <v>1</v>
      </c>
      <c r="S116">
        <v>0</v>
      </c>
      <c r="T116">
        <v>0</v>
      </c>
      <c r="V116">
        <v>0</v>
      </c>
      <c r="Y116" s="1">
        <v>44817</v>
      </c>
      <c r="Z116" s="6">
        <v>0.35719907407407409</v>
      </c>
      <c r="AB116">
        <v>1</v>
      </c>
      <c r="AD116" s="3">
        <f t="shared" si="8"/>
        <v>4.4158544133318482</v>
      </c>
      <c r="AE116" s="3">
        <f t="shared" si="9"/>
        <v>8.1879672038511551</v>
      </c>
      <c r="AF116" s="3">
        <f t="shared" si="10"/>
        <v>3.7721127905193068</v>
      </c>
      <c r="AG116" s="3">
        <f t="shared" si="11"/>
        <v>0.20912378934233017</v>
      </c>
      <c r="AH116" s="3"/>
      <c r="AK116">
        <f>ABS(100*(AD116-AD117)/(AVERAGE(AD116:AD117)))</f>
        <v>0.56108229258140474</v>
      </c>
      <c r="AQ116">
        <f>ABS(100*(AE116-AE117)/(AVERAGE(AE116:AE117)))</f>
        <v>0.35130089991686891</v>
      </c>
      <c r="AW116">
        <f>ABS(100*(AF116-AF117)/(AVERAGE(AF116:AF117)))</f>
        <v>0.10627551231102057</v>
      </c>
      <c r="BC116">
        <f>ABS(100*(AG116-AG117)/(AVERAGE(AG116:AG117)))</f>
        <v>1.7939059363099994</v>
      </c>
      <c r="BG116" s="3">
        <f>AVERAGE(AD116:AD117)</f>
        <v>4.4035007817617737</v>
      </c>
      <c r="BH116" s="3">
        <f>AVERAGE(AE116:AE117)</f>
        <v>8.1736102207206116</v>
      </c>
      <c r="BI116" s="3">
        <f>AVERAGE(AF116:AF117)</f>
        <v>3.770109438958837</v>
      </c>
      <c r="BJ116" s="3">
        <f>AVERAGE(AG116:AG117)</f>
        <v>0.2072647222640446</v>
      </c>
    </row>
    <row r="117" spans="1:62" x14ac:dyDescent="0.2">
      <c r="A117">
        <v>93</v>
      </c>
      <c r="B117">
        <v>28</v>
      </c>
      <c r="C117" t="s">
        <v>222</v>
      </c>
      <c r="D117" t="s">
        <v>27</v>
      </c>
      <c r="G117">
        <v>0.5</v>
      </c>
      <c r="H117">
        <v>0.5</v>
      </c>
      <c r="I117">
        <v>4087</v>
      </c>
      <c r="J117">
        <v>7501</v>
      </c>
      <c r="L117">
        <v>1673</v>
      </c>
      <c r="M117">
        <v>3.55</v>
      </c>
      <c r="N117">
        <v>6.633</v>
      </c>
      <c r="O117">
        <v>3.0830000000000002</v>
      </c>
      <c r="Q117">
        <v>5.8999999999999997E-2</v>
      </c>
      <c r="R117">
        <v>1</v>
      </c>
      <c r="S117">
        <v>0</v>
      </c>
      <c r="T117">
        <v>0</v>
      </c>
      <c r="V117">
        <v>0</v>
      </c>
      <c r="Y117" s="1">
        <v>44817</v>
      </c>
      <c r="Z117" s="6">
        <v>0.36489583333333336</v>
      </c>
      <c r="AB117">
        <v>1</v>
      </c>
      <c r="AD117" s="3">
        <f t="shared" si="8"/>
        <v>4.3911471501916992</v>
      </c>
      <c r="AE117" s="3">
        <f t="shared" si="9"/>
        <v>8.1592532375900664</v>
      </c>
      <c r="AF117" s="3">
        <f t="shared" si="10"/>
        <v>3.7681060873983672</v>
      </c>
      <c r="AG117" s="3">
        <f t="shared" si="11"/>
        <v>0.20540565518575904</v>
      </c>
      <c r="AH117" s="3"/>
      <c r="BG117" s="3"/>
      <c r="BH117" s="3"/>
      <c r="BI117" s="3"/>
      <c r="BJ117" s="3"/>
    </row>
    <row r="118" spans="1:62" x14ac:dyDescent="0.2">
      <c r="A118">
        <v>94</v>
      </c>
      <c r="B118">
        <v>29</v>
      </c>
      <c r="C118" t="s">
        <v>223</v>
      </c>
      <c r="D118" t="s">
        <v>27</v>
      </c>
      <c r="G118">
        <v>0.5</v>
      </c>
      <c r="H118">
        <v>0.5</v>
      </c>
      <c r="I118">
        <v>4242</v>
      </c>
      <c r="J118">
        <v>7835</v>
      </c>
      <c r="L118">
        <v>2070</v>
      </c>
      <c r="M118">
        <v>3.669</v>
      </c>
      <c r="N118">
        <v>6.9169999999999998</v>
      </c>
      <c r="O118">
        <v>3.2469999999999999</v>
      </c>
      <c r="Q118">
        <v>0.1</v>
      </c>
      <c r="R118">
        <v>1</v>
      </c>
      <c r="S118">
        <v>0</v>
      </c>
      <c r="T118">
        <v>0</v>
      </c>
      <c r="V118">
        <v>0</v>
      </c>
      <c r="Y118" s="1">
        <v>44817</v>
      </c>
      <c r="Z118" s="6">
        <v>0.37820601851851854</v>
      </c>
      <c r="AB118">
        <v>1</v>
      </c>
      <c r="AD118" s="3">
        <f t="shared" si="8"/>
        <v>4.5443321816606206</v>
      </c>
      <c r="AE118" s="3">
        <f t="shared" si="9"/>
        <v>8.4899589179764128</v>
      </c>
      <c r="AF118" s="3">
        <f t="shared" si="10"/>
        <v>3.9456267363157922</v>
      </c>
      <c r="AG118" s="3">
        <f t="shared" si="11"/>
        <v>0.2464084124123907</v>
      </c>
      <c r="AH118" s="3"/>
      <c r="BG118" s="3"/>
      <c r="BH118" s="3"/>
      <c r="BI118" s="3"/>
      <c r="BJ118" s="3"/>
    </row>
    <row r="119" spans="1:62" x14ac:dyDescent="0.2">
      <c r="A119">
        <v>95</v>
      </c>
      <c r="B119">
        <v>29</v>
      </c>
      <c r="C119" t="s">
        <v>223</v>
      </c>
      <c r="D119" t="s">
        <v>27</v>
      </c>
      <c r="G119">
        <v>0.5</v>
      </c>
      <c r="H119">
        <v>0.5</v>
      </c>
      <c r="I119">
        <v>4368</v>
      </c>
      <c r="J119">
        <v>7807</v>
      </c>
      <c r="L119">
        <v>2110</v>
      </c>
      <c r="M119">
        <v>3.766</v>
      </c>
      <c r="N119">
        <v>6.8920000000000003</v>
      </c>
      <c r="O119">
        <v>3.1259999999999999</v>
      </c>
      <c r="Q119">
        <v>0.105</v>
      </c>
      <c r="R119">
        <v>1</v>
      </c>
      <c r="S119">
        <v>0</v>
      </c>
      <c r="T119">
        <v>0</v>
      </c>
      <c r="V119">
        <v>0</v>
      </c>
      <c r="Y119" s="1">
        <v>44817</v>
      </c>
      <c r="Z119" s="6">
        <v>0.38538194444444446</v>
      </c>
      <c r="AB119">
        <v>1</v>
      </c>
      <c r="AD119" s="3">
        <f t="shared" si="8"/>
        <v>4.6688567878869689</v>
      </c>
      <c r="AE119" s="3">
        <f t="shared" si="9"/>
        <v>8.4622350884829451</v>
      </c>
      <c r="AF119" s="3">
        <f t="shared" si="10"/>
        <v>3.7933783005959762</v>
      </c>
      <c r="AG119" s="3">
        <f t="shared" si="11"/>
        <v>0.25053967258635862</v>
      </c>
      <c r="AH119" s="3"/>
      <c r="AK119">
        <f>ABS(100*(AD119-AD120)/(AVERAGE(AD119:AD120)))</f>
        <v>1.8663467617840843</v>
      </c>
      <c r="AQ119">
        <f>ABS(100*(AE119-AE120)/(AVERAGE(AE119:AE120)))</f>
        <v>0.11707502316936674</v>
      </c>
      <c r="AW119">
        <f>ABS(100*(AF119-AF120)/(AVERAGE(AF119:AF120)))</f>
        <v>2.6134481361475768</v>
      </c>
      <c r="BC119">
        <f>ABS(100*(AG119-AG120)/(AVERAGE(AG119:AG120)))</f>
        <v>1.3696957480878227</v>
      </c>
      <c r="BG119" s="3">
        <f>AVERAGE(AD119:AD120)</f>
        <v>4.7128357162764338</v>
      </c>
      <c r="BH119" s="3">
        <f>AVERAGE(AE119:AE120)</f>
        <v>8.4572844046448274</v>
      </c>
      <c r="BI119" s="3">
        <f>AVERAGE(AF119:AF120)</f>
        <v>3.7444486883683932</v>
      </c>
      <c r="BJ119" s="3">
        <f>AVERAGE(AG119:AG120)</f>
        <v>0.24883552776459683</v>
      </c>
    </row>
    <row r="120" spans="1:62" x14ac:dyDescent="0.2">
      <c r="A120">
        <v>96</v>
      </c>
      <c r="B120">
        <v>29</v>
      </c>
      <c r="C120" t="s">
        <v>223</v>
      </c>
      <c r="D120" t="s">
        <v>27</v>
      </c>
      <c r="G120">
        <v>0.5</v>
      </c>
      <c r="H120">
        <v>0.5</v>
      </c>
      <c r="I120">
        <v>4457</v>
      </c>
      <c r="J120">
        <v>7797</v>
      </c>
      <c r="L120">
        <v>2077</v>
      </c>
      <c r="M120">
        <v>3.835</v>
      </c>
      <c r="N120">
        <v>6.8840000000000003</v>
      </c>
      <c r="O120">
        <v>3.0489999999999999</v>
      </c>
      <c r="Q120">
        <v>0.10100000000000001</v>
      </c>
      <c r="R120">
        <v>1</v>
      </c>
      <c r="S120">
        <v>0</v>
      </c>
      <c r="T120">
        <v>0</v>
      </c>
      <c r="V120">
        <v>0</v>
      </c>
      <c r="Y120" s="1">
        <v>44817</v>
      </c>
      <c r="Z120" s="6">
        <v>0.39313657407407404</v>
      </c>
      <c r="AB120">
        <v>1</v>
      </c>
      <c r="AD120" s="3">
        <f t="shared" si="8"/>
        <v>4.7568146446658979</v>
      </c>
      <c r="AE120" s="3">
        <f t="shared" si="9"/>
        <v>8.452333720806708</v>
      </c>
      <c r="AF120" s="3">
        <f t="shared" si="10"/>
        <v>3.6955190761408101</v>
      </c>
      <c r="AG120" s="3">
        <f t="shared" si="11"/>
        <v>0.24713138294283504</v>
      </c>
      <c r="AH120" s="3"/>
      <c r="BG120" s="3"/>
      <c r="BH120" s="3"/>
      <c r="BI120" s="3"/>
      <c r="BJ120" s="3"/>
    </row>
    <row r="121" spans="1:62" x14ac:dyDescent="0.2">
      <c r="A121">
        <v>97</v>
      </c>
      <c r="B121">
        <v>30</v>
      </c>
      <c r="C121" t="s">
        <v>224</v>
      </c>
      <c r="D121" t="s">
        <v>27</v>
      </c>
      <c r="G121">
        <v>0.5</v>
      </c>
      <c r="H121">
        <v>0.5</v>
      </c>
      <c r="I121">
        <v>4196</v>
      </c>
      <c r="J121">
        <v>7035</v>
      </c>
      <c r="L121">
        <v>1527</v>
      </c>
      <c r="M121">
        <v>3.6339999999999999</v>
      </c>
      <c r="N121">
        <v>6.2389999999999999</v>
      </c>
      <c r="O121">
        <v>2.605</v>
      </c>
      <c r="Q121">
        <v>4.3999999999999997E-2</v>
      </c>
      <c r="R121">
        <v>1</v>
      </c>
      <c r="S121">
        <v>0</v>
      </c>
      <c r="T121">
        <v>0</v>
      </c>
      <c r="V121">
        <v>0</v>
      </c>
      <c r="Y121" s="1">
        <v>44817</v>
      </c>
      <c r="Z121" s="6">
        <v>0.40649305555555554</v>
      </c>
      <c r="AB121">
        <v>1</v>
      </c>
      <c r="AD121" s="3">
        <f t="shared" si="8"/>
        <v>4.4988708174827465</v>
      </c>
      <c r="AE121" s="3">
        <f t="shared" si="9"/>
        <v>7.6978495038773778</v>
      </c>
      <c r="AF121" s="3">
        <f t="shared" si="10"/>
        <v>3.1989786863946312</v>
      </c>
      <c r="AG121" s="3">
        <f t="shared" si="11"/>
        <v>0.1903265555507761</v>
      </c>
      <c r="AH121" s="3"/>
      <c r="BG121" s="3"/>
      <c r="BH121" s="3"/>
      <c r="BI121" s="3"/>
      <c r="BJ121" s="3"/>
    </row>
    <row r="122" spans="1:62" x14ac:dyDescent="0.2">
      <c r="A122">
        <v>98</v>
      </c>
      <c r="B122">
        <v>30</v>
      </c>
      <c r="C122" t="s">
        <v>224</v>
      </c>
      <c r="D122" t="s">
        <v>27</v>
      </c>
      <c r="G122">
        <v>0.5</v>
      </c>
      <c r="H122">
        <v>0.5</v>
      </c>
      <c r="I122">
        <v>4048</v>
      </c>
      <c r="J122">
        <v>7041</v>
      </c>
      <c r="L122">
        <v>1564</v>
      </c>
      <c r="M122">
        <v>3.52</v>
      </c>
      <c r="N122">
        <v>6.2439999999999998</v>
      </c>
      <c r="O122">
        <v>2.7229999999999999</v>
      </c>
      <c r="Q122">
        <v>4.8000000000000001E-2</v>
      </c>
      <c r="R122">
        <v>1</v>
      </c>
      <c r="S122">
        <v>0</v>
      </c>
      <c r="T122">
        <v>0</v>
      </c>
      <c r="V122">
        <v>0</v>
      </c>
      <c r="Y122" s="1">
        <v>44817</v>
      </c>
      <c r="Z122" s="6">
        <v>0.41372685185185182</v>
      </c>
      <c r="AB122">
        <v>1</v>
      </c>
      <c r="AD122" s="3">
        <f t="shared" si="8"/>
        <v>4.3526038196930674</v>
      </c>
      <c r="AE122" s="3">
        <f t="shared" si="9"/>
        <v>7.7037903244831201</v>
      </c>
      <c r="AF122" s="3">
        <f t="shared" si="10"/>
        <v>3.3511865047900526</v>
      </c>
      <c r="AG122" s="3">
        <f t="shared" si="11"/>
        <v>0.19414797121169644</v>
      </c>
      <c r="AH122" s="3"/>
      <c r="AK122">
        <f>ABS(100*(AD122-AD123)/(AVERAGE(AD122:AD123)))</f>
        <v>1.777808028257672</v>
      </c>
      <c r="AQ122">
        <f>ABS(100*(AE122-AE123)/(AVERAGE(AE122:AE123)))</f>
        <v>0.1414785262159523</v>
      </c>
      <c r="AW122">
        <f>ABS(100*(AF122-AF123)/(AVERAGE(AF122:AF123)))</f>
        <v>2.6904880335270343</v>
      </c>
      <c r="BC122">
        <f>ABS(100*(AG122-AG123)/(AVERAGE(AG122:AG123)))</f>
        <v>1.1234186773505161</v>
      </c>
      <c r="BG122" s="3">
        <f>AVERAGE(AD122:AD123)</f>
        <v>4.3916412954545017</v>
      </c>
      <c r="BH122" s="3">
        <f>AVERAGE(AE122:AE123)</f>
        <v>7.6983445722611901</v>
      </c>
      <c r="BI122" s="3">
        <f>AVERAGE(AF122:AF123)</f>
        <v>3.3067032768066875</v>
      </c>
      <c r="BJ122" s="3">
        <f>AVERAGE(AG122:AG123)</f>
        <v>0.19306351541602984</v>
      </c>
    </row>
    <row r="123" spans="1:62" x14ac:dyDescent="0.2">
      <c r="A123">
        <v>99</v>
      </c>
      <c r="B123">
        <v>30</v>
      </c>
      <c r="C123" t="s">
        <v>224</v>
      </c>
      <c r="D123" t="s">
        <v>27</v>
      </c>
      <c r="G123">
        <v>0.5</v>
      </c>
      <c r="H123">
        <v>0.5</v>
      </c>
      <c r="I123">
        <v>4127</v>
      </c>
      <c r="J123">
        <v>7030</v>
      </c>
      <c r="L123">
        <v>1543</v>
      </c>
      <c r="M123">
        <v>3.581</v>
      </c>
      <c r="N123">
        <v>6.234</v>
      </c>
      <c r="O123">
        <v>2.653</v>
      </c>
      <c r="Q123">
        <v>4.4999999999999998E-2</v>
      </c>
      <c r="R123">
        <v>1</v>
      </c>
      <c r="S123">
        <v>0</v>
      </c>
      <c r="T123">
        <v>0</v>
      </c>
      <c r="V123">
        <v>0</v>
      </c>
      <c r="Y123" s="1">
        <v>44817</v>
      </c>
      <c r="Z123" s="6">
        <v>0.42145833333333332</v>
      </c>
      <c r="AB123">
        <v>1</v>
      </c>
      <c r="AD123" s="3">
        <f t="shared" si="8"/>
        <v>4.4306787712159368</v>
      </c>
      <c r="AE123" s="3">
        <f t="shared" si="9"/>
        <v>7.6928988200392592</v>
      </c>
      <c r="AF123" s="3">
        <f t="shared" si="10"/>
        <v>3.2622200488233224</v>
      </c>
      <c r="AG123" s="3">
        <f t="shared" si="11"/>
        <v>0.19197905962036327</v>
      </c>
      <c r="AH123" s="3"/>
      <c r="BG123" s="3"/>
      <c r="BH123" s="3"/>
      <c r="BI123" s="3"/>
      <c r="BJ123" s="3"/>
    </row>
    <row r="124" spans="1:62" x14ac:dyDescent="0.2">
      <c r="A124">
        <v>100</v>
      </c>
      <c r="B124">
        <v>31</v>
      </c>
      <c r="C124" t="s">
        <v>64</v>
      </c>
      <c r="D124" t="s">
        <v>27</v>
      </c>
      <c r="G124">
        <v>0.5</v>
      </c>
      <c r="H124">
        <v>0.5</v>
      </c>
      <c r="I124">
        <v>6334</v>
      </c>
      <c r="J124">
        <v>13676</v>
      </c>
      <c r="L124">
        <v>4424</v>
      </c>
      <c r="M124">
        <v>5.274</v>
      </c>
      <c r="N124">
        <v>11.865</v>
      </c>
      <c r="O124">
        <v>6.5910000000000002</v>
      </c>
      <c r="Q124">
        <v>0.34699999999999998</v>
      </c>
      <c r="R124">
        <v>1</v>
      </c>
      <c r="S124">
        <v>0</v>
      </c>
      <c r="T124">
        <v>0</v>
      </c>
      <c r="V124">
        <v>0</v>
      </c>
      <c r="Y124" s="1">
        <v>44817</v>
      </c>
      <c r="Z124" s="6">
        <v>0.43516203703703704</v>
      </c>
      <c r="AB124">
        <v>1</v>
      </c>
      <c r="AD124" s="3">
        <f t="shared" si="8"/>
        <v>6.6118359612282509</v>
      </c>
      <c r="AE124" s="3">
        <f t="shared" si="9"/>
        <v>14.27334777766699</v>
      </c>
      <c r="AF124" s="3">
        <f t="shared" si="10"/>
        <v>7.6615118164387388</v>
      </c>
      <c r="AG124" s="3">
        <f t="shared" si="11"/>
        <v>0.48953307365040294</v>
      </c>
      <c r="AH124" s="3"/>
      <c r="BG124" s="3"/>
      <c r="BH124" s="3"/>
      <c r="BI124" s="3"/>
      <c r="BJ124" s="3"/>
    </row>
    <row r="125" spans="1:62" x14ac:dyDescent="0.2">
      <c r="A125">
        <v>101</v>
      </c>
      <c r="B125">
        <v>31</v>
      </c>
      <c r="C125" t="s">
        <v>64</v>
      </c>
      <c r="D125" t="s">
        <v>27</v>
      </c>
      <c r="G125">
        <v>0.5</v>
      </c>
      <c r="H125">
        <v>0.5</v>
      </c>
      <c r="I125">
        <v>7263</v>
      </c>
      <c r="J125">
        <v>13615</v>
      </c>
      <c r="L125">
        <v>4392</v>
      </c>
      <c r="M125">
        <v>5.9870000000000001</v>
      </c>
      <c r="N125">
        <v>11.813000000000001</v>
      </c>
      <c r="O125">
        <v>5.8259999999999996</v>
      </c>
      <c r="Q125">
        <v>0.34300000000000003</v>
      </c>
      <c r="R125">
        <v>1</v>
      </c>
      <c r="S125">
        <v>0</v>
      </c>
      <c r="T125">
        <v>0</v>
      </c>
      <c r="V125">
        <v>0</v>
      </c>
      <c r="Y125" s="1">
        <v>44817</v>
      </c>
      <c r="Z125" s="6">
        <v>0.44259259259259259</v>
      </c>
      <c r="AB125">
        <v>1</v>
      </c>
      <c r="AD125" s="3">
        <f t="shared" si="8"/>
        <v>7.5299578595161716</v>
      </c>
      <c r="AE125" s="3">
        <f t="shared" si="9"/>
        <v>14.212949434841939</v>
      </c>
      <c r="AF125" s="3">
        <f t="shared" si="10"/>
        <v>6.6829915753257669</v>
      </c>
      <c r="AG125" s="3">
        <f t="shared" si="11"/>
        <v>0.48622806551122866</v>
      </c>
      <c r="AH125" s="3"/>
      <c r="AK125">
        <f>ABS(100*(AD125-AD126)/(AVERAGE(AD125:AD126)))</f>
        <v>2.1038484566730098</v>
      </c>
      <c r="AM125">
        <f>100*((AVERAGE(AD125:AD126)*25.225)-(AVERAGE(AD107:AD108)*25))/(1000*0.075)</f>
        <v>107.88184547862198</v>
      </c>
      <c r="AQ125">
        <f>ABS(100*(AE125-AE126)/(AVERAGE(AE125:AE126)))</f>
        <v>0.21619312272207045</v>
      </c>
      <c r="AS125">
        <f>100*((AVERAGE(AE125:AE126)*25.225)-(AVERAGE(AE107:AE108)*25))/(2000*0.075)</f>
        <v>99.468335744390643</v>
      </c>
      <c r="AW125">
        <f>ABS(100*(AF125-AF126)/(AVERAGE(AF125:AF126)))</f>
        <v>2.8963129200438358</v>
      </c>
      <c r="AY125">
        <f>100*((AVERAGE(AF125:AF126)*25.225)-(AVERAGE(AF107:AF108)*25))/(1000*0.075)</f>
        <v>91.05482601015936</v>
      </c>
      <c r="BC125">
        <f>ABS(100*(AG125-AG126)/(AVERAGE(AG125:AG126)))</f>
        <v>0.55380489495081042</v>
      </c>
      <c r="BE125">
        <f>100*((AVERAGE(AG125:AG126)*25.225)-(AVERAGE(AG107:AG108)*25))/(100*0.075)</f>
        <v>88.538177968296267</v>
      </c>
      <c r="BG125" s="3">
        <f>AVERAGE(AD125:AD126)</f>
        <v>7.6100093920902525</v>
      </c>
      <c r="BH125" s="3">
        <f>AVERAGE(AE125:AE126)</f>
        <v>14.197602314943769</v>
      </c>
      <c r="BI125" s="3">
        <f>AVERAGE(AF125:AF126)</f>
        <v>6.5875929228535171</v>
      </c>
      <c r="BJ125" s="3">
        <f>AVERAGE(AG125:AG126)</f>
        <v>0.4848854059546891</v>
      </c>
    </row>
    <row r="126" spans="1:62" x14ac:dyDescent="0.2">
      <c r="A126">
        <v>102</v>
      </c>
      <c r="B126">
        <v>31</v>
      </c>
      <c r="C126" t="s">
        <v>64</v>
      </c>
      <c r="D126" t="s">
        <v>27</v>
      </c>
      <c r="G126">
        <v>0.5</v>
      </c>
      <c r="H126">
        <v>0.5</v>
      </c>
      <c r="I126">
        <v>7425</v>
      </c>
      <c r="J126">
        <v>13584</v>
      </c>
      <c r="L126">
        <v>4366</v>
      </c>
      <c r="M126">
        <v>6.1109999999999998</v>
      </c>
      <c r="N126">
        <v>11.787000000000001</v>
      </c>
      <c r="O126">
        <v>5.6749999999999998</v>
      </c>
      <c r="Q126">
        <v>0.34100000000000003</v>
      </c>
      <c r="R126">
        <v>1</v>
      </c>
      <c r="S126">
        <v>0</v>
      </c>
      <c r="T126">
        <v>0</v>
      </c>
      <c r="V126">
        <v>0</v>
      </c>
      <c r="Y126" s="1">
        <v>44817</v>
      </c>
      <c r="Z126" s="6">
        <v>0.45064814814814813</v>
      </c>
      <c r="AB126">
        <v>1</v>
      </c>
      <c r="AD126" s="3">
        <f t="shared" si="8"/>
        <v>7.6900609246643334</v>
      </c>
      <c r="AE126" s="3">
        <f t="shared" si="9"/>
        <v>14.182255195045601</v>
      </c>
      <c r="AF126" s="3">
        <f t="shared" si="10"/>
        <v>6.4921942703812672</v>
      </c>
      <c r="AG126" s="3">
        <f t="shared" si="11"/>
        <v>0.48354274639814948</v>
      </c>
      <c r="AH126" s="3"/>
    </row>
    <row r="127" spans="1:62" x14ac:dyDescent="0.2">
      <c r="A127">
        <v>103</v>
      </c>
      <c r="B127">
        <v>32</v>
      </c>
      <c r="C127" t="s">
        <v>65</v>
      </c>
      <c r="D127" t="s">
        <v>27</v>
      </c>
      <c r="G127">
        <v>0.5</v>
      </c>
      <c r="H127">
        <v>0.5</v>
      </c>
      <c r="I127">
        <v>5247</v>
      </c>
      <c r="J127">
        <v>7542</v>
      </c>
      <c r="L127">
        <v>1806</v>
      </c>
      <c r="M127">
        <v>4.4400000000000004</v>
      </c>
      <c r="N127">
        <v>6.6680000000000001</v>
      </c>
      <c r="O127">
        <v>2.2280000000000002</v>
      </c>
      <c r="Q127">
        <v>7.2999999999999995E-2</v>
      </c>
      <c r="R127">
        <v>1</v>
      </c>
      <c r="S127">
        <v>0</v>
      </c>
      <c r="T127">
        <v>0</v>
      </c>
      <c r="V127">
        <v>0</v>
      </c>
      <c r="Y127" s="1">
        <v>44817</v>
      </c>
      <c r="Z127" s="6">
        <v>0.46384259259259258</v>
      </c>
      <c r="AB127">
        <v>1</v>
      </c>
      <c r="AD127" s="3">
        <f t="shared" si="8"/>
        <v>5.5375641598945924</v>
      </c>
      <c r="AE127" s="3">
        <f t="shared" si="9"/>
        <v>8.1998488450626397</v>
      </c>
      <c r="AF127" s="3">
        <f t="shared" si="10"/>
        <v>2.6622846851680473</v>
      </c>
      <c r="AG127" s="3">
        <f t="shared" si="11"/>
        <v>0.21914209526420236</v>
      </c>
      <c r="AH127" s="3"/>
      <c r="BG127" s="3"/>
      <c r="BH127" s="3"/>
      <c r="BI127" s="3"/>
      <c r="BJ127" s="3"/>
    </row>
    <row r="128" spans="1:62" x14ac:dyDescent="0.2">
      <c r="A128">
        <v>104</v>
      </c>
      <c r="B128">
        <v>32</v>
      </c>
      <c r="C128" t="s">
        <v>65</v>
      </c>
      <c r="D128" t="s">
        <v>27</v>
      </c>
      <c r="G128">
        <v>0.5</v>
      </c>
      <c r="H128">
        <v>0.5</v>
      </c>
      <c r="I128">
        <v>4331</v>
      </c>
      <c r="J128">
        <v>7511</v>
      </c>
      <c r="L128">
        <v>1855</v>
      </c>
      <c r="M128">
        <v>3.738</v>
      </c>
      <c r="N128">
        <v>6.6420000000000003</v>
      </c>
      <c r="O128">
        <v>2.9039999999999999</v>
      </c>
      <c r="Q128">
        <v>7.8E-2</v>
      </c>
      <c r="R128">
        <v>1</v>
      </c>
      <c r="S128">
        <v>0</v>
      </c>
      <c r="T128">
        <v>0</v>
      </c>
      <c r="V128">
        <v>0</v>
      </c>
      <c r="Y128" s="1">
        <v>44817</v>
      </c>
      <c r="Z128" s="6">
        <v>0.47113425925925928</v>
      </c>
      <c r="AB128">
        <v>1</v>
      </c>
      <c r="AD128" s="3">
        <f t="shared" si="8"/>
        <v>4.6322900384395496</v>
      </c>
      <c r="AE128" s="3">
        <f t="shared" si="9"/>
        <v>8.1691546052663035</v>
      </c>
      <c r="AF128" s="3">
        <f t="shared" si="10"/>
        <v>3.536864566826754</v>
      </c>
      <c r="AG128" s="3">
        <f t="shared" si="11"/>
        <v>0.22420288897731308</v>
      </c>
      <c r="AH128" s="3"/>
      <c r="AK128">
        <f>ABS(100*(AD128-AD129)/(AVERAGE(AD128:AD129)))</f>
        <v>0.27696850970900222</v>
      </c>
      <c r="AL128">
        <f>ABS(100*((AVERAGE(AD128:AD129)-AVERAGE(AD122:AD123))/(AVERAGE(AD122:AD123,AD128:AD129))))</f>
        <v>5.4720467870647349</v>
      </c>
      <c r="AQ128">
        <f>ABS(100*(AE128-AE129)/(AVERAGE(AE128:AE129)))</f>
        <v>1.2439735101400808</v>
      </c>
      <c r="AR128">
        <f>ABS(100*((AVERAGE(AE128:AE129)-AVERAGE(AE122:AE123))/(AVERAGE(AE122:AE123,AE128:AE129))))</f>
        <v>5.3146993656369306</v>
      </c>
      <c r="AW128">
        <f>ABS(100*(AF128-AF129)/(AVERAGE(AF128:AF129)))</f>
        <v>3.2713669196375021</v>
      </c>
      <c r="AX128">
        <f>ABS(100*((AVERAGE(AF128:AF129)-AVERAGE(AF122:AF123))/(AVERAGE(AF122:AF123,AF128:AF129))))</f>
        <v>5.1053318955179634</v>
      </c>
      <c r="BC128">
        <f>ABS(100*(AG128-AG129)/(AVERAGE(AG128:AG129)))</f>
        <v>1.2815852496500795</v>
      </c>
      <c r="BD128">
        <f>ABS(100*((AVERAGE(AG128:AG129)-AVERAGE(AG122:AG123))/(AVERAGE(AG122:AG123,AG128:AG129))))</f>
        <v>15.564534925199055</v>
      </c>
      <c r="BG128" s="3">
        <f>AVERAGE(AD128:AD129)</f>
        <v>4.6387139268559885</v>
      </c>
      <c r="BH128" s="3">
        <f>AVERAGE(AE128:AE129)</f>
        <v>8.1186576301174895</v>
      </c>
      <c r="BI128" s="3">
        <f>AVERAGE(AF128:AF129)</f>
        <v>3.4799437032615015</v>
      </c>
      <c r="BJ128" s="3">
        <f>AVERAGE(AG128:AG129)</f>
        <v>0.22564883003820185</v>
      </c>
    </row>
    <row r="129" spans="1:62" x14ac:dyDescent="0.2">
      <c r="A129">
        <v>105</v>
      </c>
      <c r="B129">
        <v>32</v>
      </c>
      <c r="C129" t="s">
        <v>65</v>
      </c>
      <c r="D129" t="s">
        <v>27</v>
      </c>
      <c r="G129">
        <v>0.5</v>
      </c>
      <c r="H129">
        <v>0.5</v>
      </c>
      <c r="I129">
        <v>4344</v>
      </c>
      <c r="J129">
        <v>7409</v>
      </c>
      <c r="L129">
        <v>1883</v>
      </c>
      <c r="M129">
        <v>3.7480000000000002</v>
      </c>
      <c r="N129">
        <v>6.5549999999999997</v>
      </c>
      <c r="O129">
        <v>2.8069999999999999</v>
      </c>
      <c r="Q129">
        <v>8.1000000000000003E-2</v>
      </c>
      <c r="R129">
        <v>1</v>
      </c>
      <c r="S129">
        <v>0</v>
      </c>
      <c r="T129">
        <v>0</v>
      </c>
      <c r="V129">
        <v>0</v>
      </c>
      <c r="Y129" s="1">
        <v>44817</v>
      </c>
      <c r="Z129" s="6">
        <v>0.47877314814814814</v>
      </c>
      <c r="AB129">
        <v>1</v>
      </c>
      <c r="AD129" s="3">
        <f t="shared" si="8"/>
        <v>4.6451378152724265</v>
      </c>
      <c r="AE129" s="3">
        <f t="shared" si="9"/>
        <v>8.0681606549686755</v>
      </c>
      <c r="AF129" s="3">
        <f t="shared" si="10"/>
        <v>3.423022839696249</v>
      </c>
      <c r="AG129" s="3">
        <f t="shared" si="11"/>
        <v>0.22709477109909065</v>
      </c>
      <c r="AH129" s="3"/>
    </row>
    <row r="130" spans="1:62" x14ac:dyDescent="0.2">
      <c r="A130">
        <v>106</v>
      </c>
      <c r="B130">
        <v>3</v>
      </c>
      <c r="C130" t="s">
        <v>28</v>
      </c>
      <c r="D130" t="s">
        <v>27</v>
      </c>
      <c r="G130">
        <v>0.5</v>
      </c>
      <c r="H130">
        <v>0.5</v>
      </c>
      <c r="I130">
        <v>1470</v>
      </c>
      <c r="J130">
        <v>529</v>
      </c>
      <c r="L130">
        <v>255</v>
      </c>
      <c r="M130">
        <v>1.5429999999999999</v>
      </c>
      <c r="N130">
        <v>0.72599999999999998</v>
      </c>
      <c r="O130">
        <v>0</v>
      </c>
      <c r="Q130">
        <v>0</v>
      </c>
      <c r="R130">
        <v>1</v>
      </c>
      <c r="S130">
        <v>0</v>
      </c>
      <c r="T130">
        <v>0</v>
      </c>
      <c r="V130">
        <v>0</v>
      </c>
      <c r="Y130" s="1">
        <v>44817</v>
      </c>
      <c r="Z130" s="6">
        <v>0.49098379629629635</v>
      </c>
      <c r="AB130">
        <v>1</v>
      </c>
      <c r="AD130" s="3">
        <f t="shared" si="8"/>
        <v>1.8047908446809495</v>
      </c>
      <c r="AE130" s="3">
        <f t="shared" si="9"/>
        <v>1.2560196937169767</v>
      </c>
      <c r="AF130" s="3">
        <f t="shared" si="10"/>
        <v>-0.54877115096397278</v>
      </c>
      <c r="AG130" s="3">
        <f t="shared" si="11"/>
        <v>5.8952482018596139E-2</v>
      </c>
      <c r="AH130" s="3"/>
      <c r="BG130" s="3"/>
      <c r="BH130" s="3"/>
      <c r="BI130" s="3"/>
      <c r="BJ130" s="3"/>
    </row>
    <row r="131" spans="1:62" x14ac:dyDescent="0.2">
      <c r="A131">
        <v>107</v>
      </c>
      <c r="B131">
        <v>3</v>
      </c>
      <c r="C131" t="s">
        <v>28</v>
      </c>
      <c r="D131" t="s">
        <v>27</v>
      </c>
      <c r="G131">
        <v>0.5</v>
      </c>
      <c r="H131">
        <v>0.5</v>
      </c>
      <c r="I131">
        <v>280</v>
      </c>
      <c r="J131">
        <v>490</v>
      </c>
      <c r="L131">
        <v>238</v>
      </c>
      <c r="M131">
        <v>0.63</v>
      </c>
      <c r="N131">
        <v>0.69399999999999995</v>
      </c>
      <c r="O131">
        <v>6.4000000000000001E-2</v>
      </c>
      <c r="Q131">
        <v>0</v>
      </c>
      <c r="R131">
        <v>1</v>
      </c>
      <c r="S131">
        <v>0</v>
      </c>
      <c r="T131">
        <v>0</v>
      </c>
      <c r="V131">
        <v>0</v>
      </c>
      <c r="Y131" s="1">
        <v>44817</v>
      </c>
      <c r="Z131" s="6">
        <v>0.49714120370370374</v>
      </c>
      <c r="AB131">
        <v>1</v>
      </c>
      <c r="AD131" s="3">
        <f t="shared" si="8"/>
        <v>0.6287251192098785</v>
      </c>
      <c r="AE131" s="3">
        <f t="shared" si="9"/>
        <v>1.2174043597796491</v>
      </c>
      <c r="AF131" s="3">
        <f t="shared" si="10"/>
        <v>0.58867924056977061</v>
      </c>
      <c r="AG131" s="3">
        <f t="shared" si="11"/>
        <v>5.7196696444659766E-2</v>
      </c>
      <c r="AH131" s="3"/>
      <c r="AK131">
        <f>ABS(100*(AD131-AD132)/(AVERAGE(AD131:AD132)))</f>
        <v>8.1809711060251313</v>
      </c>
      <c r="AQ131">
        <f>ABS(100*(AE131-AE132)/(AVERAGE(AE131:AE132)))</f>
        <v>0.40748749641661042</v>
      </c>
      <c r="AW131">
        <f>ABS(100*(AF131-AF132)/(AVERAGE(AF131:AF132)))</f>
        <v>7.2782828704314761</v>
      </c>
      <c r="BC131">
        <f>ABS(100*(AG131-AG132)/(AVERAGE(AG131:AG132)))</f>
        <v>4.8077440104428559</v>
      </c>
      <c r="BG131" s="3">
        <f>AVERAGE(AD131:AD132)</f>
        <v>0.60401785606973002</v>
      </c>
      <c r="BH131" s="3">
        <f>AVERAGE(AE131:AE132)</f>
        <v>1.2149290178605896</v>
      </c>
      <c r="BI131" s="3">
        <f>AVERAGE(AF131:AF132)</f>
        <v>0.61091116179085958</v>
      </c>
      <c r="BJ131" s="3">
        <f>AVERAGE(AG131:AG132)</f>
        <v>5.5854036888120198E-2</v>
      </c>
    </row>
    <row r="132" spans="1:62" x14ac:dyDescent="0.2">
      <c r="A132">
        <v>108</v>
      </c>
      <c r="B132">
        <v>3</v>
      </c>
      <c r="C132" t="s">
        <v>28</v>
      </c>
      <c r="D132" t="s">
        <v>27</v>
      </c>
      <c r="G132">
        <v>0.5</v>
      </c>
      <c r="H132">
        <v>0.5</v>
      </c>
      <c r="I132">
        <v>230</v>
      </c>
      <c r="J132">
        <v>485</v>
      </c>
      <c r="L132">
        <v>212</v>
      </c>
      <c r="M132">
        <v>0.59099999999999997</v>
      </c>
      <c r="N132">
        <v>0.69</v>
      </c>
      <c r="O132">
        <v>9.9000000000000005E-2</v>
      </c>
      <c r="Q132">
        <v>0</v>
      </c>
      <c r="R132">
        <v>1</v>
      </c>
      <c r="S132">
        <v>0</v>
      </c>
      <c r="T132">
        <v>0</v>
      </c>
      <c r="V132">
        <v>0</v>
      </c>
      <c r="Y132" s="1">
        <v>44817</v>
      </c>
      <c r="Z132" s="6">
        <v>0.50372685185185184</v>
      </c>
      <c r="AB132">
        <v>1</v>
      </c>
      <c r="AD132" s="3">
        <f t="shared" si="8"/>
        <v>0.57931059292958142</v>
      </c>
      <c r="AE132" s="3">
        <f t="shared" si="9"/>
        <v>1.2124536759415301</v>
      </c>
      <c r="AF132" s="3">
        <f t="shared" si="10"/>
        <v>0.63314308301194866</v>
      </c>
      <c r="AG132" s="3">
        <f t="shared" si="11"/>
        <v>5.4511377331580624E-2</v>
      </c>
      <c r="AH132" s="3"/>
      <c r="BG132" s="3"/>
      <c r="BH132" s="3"/>
      <c r="BI132" s="3"/>
      <c r="BJ132" s="3"/>
    </row>
    <row r="133" spans="1:62" x14ac:dyDescent="0.2">
      <c r="A133">
        <v>109</v>
      </c>
      <c r="B133">
        <v>1</v>
      </c>
      <c r="C133" t="s">
        <v>93</v>
      </c>
      <c r="D133" t="s">
        <v>27</v>
      </c>
      <c r="G133">
        <v>0.3</v>
      </c>
      <c r="H133">
        <v>0.3</v>
      </c>
      <c r="I133">
        <v>3198</v>
      </c>
      <c r="J133">
        <v>8496</v>
      </c>
      <c r="L133">
        <v>3993</v>
      </c>
      <c r="M133">
        <v>4.7809999999999997</v>
      </c>
      <c r="N133">
        <v>12.46</v>
      </c>
      <c r="O133">
        <v>7.6790000000000003</v>
      </c>
      <c r="Q133">
        <v>0.503</v>
      </c>
      <c r="R133">
        <v>1</v>
      </c>
      <c r="S133">
        <v>0</v>
      </c>
      <c r="T133">
        <v>0</v>
      </c>
      <c r="V133">
        <v>0</v>
      </c>
      <c r="Y133" s="1">
        <v>44817</v>
      </c>
      <c r="Z133" s="6">
        <v>0.51624999999999999</v>
      </c>
      <c r="AB133">
        <v>1</v>
      </c>
      <c r="AD133" s="3">
        <f t="shared" si="8"/>
        <v>5.8542614548800289</v>
      </c>
      <c r="AE133" s="3">
        <f t="shared" si="9"/>
        <v>15.240732202292898</v>
      </c>
      <c r="AF133" s="3">
        <f t="shared" si="10"/>
        <v>9.3864707474128686</v>
      </c>
      <c r="AG133" s="3">
        <f t="shared" si="11"/>
        <v>0.74169790879316433</v>
      </c>
      <c r="AH133" s="3"/>
    </row>
    <row r="134" spans="1:62" x14ac:dyDescent="0.2">
      <c r="A134">
        <v>110</v>
      </c>
      <c r="B134">
        <v>1</v>
      </c>
      <c r="C134" t="s">
        <v>93</v>
      </c>
      <c r="D134" t="s">
        <v>27</v>
      </c>
      <c r="G134">
        <v>0.3</v>
      </c>
      <c r="H134">
        <v>0.3</v>
      </c>
      <c r="I134">
        <v>5715</v>
      </c>
      <c r="J134">
        <v>8715</v>
      </c>
      <c r="L134">
        <v>4305</v>
      </c>
      <c r="M134">
        <v>7.9989999999999997</v>
      </c>
      <c r="N134">
        <v>12.77</v>
      </c>
      <c r="O134">
        <v>4.7709999999999999</v>
      </c>
      <c r="Q134">
        <v>0.55700000000000005</v>
      </c>
      <c r="R134">
        <v>1</v>
      </c>
      <c r="S134">
        <v>0</v>
      </c>
      <c r="T134">
        <v>0</v>
      </c>
      <c r="V134">
        <v>0</v>
      </c>
      <c r="Y134" s="1">
        <v>44817</v>
      </c>
      <c r="Z134" s="6">
        <v>0.52334490740740736</v>
      </c>
      <c r="AB134">
        <v>1</v>
      </c>
      <c r="AD134" s="3">
        <f t="shared" si="8"/>
        <v>10.000140209796955</v>
      </c>
      <c r="AE134" s="3">
        <f t="shared" si="9"/>
        <v>15.602132122475586</v>
      </c>
      <c r="AF134" s="3">
        <f t="shared" si="10"/>
        <v>5.6019919126786313</v>
      </c>
      <c r="AG134" s="3">
        <f t="shared" si="11"/>
        <v>0.79540429105474741</v>
      </c>
      <c r="AH134" s="3"/>
      <c r="AI134">
        <f>100*(AVERAGE(I134:I135))/(AVERAGE(I$47:I$48))</f>
        <v>87.697491576188696</v>
      </c>
      <c r="AK134">
        <f>ABS(100*(AD134-AD135)/(AVERAGE(AD134:AD135)))</f>
        <v>4.5394733379428818</v>
      </c>
      <c r="AO134">
        <f>100*(AVERAGE(J134:J135))/(AVERAGE(J$47:J$48))</f>
        <v>90.934515329006388</v>
      </c>
      <c r="AQ134">
        <f>ABS(100*(AE134-AE135)/(AVERAGE(AE134:AE135)))</f>
        <v>2.1055935915549489</v>
      </c>
      <c r="AU134">
        <f>100*(((AVERAGE(J134:J135))-(AVERAGE(I134:I135)))/((AVERAGE(J$47:J$48))-(AVERAGE($I$47:I135))))</f>
        <v>53.72143340538188</v>
      </c>
      <c r="AW134">
        <f>ABS(100*(AF134-AF135)/(AVERAGE(AF134:AF135)))</f>
        <v>15.163466559129526</v>
      </c>
      <c r="BA134">
        <f>100*(AVERAGE(L134:L135))/(AVERAGE(L$47:L$48))</f>
        <v>101.07099879663056</v>
      </c>
      <c r="BC134">
        <f>ABS(100*(AG134-AG135)/(AVERAGE(AG134:AG135)))</f>
        <v>4.6730067054776363</v>
      </c>
      <c r="BG134" s="3">
        <f>AVERAGE(AD134:AD135)</f>
        <v>10.232388483314352</v>
      </c>
      <c r="BH134" s="3">
        <f>AVERAGE(AE134:AE135)</f>
        <v>15.43958466979068</v>
      </c>
      <c r="BI134" s="3">
        <f>AVERAGE(AF134:AF135)</f>
        <v>5.2071961864763283</v>
      </c>
      <c r="BJ134" s="3">
        <f>AVERAGE(AG134:AG135)</f>
        <v>0.77724395987334671</v>
      </c>
    </row>
    <row r="135" spans="1:62" x14ac:dyDescent="0.2">
      <c r="A135">
        <v>111</v>
      </c>
      <c r="B135">
        <v>1</v>
      </c>
      <c r="C135" t="s">
        <v>93</v>
      </c>
      <c r="D135" t="s">
        <v>27</v>
      </c>
      <c r="G135">
        <v>0.3</v>
      </c>
      <c r="H135">
        <v>0.3</v>
      </c>
      <c r="I135">
        <v>5997</v>
      </c>
      <c r="J135">
        <v>8518</v>
      </c>
      <c r="L135">
        <v>4094</v>
      </c>
      <c r="M135">
        <v>8.359</v>
      </c>
      <c r="N135">
        <v>12.491</v>
      </c>
      <c r="O135">
        <v>4.1319999999999997</v>
      </c>
      <c r="Q135">
        <v>0.52</v>
      </c>
      <c r="R135">
        <v>1</v>
      </c>
      <c r="S135">
        <v>0</v>
      </c>
      <c r="T135">
        <v>0</v>
      </c>
      <c r="V135">
        <v>0</v>
      </c>
      <c r="Y135" s="1">
        <v>44817</v>
      </c>
      <c r="Z135" s="6">
        <v>0.53089120370370368</v>
      </c>
      <c r="AB135">
        <v>1</v>
      </c>
      <c r="AD135" s="3">
        <f t="shared" si="8"/>
        <v>10.464636756831748</v>
      </c>
      <c r="AE135" s="3">
        <f t="shared" si="9"/>
        <v>15.277037217105773</v>
      </c>
      <c r="AF135" s="3">
        <f t="shared" si="10"/>
        <v>4.8124004602740253</v>
      </c>
      <c r="AG135" s="3">
        <f t="shared" si="11"/>
        <v>0.75908362869194601</v>
      </c>
      <c r="AH135" s="3"/>
      <c r="BG135" s="3"/>
      <c r="BH135" s="3"/>
      <c r="BI135" s="3"/>
      <c r="BJ135" s="3"/>
    </row>
    <row r="136" spans="1:62" x14ac:dyDescent="0.2">
      <c r="A136">
        <v>112</v>
      </c>
      <c r="B136">
        <v>6</v>
      </c>
      <c r="R136">
        <v>1</v>
      </c>
      <c r="AB136">
        <v>1</v>
      </c>
      <c r="AD136" s="3" t="e">
        <f t="shared" si="8"/>
        <v>#DIV/0!</v>
      </c>
      <c r="AE136" s="3" t="e">
        <f t="shared" si="9"/>
        <v>#DIV/0!</v>
      </c>
      <c r="AF136" s="3" t="e">
        <f t="shared" si="10"/>
        <v>#DIV/0!</v>
      </c>
      <c r="AG136" s="3" t="e">
        <f t="shared" si="11"/>
        <v>#DIV/0!</v>
      </c>
      <c r="AH136" s="3"/>
    </row>
  </sheetData>
  <conditionalFormatting sqref="BC33:BD34 AK36:AL37 AW36:AX37 AQ36:AR37 AK39:AL40 AL38 AQ39:AR40 AR38 AW39:AX40 AX38 BD38 BC36:BD37 BD35 BD32">
    <cfRule type="cellIs" dxfId="643" priority="322" operator="greaterThan">
      <formula>20</formula>
    </cfRule>
  </conditionalFormatting>
  <conditionalFormatting sqref="AS49:AT49 AY49:AZ49 BE49 AM49:AN49 BE32:BE38 AM43:AN44 BE43:BE44 AY43:AZ44 AS43:AT44 AM36:AN40 AY36:AZ40 AS36:AT40">
    <cfRule type="cellIs" dxfId="642" priority="321" operator="between">
      <formula>80</formula>
      <formula>120</formula>
    </cfRule>
  </conditionalFormatting>
  <conditionalFormatting sqref="BC40">
    <cfRule type="cellIs" dxfId="641" priority="320" operator="greaterThan">
      <formula>20</formula>
    </cfRule>
  </conditionalFormatting>
  <conditionalFormatting sqref="AL44 AX44 BD44 BC49:BD49 AW49:AX49 AK49:AL49">
    <cfRule type="cellIs" dxfId="640" priority="319" operator="greaterThan">
      <formula>20</formula>
    </cfRule>
  </conditionalFormatting>
  <conditionalFormatting sqref="AK49">
    <cfRule type="cellIs" dxfId="639" priority="317" operator="greaterThan">
      <formula>20</formula>
    </cfRule>
  </conditionalFormatting>
  <conditionalFormatting sqref="BC49">
    <cfRule type="cellIs" dxfId="638" priority="314" operator="greaterThan">
      <formula>20</formula>
    </cfRule>
  </conditionalFormatting>
  <conditionalFormatting sqref="AM31:AN36 AY31:AZ36">
    <cfRule type="cellIs" dxfId="637" priority="312" operator="between">
      <formula>80</formula>
      <formula>120</formula>
    </cfRule>
  </conditionalFormatting>
  <conditionalFormatting sqref="AR44 AQ49:AR49">
    <cfRule type="cellIs" dxfId="636" priority="318" operator="greaterThan">
      <formula>20</formula>
    </cfRule>
  </conditionalFormatting>
  <conditionalFormatting sqref="AQ31:AR31 AQ36:AR36 AR35 AQ33:AR34 AR32">
    <cfRule type="cellIs" dxfId="635" priority="311" operator="greaterThan">
      <formula>20</formula>
    </cfRule>
  </conditionalFormatting>
  <conditionalFormatting sqref="AS31:AT36">
    <cfRule type="cellIs" dxfId="634" priority="310" operator="between">
      <formula>80</formula>
      <formula>120</formula>
    </cfRule>
  </conditionalFormatting>
  <conditionalFormatting sqref="AQ49">
    <cfRule type="cellIs" dxfId="633" priority="316" operator="greaterThan">
      <formula>20</formula>
    </cfRule>
  </conditionalFormatting>
  <conditionalFormatting sqref="AW49">
    <cfRule type="cellIs" dxfId="632" priority="315" operator="greaterThan">
      <formula>20</formula>
    </cfRule>
  </conditionalFormatting>
  <conditionalFormatting sqref="AK31:AL31 AW31:AX31 AK36:AL36 AL35 AK33:AL34 AL32 AW36:AX36 AX35 AW33:AX34 AX32">
    <cfRule type="cellIs" dxfId="631" priority="313" operator="greaterThan">
      <formula>20</formula>
    </cfRule>
  </conditionalFormatting>
  <conditionalFormatting sqref="BC49">
    <cfRule type="cellIs" dxfId="630" priority="308" operator="greaterThan">
      <formula>20</formula>
    </cfRule>
  </conditionalFormatting>
  <conditionalFormatting sqref="AW49">
    <cfRule type="cellIs" dxfId="629" priority="309" operator="greaterThan">
      <formula>20</formula>
    </cfRule>
  </conditionalFormatting>
  <conditionalFormatting sqref="BE80">
    <cfRule type="cellIs" dxfId="628" priority="204" operator="between">
      <formula>80</formula>
      <formula>120</formula>
    </cfRule>
  </conditionalFormatting>
  <conditionalFormatting sqref="AK45">
    <cfRule type="cellIs" dxfId="627" priority="307" operator="greaterThan">
      <formula>20</formula>
    </cfRule>
  </conditionalFormatting>
  <conditionalFormatting sqref="AQ45">
    <cfRule type="cellIs" dxfId="626" priority="306" operator="greaterThan">
      <formula>20</formula>
    </cfRule>
  </conditionalFormatting>
  <conditionalFormatting sqref="AW45">
    <cfRule type="cellIs" dxfId="625" priority="305" operator="greaterThan">
      <formula>20</formula>
    </cfRule>
  </conditionalFormatting>
  <conditionalFormatting sqref="BC45">
    <cfRule type="cellIs" dxfId="624" priority="304" operator="greaterThan">
      <formula>20</formula>
    </cfRule>
  </conditionalFormatting>
  <conditionalFormatting sqref="AK42">
    <cfRule type="cellIs" dxfId="623" priority="303" operator="greaterThan">
      <formula>20</formula>
    </cfRule>
  </conditionalFormatting>
  <conditionalFormatting sqref="AQ42">
    <cfRule type="cellIs" dxfId="622" priority="302" operator="greaterThan">
      <formula>20</formula>
    </cfRule>
  </conditionalFormatting>
  <conditionalFormatting sqref="AW42">
    <cfRule type="cellIs" dxfId="621" priority="301" operator="greaterThan">
      <formula>20</formula>
    </cfRule>
  </conditionalFormatting>
  <conditionalFormatting sqref="BC42">
    <cfRule type="cellIs" dxfId="620" priority="300" operator="greaterThan">
      <formula>20</formula>
    </cfRule>
  </conditionalFormatting>
  <conditionalFormatting sqref="AK43">
    <cfRule type="cellIs" dxfId="619" priority="299" operator="greaterThan">
      <formula>20</formula>
    </cfRule>
  </conditionalFormatting>
  <conditionalFormatting sqref="AQ43">
    <cfRule type="cellIs" dxfId="618" priority="298" operator="greaterThan">
      <formula>20</formula>
    </cfRule>
  </conditionalFormatting>
  <conditionalFormatting sqref="AW43">
    <cfRule type="cellIs" dxfId="617" priority="297" operator="greaterThan">
      <formula>20</formula>
    </cfRule>
  </conditionalFormatting>
  <conditionalFormatting sqref="BC43">
    <cfRule type="cellIs" dxfId="616" priority="296" operator="greaterThan">
      <formula>20</formula>
    </cfRule>
  </conditionalFormatting>
  <conditionalFormatting sqref="AW85">
    <cfRule type="cellIs" dxfId="615" priority="198" operator="greaterThan">
      <formula>20</formula>
    </cfRule>
  </conditionalFormatting>
  <conditionalFormatting sqref="BC85">
    <cfRule type="cellIs" dxfId="614" priority="197" operator="greaterThan">
      <formula>20</formula>
    </cfRule>
  </conditionalFormatting>
  <conditionalFormatting sqref="AK91 AK88">
    <cfRule type="cellIs" dxfId="613" priority="196" operator="greaterThan">
      <formula>20</formula>
    </cfRule>
  </conditionalFormatting>
  <conditionalFormatting sqref="AQ91 AQ88">
    <cfRule type="cellIs" dxfId="612" priority="195" operator="greaterThan">
      <formula>20</formula>
    </cfRule>
  </conditionalFormatting>
  <conditionalFormatting sqref="AK48">
    <cfRule type="cellIs" dxfId="611" priority="295" operator="greaterThan">
      <formula>20</formula>
    </cfRule>
  </conditionalFormatting>
  <conditionalFormatting sqref="AQ48">
    <cfRule type="cellIs" dxfId="610" priority="294" operator="greaterThan">
      <formula>20</formula>
    </cfRule>
  </conditionalFormatting>
  <conditionalFormatting sqref="AW48">
    <cfRule type="cellIs" dxfId="609" priority="293" operator="greaterThan">
      <formula>20</formula>
    </cfRule>
  </conditionalFormatting>
  <conditionalFormatting sqref="BC48">
    <cfRule type="cellIs" dxfId="608" priority="292" operator="greaterThan">
      <formula>20</formula>
    </cfRule>
  </conditionalFormatting>
  <conditionalFormatting sqref="AK82 AK79 AK76 AK73 AK70 AK67 AK64 AK61 AK58 AK55 AK52">
    <cfRule type="cellIs" dxfId="607" priority="291" operator="greaterThan">
      <formula>20</formula>
    </cfRule>
  </conditionalFormatting>
  <conditionalFormatting sqref="AQ82 AQ79 AQ76 AQ73 AQ70 AQ67 AQ64 AQ61 AQ58 AQ55 AQ52">
    <cfRule type="cellIs" dxfId="606" priority="290" operator="greaterThan">
      <formula>20</formula>
    </cfRule>
  </conditionalFormatting>
  <conditionalFormatting sqref="AW82 AW79 AW76 AW73 AW70 AW67 AW64 AW61 AW58 AW55 AW52">
    <cfRule type="cellIs" dxfId="605" priority="289" operator="greaterThan">
      <formula>20</formula>
    </cfRule>
  </conditionalFormatting>
  <conditionalFormatting sqref="BC82 BC79 BC76 BC73 BC70 BC67 BC64 BC61 BC58 BC55 BC52">
    <cfRule type="cellIs" dxfId="604" priority="288" operator="greaterThan">
      <formula>20</formula>
    </cfRule>
  </conditionalFormatting>
  <conditionalFormatting sqref="AK89">
    <cfRule type="cellIs" dxfId="603" priority="287" operator="greaterThan">
      <formula>20</formula>
    </cfRule>
  </conditionalFormatting>
  <conditionalFormatting sqref="AQ89">
    <cfRule type="cellIs" dxfId="602" priority="286" operator="greaterThan">
      <formula>20</formula>
    </cfRule>
  </conditionalFormatting>
  <conditionalFormatting sqref="AW89">
    <cfRule type="cellIs" dxfId="601" priority="285" operator="greaterThan">
      <formula>20</formula>
    </cfRule>
  </conditionalFormatting>
  <conditionalFormatting sqref="BC92 BC89">
    <cfRule type="cellIs" dxfId="600" priority="284" operator="greaterThan">
      <formula>20</formula>
    </cfRule>
  </conditionalFormatting>
  <conditionalFormatting sqref="AM83:AN83">
    <cfRule type="cellIs" dxfId="599" priority="283" operator="between">
      <formula>80</formula>
      <formula>120</formula>
    </cfRule>
  </conditionalFormatting>
  <conditionalFormatting sqref="AL82">
    <cfRule type="cellIs" dxfId="598" priority="282" operator="greaterThan">
      <formula>20</formula>
    </cfRule>
  </conditionalFormatting>
  <conditionalFormatting sqref="AM82:AN82">
    <cfRule type="cellIs" dxfId="597" priority="281" operator="between">
      <formula>80</formula>
      <formula>120</formula>
    </cfRule>
  </conditionalFormatting>
  <conditionalFormatting sqref="AM82:AN82">
    <cfRule type="cellIs" dxfId="596" priority="280" operator="between">
      <formula>80</formula>
      <formula>120</formula>
    </cfRule>
  </conditionalFormatting>
  <conditionalFormatting sqref="AR80">
    <cfRule type="cellIs" dxfId="595" priority="219" operator="greaterThan">
      <formula>20</formula>
    </cfRule>
  </conditionalFormatting>
  <conditionalFormatting sqref="AM84:AN84">
    <cfRule type="cellIs" dxfId="594" priority="279" operator="between">
      <formula>80</formula>
      <formula>120</formula>
    </cfRule>
  </conditionalFormatting>
  <conditionalFormatting sqref="AK83 AK80 AK77 AK74 AK71 AK68 AK65 AK62 AK59 AK56 AK53 AK50">
    <cfRule type="cellIs" dxfId="593" priority="234" operator="greaterThan">
      <formula>20</formula>
    </cfRule>
  </conditionalFormatting>
  <conditionalFormatting sqref="AQ83 AQ80 AQ77 AQ74 AQ71 AQ68 AQ65 AQ62 AQ59 AQ56 AQ53 AQ50">
    <cfRule type="cellIs" dxfId="592" priority="233" operator="greaterThan">
      <formula>20</formula>
    </cfRule>
  </conditionalFormatting>
  <conditionalFormatting sqref="AW83 AW80 AW77 AW74 AW71 AW68 AW65 AW62 AW59 AW56 AW53 AW50">
    <cfRule type="cellIs" dxfId="591" priority="232" operator="greaterThan">
      <formula>20</formula>
    </cfRule>
  </conditionalFormatting>
  <conditionalFormatting sqref="BC83 BC80 BC77 BC74 BC71 BC68 BC65 BC62 BC59 BC56 BC53 BC50">
    <cfRule type="cellIs" dxfId="590" priority="231" operator="greaterThan">
      <formula>20</formula>
    </cfRule>
  </conditionalFormatting>
  <conditionalFormatting sqref="AQ90 AQ87">
    <cfRule type="cellIs" dxfId="589" priority="229" operator="greaterThan">
      <formula>20</formula>
    </cfRule>
  </conditionalFormatting>
  <conditionalFormatting sqref="AW90 AW87">
    <cfRule type="cellIs" dxfId="588" priority="228" operator="greaterThan">
      <formula>20</formula>
    </cfRule>
  </conditionalFormatting>
  <conditionalFormatting sqref="AS83:AT83">
    <cfRule type="cellIs" dxfId="587" priority="278" operator="between">
      <formula>80</formula>
      <formula>120</formula>
    </cfRule>
  </conditionalFormatting>
  <conditionalFormatting sqref="AS83:AT83">
    <cfRule type="cellIs" dxfId="586" priority="277" operator="between">
      <formula>80</formula>
      <formula>120</formula>
    </cfRule>
  </conditionalFormatting>
  <conditionalFormatting sqref="AR82">
    <cfRule type="cellIs" dxfId="585" priority="276" operator="greaterThan">
      <formula>20</formula>
    </cfRule>
  </conditionalFormatting>
  <conditionalFormatting sqref="AS82:AT82">
    <cfRule type="cellIs" dxfId="584" priority="275" operator="between">
      <formula>80</formula>
      <formula>120</formula>
    </cfRule>
  </conditionalFormatting>
  <conditionalFormatting sqref="AS82:AT82">
    <cfRule type="cellIs" dxfId="583" priority="274" operator="between">
      <formula>80</formula>
      <formula>120</formula>
    </cfRule>
  </conditionalFormatting>
  <conditionalFormatting sqref="AS82:AT82">
    <cfRule type="cellIs" dxfId="582" priority="273" operator="between">
      <formula>80</formula>
      <formula>120</formula>
    </cfRule>
  </conditionalFormatting>
  <conditionalFormatting sqref="AS84:AT84">
    <cfRule type="cellIs" dxfId="581" priority="272" operator="between">
      <formula>80</formula>
      <formula>120</formula>
    </cfRule>
  </conditionalFormatting>
  <conditionalFormatting sqref="AS84:AT84">
    <cfRule type="cellIs" dxfId="580" priority="271" operator="between">
      <formula>80</formula>
      <formula>120</formula>
    </cfRule>
  </conditionalFormatting>
  <conditionalFormatting sqref="AY83:AZ83">
    <cfRule type="cellIs" dxfId="579" priority="270" operator="between">
      <formula>80</formula>
      <formula>120</formula>
    </cfRule>
  </conditionalFormatting>
  <conditionalFormatting sqref="AX82">
    <cfRule type="cellIs" dxfId="578" priority="269" operator="greaterThan">
      <formula>20</formula>
    </cfRule>
  </conditionalFormatting>
  <conditionalFormatting sqref="AY82:AZ82">
    <cfRule type="cellIs" dxfId="577" priority="268" operator="between">
      <formula>80</formula>
      <formula>120</formula>
    </cfRule>
  </conditionalFormatting>
  <conditionalFormatting sqref="AY82:AZ82">
    <cfRule type="cellIs" dxfId="576" priority="266" operator="between">
      <formula>80</formula>
      <formula>120</formula>
    </cfRule>
  </conditionalFormatting>
  <conditionalFormatting sqref="AY82:AZ82">
    <cfRule type="cellIs" dxfId="575" priority="267" operator="between">
      <formula>80</formula>
      <formula>120</formula>
    </cfRule>
  </conditionalFormatting>
  <conditionalFormatting sqref="AY84:AZ84">
    <cfRule type="cellIs" dxfId="574" priority="265" operator="between">
      <formula>80</formula>
      <formula>120</formula>
    </cfRule>
  </conditionalFormatting>
  <conditionalFormatting sqref="BE83">
    <cfRule type="cellIs" dxfId="573" priority="264" operator="between">
      <formula>80</formula>
      <formula>120</formula>
    </cfRule>
  </conditionalFormatting>
  <conditionalFormatting sqref="BD82">
    <cfRule type="cellIs" dxfId="572" priority="263" operator="greaterThan">
      <formula>20</formula>
    </cfRule>
  </conditionalFormatting>
  <conditionalFormatting sqref="BE82">
    <cfRule type="cellIs" dxfId="571" priority="262" operator="between">
      <formula>80</formula>
      <formula>120</formula>
    </cfRule>
  </conditionalFormatting>
  <conditionalFormatting sqref="BE82">
    <cfRule type="cellIs" dxfId="570" priority="261" operator="between">
      <formula>80</formula>
      <formula>120</formula>
    </cfRule>
  </conditionalFormatting>
  <conditionalFormatting sqref="BE82">
    <cfRule type="cellIs" dxfId="569" priority="259" operator="between">
      <formula>80</formula>
      <formula>120</formula>
    </cfRule>
  </conditionalFormatting>
  <conditionalFormatting sqref="BE82">
    <cfRule type="cellIs" dxfId="568" priority="260" operator="between">
      <formula>80</formula>
      <formula>120</formula>
    </cfRule>
  </conditionalFormatting>
  <conditionalFormatting sqref="BE84">
    <cfRule type="cellIs" dxfId="567" priority="258" operator="between">
      <formula>80</formula>
      <formula>120</formula>
    </cfRule>
  </conditionalFormatting>
  <conditionalFormatting sqref="AW91 AW88">
    <cfRule type="cellIs" dxfId="566" priority="194" operator="greaterThan">
      <formula>20</formula>
    </cfRule>
  </conditionalFormatting>
  <conditionalFormatting sqref="AQ89 AQ86">
    <cfRule type="cellIs" dxfId="565" priority="191" operator="greaterThan">
      <formula>20</formula>
    </cfRule>
  </conditionalFormatting>
  <conditionalFormatting sqref="AS93:AT93">
    <cfRule type="cellIs" dxfId="564" priority="187" operator="between">
      <formula>80</formula>
      <formula>120</formula>
    </cfRule>
  </conditionalFormatting>
  <conditionalFormatting sqref="BE93">
    <cfRule type="cellIs" dxfId="563" priority="184" operator="between">
      <formula>80</formula>
      <formula>120</formula>
    </cfRule>
  </conditionalFormatting>
  <conditionalFormatting sqref="AS94:AT94 AY94:AZ94 BE94 AM94:AN94">
    <cfRule type="cellIs" dxfId="562" priority="183" operator="between">
      <formula>80</formula>
      <formula>120</formula>
    </cfRule>
  </conditionalFormatting>
  <conditionalFormatting sqref="BC94:BD94 AW94:AX94 AK94:AL94">
    <cfRule type="cellIs" dxfId="561" priority="182" operator="greaterThan">
      <formula>20</formula>
    </cfRule>
  </conditionalFormatting>
  <conditionalFormatting sqref="BC39">
    <cfRule type="cellIs" dxfId="560" priority="257" operator="greaterThan">
      <formula>20</formula>
    </cfRule>
  </conditionalFormatting>
  <conditionalFormatting sqref="AK43:AL43 AW43:AX43 BC43:BD43">
    <cfRule type="cellIs" dxfId="559" priority="256" operator="greaterThan">
      <formula>20</formula>
    </cfRule>
  </conditionalFormatting>
  <conditionalFormatting sqref="AQ43:AR43">
    <cfRule type="cellIs" dxfId="558" priority="255" operator="greaterThan">
      <formula>20</formula>
    </cfRule>
  </conditionalFormatting>
  <conditionalFormatting sqref="AQ43">
    <cfRule type="cellIs" dxfId="557" priority="253" operator="greaterThan">
      <formula>20</formula>
    </cfRule>
  </conditionalFormatting>
  <conditionalFormatting sqref="BC43 BC45">
    <cfRule type="cellIs" dxfId="556" priority="251" operator="greaterThan">
      <formula>20</formula>
    </cfRule>
  </conditionalFormatting>
  <conditionalFormatting sqref="AK43">
    <cfRule type="cellIs" dxfId="555" priority="254" operator="greaterThan">
      <formula>20</formula>
    </cfRule>
  </conditionalFormatting>
  <conditionalFormatting sqref="AW43 AW45">
    <cfRule type="cellIs" dxfId="554" priority="252" operator="greaterThan">
      <formula>20</formula>
    </cfRule>
  </conditionalFormatting>
  <conditionalFormatting sqref="AK45:AL45 AW45:AX45 BC45:BD45">
    <cfRule type="cellIs" dxfId="553" priority="250" operator="greaterThan">
      <formula>20</formula>
    </cfRule>
  </conditionalFormatting>
  <conditionalFormatting sqref="AM45:AN45 BE45 AY45:AZ45">
    <cfRule type="cellIs" dxfId="552" priority="249" operator="between">
      <formula>80</formula>
      <formula>120</formula>
    </cfRule>
  </conditionalFormatting>
  <conditionalFormatting sqref="AQ45:AR45">
    <cfRule type="cellIs" dxfId="551" priority="248" operator="greaterThan">
      <formula>20</formula>
    </cfRule>
  </conditionalFormatting>
  <conditionalFormatting sqref="AS45:AT45">
    <cfRule type="cellIs" dxfId="550" priority="247" operator="between">
      <formula>80</formula>
      <formula>120</formula>
    </cfRule>
  </conditionalFormatting>
  <conditionalFormatting sqref="AK42">
    <cfRule type="cellIs" dxfId="549" priority="246" operator="greaterThan">
      <formula>20</formula>
    </cfRule>
  </conditionalFormatting>
  <conditionalFormatting sqref="AQ42">
    <cfRule type="cellIs" dxfId="548" priority="245" operator="greaterThan">
      <formula>20</formula>
    </cfRule>
  </conditionalFormatting>
  <conditionalFormatting sqref="AW42">
    <cfRule type="cellIs" dxfId="547" priority="244" operator="greaterThan">
      <formula>20</formula>
    </cfRule>
  </conditionalFormatting>
  <conditionalFormatting sqref="BC42">
    <cfRule type="cellIs" dxfId="546" priority="243" operator="greaterThan">
      <formula>20</formula>
    </cfRule>
  </conditionalFormatting>
  <conditionalFormatting sqref="AK46">
    <cfRule type="cellIs" dxfId="545" priority="242" operator="greaterThan">
      <formula>20</formula>
    </cfRule>
  </conditionalFormatting>
  <conditionalFormatting sqref="AQ46">
    <cfRule type="cellIs" dxfId="544" priority="241" operator="greaterThan">
      <formula>20</formula>
    </cfRule>
  </conditionalFormatting>
  <conditionalFormatting sqref="AW46">
    <cfRule type="cellIs" dxfId="543" priority="240" operator="greaterThan">
      <formula>20</formula>
    </cfRule>
  </conditionalFormatting>
  <conditionalFormatting sqref="BC46">
    <cfRule type="cellIs" dxfId="542" priority="239" operator="greaterThan">
      <formula>20</formula>
    </cfRule>
  </conditionalFormatting>
  <conditionalFormatting sqref="AK47">
    <cfRule type="cellIs" dxfId="541" priority="238" operator="greaterThan">
      <formula>20</formula>
    </cfRule>
  </conditionalFormatting>
  <conditionalFormatting sqref="AQ47">
    <cfRule type="cellIs" dxfId="540" priority="237" operator="greaterThan">
      <formula>20</formula>
    </cfRule>
  </conditionalFormatting>
  <conditionalFormatting sqref="AW47">
    <cfRule type="cellIs" dxfId="539" priority="236" operator="greaterThan">
      <formula>20</formula>
    </cfRule>
  </conditionalFormatting>
  <conditionalFormatting sqref="BC47">
    <cfRule type="cellIs" dxfId="538" priority="235" operator="greaterThan">
      <formula>20</formula>
    </cfRule>
  </conditionalFormatting>
  <conditionalFormatting sqref="AK90 AK87">
    <cfRule type="cellIs" dxfId="537" priority="230" operator="greaterThan">
      <formula>20</formula>
    </cfRule>
  </conditionalFormatting>
  <conditionalFormatting sqref="BC90 BC87">
    <cfRule type="cellIs" dxfId="536" priority="227" operator="greaterThan">
      <formula>20</formula>
    </cfRule>
  </conditionalFormatting>
  <conditionalFormatting sqref="AM81:AN81">
    <cfRule type="cellIs" dxfId="535" priority="226" operator="between">
      <formula>80</formula>
      <formula>120</formula>
    </cfRule>
  </conditionalFormatting>
  <conditionalFormatting sqref="AL80">
    <cfRule type="cellIs" dxfId="534" priority="225" operator="greaterThan">
      <formula>20</formula>
    </cfRule>
  </conditionalFormatting>
  <conditionalFormatting sqref="AM80:AN80">
    <cfRule type="cellIs" dxfId="533" priority="224" operator="between">
      <formula>80</formula>
      <formula>120</formula>
    </cfRule>
  </conditionalFormatting>
  <conditionalFormatting sqref="AM80:AN80">
    <cfRule type="cellIs" dxfId="532" priority="223" operator="between">
      <formula>80</formula>
      <formula>120</formula>
    </cfRule>
  </conditionalFormatting>
  <conditionalFormatting sqref="AM82:AN83">
    <cfRule type="cellIs" dxfId="531" priority="222" operator="between">
      <formula>80</formula>
      <formula>120</formula>
    </cfRule>
  </conditionalFormatting>
  <conditionalFormatting sqref="AS81:AT81">
    <cfRule type="cellIs" dxfId="530" priority="221" operator="between">
      <formula>80</formula>
      <formula>120</formula>
    </cfRule>
  </conditionalFormatting>
  <conditionalFormatting sqref="AS81:AT81">
    <cfRule type="cellIs" dxfId="529" priority="220" operator="between">
      <formula>80</formula>
      <formula>120</formula>
    </cfRule>
  </conditionalFormatting>
  <conditionalFormatting sqref="AS80:AT80">
    <cfRule type="cellIs" dxfId="528" priority="218" operator="between">
      <formula>80</formula>
      <formula>120</formula>
    </cfRule>
  </conditionalFormatting>
  <conditionalFormatting sqref="AS80:AT80">
    <cfRule type="cellIs" dxfId="527" priority="217" operator="between">
      <formula>80</formula>
      <formula>120</formula>
    </cfRule>
  </conditionalFormatting>
  <conditionalFormatting sqref="AS80:AT80">
    <cfRule type="cellIs" dxfId="526" priority="216" operator="between">
      <formula>80</formula>
      <formula>120</formula>
    </cfRule>
  </conditionalFormatting>
  <conditionalFormatting sqref="AS82:AT83">
    <cfRule type="cellIs" dxfId="525" priority="215" operator="between">
      <formula>80</formula>
      <formula>120</formula>
    </cfRule>
  </conditionalFormatting>
  <conditionalFormatting sqref="AS82:AT83">
    <cfRule type="cellIs" dxfId="524" priority="214" operator="between">
      <formula>80</formula>
      <formula>120</formula>
    </cfRule>
  </conditionalFormatting>
  <conditionalFormatting sqref="BD80">
    <cfRule type="cellIs" dxfId="523" priority="206" operator="greaterThan">
      <formula>20</formula>
    </cfRule>
  </conditionalFormatting>
  <conditionalFormatting sqref="AY81:AZ81">
    <cfRule type="cellIs" dxfId="522" priority="213" operator="between">
      <formula>80</formula>
      <formula>120</formula>
    </cfRule>
  </conditionalFormatting>
  <conditionalFormatting sqref="AX80">
    <cfRule type="cellIs" dxfId="521" priority="212" operator="greaterThan">
      <formula>20</formula>
    </cfRule>
  </conditionalFormatting>
  <conditionalFormatting sqref="AY80:AZ80">
    <cfRule type="cellIs" dxfId="520" priority="211" operator="between">
      <formula>80</formula>
      <formula>120</formula>
    </cfRule>
  </conditionalFormatting>
  <conditionalFormatting sqref="AY80:AZ80">
    <cfRule type="cellIs" dxfId="519" priority="209" operator="between">
      <formula>80</formula>
      <formula>120</formula>
    </cfRule>
  </conditionalFormatting>
  <conditionalFormatting sqref="AY80:AZ80">
    <cfRule type="cellIs" dxfId="518" priority="210" operator="between">
      <formula>80</formula>
      <formula>120</formula>
    </cfRule>
  </conditionalFormatting>
  <conditionalFormatting sqref="AY82:AZ83">
    <cfRule type="cellIs" dxfId="517" priority="208" operator="between">
      <formula>80</formula>
      <formula>120</formula>
    </cfRule>
  </conditionalFormatting>
  <conditionalFormatting sqref="AK85">
    <cfRule type="cellIs" dxfId="516" priority="200" operator="greaterThan">
      <formula>20</formula>
    </cfRule>
  </conditionalFormatting>
  <conditionalFormatting sqref="BE81">
    <cfRule type="cellIs" dxfId="515" priority="207" operator="between">
      <formula>80</formula>
      <formula>120</formula>
    </cfRule>
  </conditionalFormatting>
  <conditionalFormatting sqref="BE80">
    <cfRule type="cellIs" dxfId="514" priority="205" operator="between">
      <formula>80</formula>
      <formula>120</formula>
    </cfRule>
  </conditionalFormatting>
  <conditionalFormatting sqref="BE80">
    <cfRule type="cellIs" dxfId="513" priority="202" operator="between">
      <formula>80</formula>
      <formula>120</formula>
    </cfRule>
  </conditionalFormatting>
  <conditionalFormatting sqref="BE80">
    <cfRule type="cellIs" dxfId="512" priority="203" operator="between">
      <formula>80</formula>
      <formula>120</formula>
    </cfRule>
  </conditionalFormatting>
  <conditionalFormatting sqref="AK89 AK86">
    <cfRule type="cellIs" dxfId="511" priority="192" operator="greaterThan">
      <formula>20</formula>
    </cfRule>
  </conditionalFormatting>
  <conditionalFormatting sqref="BE82:BE83">
    <cfRule type="cellIs" dxfId="510" priority="201" operator="between">
      <formula>80</formula>
      <formula>120</formula>
    </cfRule>
  </conditionalFormatting>
  <conditionalFormatting sqref="AW89 AW86">
    <cfRule type="cellIs" dxfId="509" priority="190" operator="greaterThan">
      <formula>20</formula>
    </cfRule>
  </conditionalFormatting>
  <conditionalFormatting sqref="AQ85">
    <cfRule type="cellIs" dxfId="508" priority="199" operator="greaterThan">
      <formula>20</formula>
    </cfRule>
  </conditionalFormatting>
  <conditionalFormatting sqref="BC91 BC88">
    <cfRule type="cellIs" dxfId="507" priority="193" operator="greaterThan">
      <formula>20</formula>
    </cfRule>
  </conditionalFormatting>
  <conditionalFormatting sqref="BC92 BC89 BC86">
    <cfRule type="cellIs" dxfId="506" priority="189" operator="greaterThan">
      <formula>20</formula>
    </cfRule>
  </conditionalFormatting>
  <conditionalFormatting sqref="AM93:AN93">
    <cfRule type="cellIs" dxfId="505" priority="188" operator="between">
      <formula>80</formula>
      <formula>120</formula>
    </cfRule>
  </conditionalFormatting>
  <conditionalFormatting sqref="AS93:AT93">
    <cfRule type="cellIs" dxfId="504" priority="186" operator="between">
      <formula>80</formula>
      <formula>120</formula>
    </cfRule>
  </conditionalFormatting>
  <conditionalFormatting sqref="AY93:AZ93">
    <cfRule type="cellIs" dxfId="503" priority="185" operator="between">
      <formula>80</formula>
      <formula>120</formula>
    </cfRule>
  </conditionalFormatting>
  <conditionalFormatting sqref="AK94">
    <cfRule type="cellIs" dxfId="502" priority="180" operator="greaterThan">
      <formula>20</formula>
    </cfRule>
  </conditionalFormatting>
  <conditionalFormatting sqref="BC94">
    <cfRule type="cellIs" dxfId="501" priority="177" operator="greaterThan">
      <formula>20</formula>
    </cfRule>
  </conditionalFormatting>
  <conditionalFormatting sqref="AQ94:AR94">
    <cfRule type="cellIs" dxfId="500" priority="181" operator="greaterThan">
      <formula>20</formula>
    </cfRule>
  </conditionalFormatting>
  <conditionalFormatting sqref="AQ94">
    <cfRule type="cellIs" dxfId="499" priority="179" operator="greaterThan">
      <formula>20</formula>
    </cfRule>
  </conditionalFormatting>
  <conditionalFormatting sqref="AW94">
    <cfRule type="cellIs" dxfId="498" priority="178" operator="greaterThan">
      <formula>20</formula>
    </cfRule>
  </conditionalFormatting>
  <conditionalFormatting sqref="BC94">
    <cfRule type="cellIs" dxfId="497" priority="175" operator="greaterThan">
      <formula>20</formula>
    </cfRule>
  </conditionalFormatting>
  <conditionalFormatting sqref="AW94">
    <cfRule type="cellIs" dxfId="496" priority="176" operator="greaterThan">
      <formula>20</formula>
    </cfRule>
  </conditionalFormatting>
  <conditionalFormatting sqref="AK127 AK124 AK121 AK118 AK115 AK112 AK109 AK106 AK103 AK100 AK97">
    <cfRule type="cellIs" dxfId="495" priority="174" operator="greaterThan">
      <formula>20</formula>
    </cfRule>
  </conditionalFormatting>
  <conditionalFormatting sqref="AQ127 AQ124 AQ121 AQ118 AQ115 AQ112 AQ109 AQ106 AQ103 AQ100 AQ97">
    <cfRule type="cellIs" dxfId="494" priority="173" operator="greaterThan">
      <formula>20</formula>
    </cfRule>
  </conditionalFormatting>
  <conditionalFormatting sqref="AW127 AW124 AW121 AW118 AW115 AW112 AW109 AW106 AW103 AW100 AW97">
    <cfRule type="cellIs" dxfId="493" priority="172" operator="greaterThan">
      <formula>20</formula>
    </cfRule>
  </conditionalFormatting>
  <conditionalFormatting sqref="BC127 BC124 BC121 BC118 BC115 BC112 BC109 BC106 BC103 BC100 BC97">
    <cfRule type="cellIs" dxfId="492" priority="171" operator="greaterThan">
      <formula>20</formula>
    </cfRule>
  </conditionalFormatting>
  <conditionalFormatting sqref="AX127">
    <cfRule type="cellIs" dxfId="491" priority="156" operator="greaterThan">
      <formula>20</formula>
    </cfRule>
  </conditionalFormatting>
  <conditionalFormatting sqref="AM128:AN128">
    <cfRule type="cellIs" dxfId="490" priority="170" operator="between">
      <formula>80</formula>
      <formula>120</formula>
    </cfRule>
  </conditionalFormatting>
  <conditionalFormatting sqref="AL127">
    <cfRule type="cellIs" dxfId="489" priority="169" operator="greaterThan">
      <formula>20</formula>
    </cfRule>
  </conditionalFormatting>
  <conditionalFormatting sqref="AM127:AN127">
    <cfRule type="cellIs" dxfId="488" priority="168" operator="between">
      <formula>80</formula>
      <formula>120</formula>
    </cfRule>
  </conditionalFormatting>
  <conditionalFormatting sqref="AM127:AN127">
    <cfRule type="cellIs" dxfId="487" priority="167" operator="between">
      <formula>80</formula>
      <formula>120</formula>
    </cfRule>
  </conditionalFormatting>
  <conditionalFormatting sqref="AM129:AN129">
    <cfRule type="cellIs" dxfId="486" priority="166" operator="between">
      <formula>80</formula>
      <formula>120</formula>
    </cfRule>
  </conditionalFormatting>
  <conditionalFormatting sqref="AS128:AT128">
    <cfRule type="cellIs" dxfId="485" priority="165" operator="between">
      <formula>80</formula>
      <formula>120</formula>
    </cfRule>
  </conditionalFormatting>
  <conditionalFormatting sqref="AS128:AT128">
    <cfRule type="cellIs" dxfId="484" priority="164" operator="between">
      <formula>80</formula>
      <formula>120</formula>
    </cfRule>
  </conditionalFormatting>
  <conditionalFormatting sqref="AR127">
    <cfRule type="cellIs" dxfId="483" priority="163" operator="greaterThan">
      <formula>20</formula>
    </cfRule>
  </conditionalFormatting>
  <conditionalFormatting sqref="AS127:AT127">
    <cfRule type="cellIs" dxfId="482" priority="162" operator="between">
      <formula>80</formula>
      <formula>120</formula>
    </cfRule>
  </conditionalFormatting>
  <conditionalFormatting sqref="AS127:AT127">
    <cfRule type="cellIs" dxfId="481" priority="161" operator="between">
      <formula>80</formula>
      <formula>120</formula>
    </cfRule>
  </conditionalFormatting>
  <conditionalFormatting sqref="AS127:AT127">
    <cfRule type="cellIs" dxfId="480" priority="160" operator="between">
      <formula>80</formula>
      <formula>120</formula>
    </cfRule>
  </conditionalFormatting>
  <conditionalFormatting sqref="AS129:AT129">
    <cfRule type="cellIs" dxfId="479" priority="159" operator="between">
      <formula>80</formula>
      <formula>120</formula>
    </cfRule>
  </conditionalFormatting>
  <conditionalFormatting sqref="AS129:AT129">
    <cfRule type="cellIs" dxfId="478" priority="158" operator="between">
      <formula>80</formula>
      <formula>120</formula>
    </cfRule>
  </conditionalFormatting>
  <conditionalFormatting sqref="AY128:AZ128">
    <cfRule type="cellIs" dxfId="477" priority="157" operator="between">
      <formula>80</formula>
      <formula>120</formula>
    </cfRule>
  </conditionalFormatting>
  <conditionalFormatting sqref="AY127:AZ127">
    <cfRule type="cellIs" dxfId="476" priority="155" operator="between">
      <formula>80</formula>
      <formula>120</formula>
    </cfRule>
  </conditionalFormatting>
  <conditionalFormatting sqref="AY127:AZ127">
    <cfRule type="cellIs" dxfId="475" priority="153" operator="between">
      <formula>80</formula>
      <formula>120</formula>
    </cfRule>
  </conditionalFormatting>
  <conditionalFormatting sqref="AY127:AZ127">
    <cfRule type="cellIs" dxfId="474" priority="154" operator="between">
      <formula>80</formula>
      <formula>120</formula>
    </cfRule>
  </conditionalFormatting>
  <conditionalFormatting sqref="AY129:AZ129">
    <cfRule type="cellIs" dxfId="473" priority="152" operator="between">
      <formula>80</formula>
      <formula>120</formula>
    </cfRule>
  </conditionalFormatting>
  <conditionalFormatting sqref="BE128">
    <cfRule type="cellIs" dxfId="472" priority="151" operator="between">
      <formula>80</formula>
      <formula>120</formula>
    </cfRule>
  </conditionalFormatting>
  <conditionalFormatting sqref="BD127">
    <cfRule type="cellIs" dxfId="471" priority="150" operator="greaterThan">
      <formula>20</formula>
    </cfRule>
  </conditionalFormatting>
  <conditionalFormatting sqref="BE127">
    <cfRule type="cellIs" dxfId="470" priority="149" operator="between">
      <formula>80</formula>
      <formula>120</formula>
    </cfRule>
  </conditionalFormatting>
  <conditionalFormatting sqref="BE127">
    <cfRule type="cellIs" dxfId="469" priority="148" operator="between">
      <formula>80</formula>
      <formula>120</formula>
    </cfRule>
  </conditionalFormatting>
  <conditionalFormatting sqref="BE127">
    <cfRule type="cellIs" dxfId="468" priority="146" operator="between">
      <formula>80</formula>
      <formula>120</formula>
    </cfRule>
  </conditionalFormatting>
  <conditionalFormatting sqref="BE127">
    <cfRule type="cellIs" dxfId="467" priority="147" operator="between">
      <formula>80</formula>
      <formula>120</formula>
    </cfRule>
  </conditionalFormatting>
  <conditionalFormatting sqref="BE129">
    <cfRule type="cellIs" dxfId="466" priority="145" operator="between">
      <formula>80</formula>
      <formula>120</formula>
    </cfRule>
  </conditionalFormatting>
  <conditionalFormatting sqref="AK128 AK125 AK122 AK119 AK116 AK113 AK110 AK107 AK104 AK101 AK98 AK95">
    <cfRule type="cellIs" dxfId="465" priority="144" operator="greaterThan">
      <formula>20</formula>
    </cfRule>
  </conditionalFormatting>
  <conditionalFormatting sqref="AQ128 AQ125 AQ122 AQ119 AQ116 AQ113 AQ110 AQ107 AQ104 AQ101 AQ98 AQ95">
    <cfRule type="cellIs" dxfId="464" priority="143" operator="greaterThan">
      <formula>20</formula>
    </cfRule>
  </conditionalFormatting>
  <conditionalFormatting sqref="AW128 AW125 AW122 AW119 AW116 AW113 AW110 AW107 AW104 AW101 AW98 AW95">
    <cfRule type="cellIs" dxfId="463" priority="142" operator="greaterThan">
      <formula>20</formula>
    </cfRule>
  </conditionalFormatting>
  <conditionalFormatting sqref="BC128 BC125 BC122 BC119 BC116 BC113 BC110 BC107 BC104 BC101 BC98 BC95">
    <cfRule type="cellIs" dxfId="462" priority="141" operator="greaterThan">
      <formula>20</formula>
    </cfRule>
  </conditionalFormatting>
  <conditionalFormatting sqref="AK135 AK132">
    <cfRule type="cellIs" dxfId="461" priority="140" operator="greaterThan">
      <formula>20</formula>
    </cfRule>
  </conditionalFormatting>
  <conditionalFormatting sqref="AQ135 AQ132">
    <cfRule type="cellIs" dxfId="460" priority="139" operator="greaterThan">
      <formula>20</formula>
    </cfRule>
  </conditionalFormatting>
  <conditionalFormatting sqref="AW135 AW132">
    <cfRule type="cellIs" dxfId="459" priority="138" operator="greaterThan">
      <formula>20</formula>
    </cfRule>
  </conditionalFormatting>
  <conditionalFormatting sqref="BC135 BC132">
    <cfRule type="cellIs" dxfId="458" priority="137" operator="greaterThan">
      <formula>20</formula>
    </cfRule>
  </conditionalFormatting>
  <conditionalFormatting sqref="AL128">
    <cfRule type="cellIs" dxfId="457" priority="129" operator="lessThan">
      <formula>20</formula>
    </cfRule>
  </conditionalFormatting>
  <conditionalFormatting sqref="AM126:AN126">
    <cfRule type="cellIs" dxfId="456" priority="136" operator="between">
      <formula>80</formula>
      <formula>120</formula>
    </cfRule>
  </conditionalFormatting>
  <conditionalFormatting sqref="AL125">
    <cfRule type="cellIs" dxfId="455" priority="135" operator="greaterThan">
      <formula>20</formula>
    </cfRule>
  </conditionalFormatting>
  <conditionalFormatting sqref="AM125:AN125">
    <cfRule type="cellIs" dxfId="454" priority="134" operator="between">
      <formula>80</formula>
      <formula>120</formula>
    </cfRule>
  </conditionalFormatting>
  <conditionalFormatting sqref="AM125:AN125">
    <cfRule type="cellIs" dxfId="453" priority="133" operator="between">
      <formula>80</formula>
      <formula>120</formula>
    </cfRule>
  </conditionalFormatting>
  <conditionalFormatting sqref="AL128">
    <cfRule type="cellIs" dxfId="452" priority="132" operator="greaterThan">
      <formula>20</formula>
    </cfRule>
  </conditionalFormatting>
  <conditionalFormatting sqref="AM127:AN128">
    <cfRule type="cellIs" dxfId="451" priority="131" operator="between">
      <formula>80</formula>
      <formula>120</formula>
    </cfRule>
  </conditionalFormatting>
  <conditionalFormatting sqref="AL128">
    <cfRule type="cellIs" dxfId="450" priority="130" operator="greaterThan">
      <formula>20</formula>
    </cfRule>
  </conditionalFormatting>
  <conditionalFormatting sqref="AS126:AT126">
    <cfRule type="cellIs" dxfId="449" priority="128" operator="between">
      <formula>80</formula>
      <formula>120</formula>
    </cfRule>
  </conditionalFormatting>
  <conditionalFormatting sqref="AS126:AT126">
    <cfRule type="cellIs" dxfId="448" priority="127" operator="between">
      <formula>80</formula>
      <formula>120</formula>
    </cfRule>
  </conditionalFormatting>
  <conditionalFormatting sqref="AR125">
    <cfRule type="cellIs" dxfId="447" priority="126" operator="greaterThan">
      <formula>20</formula>
    </cfRule>
  </conditionalFormatting>
  <conditionalFormatting sqref="AS125:AT125">
    <cfRule type="cellIs" dxfId="446" priority="125" operator="between">
      <formula>80</formula>
      <formula>120</formula>
    </cfRule>
  </conditionalFormatting>
  <conditionalFormatting sqref="AS125:AT125">
    <cfRule type="cellIs" dxfId="445" priority="124" operator="between">
      <formula>80</formula>
      <formula>120</formula>
    </cfRule>
  </conditionalFormatting>
  <conditionalFormatting sqref="AS125:AT125">
    <cfRule type="cellIs" dxfId="444" priority="123" operator="between">
      <formula>80</formula>
      <formula>120</formula>
    </cfRule>
  </conditionalFormatting>
  <conditionalFormatting sqref="AR128">
    <cfRule type="cellIs" dxfId="443" priority="122" operator="greaterThan">
      <formula>20</formula>
    </cfRule>
  </conditionalFormatting>
  <conditionalFormatting sqref="AS127:AT128">
    <cfRule type="cellIs" dxfId="442" priority="121" operator="between">
      <formula>80</formula>
      <formula>120</formula>
    </cfRule>
  </conditionalFormatting>
  <conditionalFormatting sqref="AS127:AT128">
    <cfRule type="cellIs" dxfId="441" priority="120" operator="between">
      <formula>80</formula>
      <formula>120</formula>
    </cfRule>
  </conditionalFormatting>
  <conditionalFormatting sqref="AR128">
    <cfRule type="cellIs" dxfId="440" priority="119" operator="greaterThan">
      <formula>20</formula>
    </cfRule>
  </conditionalFormatting>
  <conditionalFormatting sqref="AR128">
    <cfRule type="cellIs" dxfId="439" priority="118" operator="lessThan">
      <formula>20</formula>
    </cfRule>
  </conditionalFormatting>
  <conditionalFormatting sqref="AY126:AZ126">
    <cfRule type="cellIs" dxfId="438" priority="117" operator="between">
      <formula>80</formula>
      <formula>120</formula>
    </cfRule>
  </conditionalFormatting>
  <conditionalFormatting sqref="AX125">
    <cfRule type="cellIs" dxfId="437" priority="116" operator="greaterThan">
      <formula>20</formula>
    </cfRule>
  </conditionalFormatting>
  <conditionalFormatting sqref="AY125:AZ125">
    <cfRule type="cellIs" dxfId="436" priority="115" operator="between">
      <formula>80</formula>
      <formula>120</formula>
    </cfRule>
  </conditionalFormatting>
  <conditionalFormatting sqref="AY125:AZ125">
    <cfRule type="cellIs" dxfId="435" priority="113" operator="between">
      <formula>80</formula>
      <formula>120</formula>
    </cfRule>
  </conditionalFormatting>
  <conditionalFormatting sqref="AY125:AZ125">
    <cfRule type="cellIs" dxfId="434" priority="114" operator="between">
      <formula>80</formula>
      <formula>120</formula>
    </cfRule>
  </conditionalFormatting>
  <conditionalFormatting sqref="AX128">
    <cfRule type="cellIs" dxfId="433" priority="112" operator="greaterThan">
      <formula>20</formula>
    </cfRule>
  </conditionalFormatting>
  <conditionalFormatting sqref="AY127:AZ128">
    <cfRule type="cellIs" dxfId="432" priority="111" operator="between">
      <formula>80</formula>
      <formula>120</formula>
    </cfRule>
  </conditionalFormatting>
  <conditionalFormatting sqref="AX128">
    <cfRule type="cellIs" dxfId="431" priority="110" operator="greaterThan">
      <formula>20</formula>
    </cfRule>
  </conditionalFormatting>
  <conditionalFormatting sqref="AX128">
    <cfRule type="cellIs" dxfId="430" priority="109" operator="lessThan">
      <formula>20</formula>
    </cfRule>
  </conditionalFormatting>
  <conditionalFormatting sqref="BE126">
    <cfRule type="cellIs" dxfId="429" priority="108" operator="between">
      <formula>80</formula>
      <formula>120</formula>
    </cfRule>
  </conditionalFormatting>
  <conditionalFormatting sqref="BD125">
    <cfRule type="cellIs" dxfId="428" priority="107" operator="greaterThan">
      <formula>20</formula>
    </cfRule>
  </conditionalFormatting>
  <conditionalFormatting sqref="BE125">
    <cfRule type="cellIs" dxfId="427" priority="106" operator="between">
      <formula>80</formula>
      <formula>120</formula>
    </cfRule>
  </conditionalFormatting>
  <conditionalFormatting sqref="BE125">
    <cfRule type="cellIs" dxfId="426" priority="105" operator="between">
      <formula>80</formula>
      <formula>120</formula>
    </cfRule>
  </conditionalFormatting>
  <conditionalFormatting sqref="BE125">
    <cfRule type="cellIs" dxfId="425" priority="103" operator="between">
      <formula>80</formula>
      <formula>120</formula>
    </cfRule>
  </conditionalFormatting>
  <conditionalFormatting sqref="BE125">
    <cfRule type="cellIs" dxfId="424" priority="104" operator="between">
      <formula>80</formula>
      <formula>120</formula>
    </cfRule>
  </conditionalFormatting>
  <conditionalFormatting sqref="BD128">
    <cfRule type="cellIs" dxfId="423" priority="102" operator="greaterThan">
      <formula>20</formula>
    </cfRule>
  </conditionalFormatting>
  <conditionalFormatting sqref="BE127:BE128">
    <cfRule type="cellIs" dxfId="422" priority="101" operator="between">
      <formula>80</formula>
      <formula>120</formula>
    </cfRule>
  </conditionalFormatting>
  <conditionalFormatting sqref="BD128">
    <cfRule type="cellIs" dxfId="421" priority="100" operator="greaterThan">
      <formula>20</formula>
    </cfRule>
  </conditionalFormatting>
  <conditionalFormatting sqref="BD128">
    <cfRule type="cellIs" dxfId="420" priority="99" operator="lessThan">
      <formula>20</formula>
    </cfRule>
  </conditionalFormatting>
  <conditionalFormatting sqref="AK130">
    <cfRule type="cellIs" dxfId="419" priority="98" operator="greaterThan">
      <formula>20</formula>
    </cfRule>
  </conditionalFormatting>
  <conditionalFormatting sqref="AQ130">
    <cfRule type="cellIs" dxfId="418" priority="97" operator="greaterThan">
      <formula>20</formula>
    </cfRule>
  </conditionalFormatting>
  <conditionalFormatting sqref="AW130">
    <cfRule type="cellIs" dxfId="417" priority="96" operator="greaterThan">
      <formula>20</formula>
    </cfRule>
  </conditionalFormatting>
  <conditionalFormatting sqref="BC130">
    <cfRule type="cellIs" dxfId="416" priority="95" operator="greaterThan">
      <formula>20</formula>
    </cfRule>
  </conditionalFormatting>
  <conditionalFormatting sqref="AK133">
    <cfRule type="cellIs" dxfId="415" priority="94" operator="greaterThan">
      <formula>20</formula>
    </cfRule>
  </conditionalFormatting>
  <conditionalFormatting sqref="AQ133">
    <cfRule type="cellIs" dxfId="414" priority="93" operator="greaterThan">
      <formula>20</formula>
    </cfRule>
  </conditionalFormatting>
  <conditionalFormatting sqref="AW133">
    <cfRule type="cellIs" dxfId="413" priority="92" operator="greaterThan">
      <formula>20</formula>
    </cfRule>
  </conditionalFormatting>
  <conditionalFormatting sqref="BC133">
    <cfRule type="cellIs" dxfId="412" priority="91" operator="greaterThan">
      <formula>20</formula>
    </cfRule>
  </conditionalFormatting>
  <conditionalFormatting sqref="AK131">
    <cfRule type="cellIs" dxfId="411" priority="90" operator="greaterThan">
      <formula>20</formula>
    </cfRule>
  </conditionalFormatting>
  <conditionalFormatting sqref="AQ131">
    <cfRule type="cellIs" dxfId="410" priority="89" operator="greaterThan">
      <formula>20</formula>
    </cfRule>
  </conditionalFormatting>
  <conditionalFormatting sqref="AW131">
    <cfRule type="cellIs" dxfId="409" priority="88" operator="greaterThan">
      <formula>20</formula>
    </cfRule>
  </conditionalFormatting>
  <conditionalFormatting sqref="BC131">
    <cfRule type="cellIs" dxfId="408" priority="87" operator="greaterThan">
      <formula>20</formula>
    </cfRule>
  </conditionalFormatting>
  <conditionalFormatting sqref="AM86:AN86">
    <cfRule type="cellIs" dxfId="407" priority="86" operator="between">
      <formula>80</formula>
      <formula>120</formula>
    </cfRule>
  </conditionalFormatting>
  <conditionalFormatting sqref="AL85">
    <cfRule type="cellIs" dxfId="406" priority="85" operator="greaterThan">
      <formula>20</formula>
    </cfRule>
  </conditionalFormatting>
  <conditionalFormatting sqref="AM85:AN85">
    <cfRule type="cellIs" dxfId="405" priority="84" operator="between">
      <formula>80</formula>
      <formula>120</formula>
    </cfRule>
  </conditionalFormatting>
  <conditionalFormatting sqref="AM85:AN85">
    <cfRule type="cellIs" dxfId="404" priority="83" operator="between">
      <formula>80</formula>
      <formula>120</formula>
    </cfRule>
  </conditionalFormatting>
  <conditionalFormatting sqref="AL86">
    <cfRule type="cellIs" dxfId="403" priority="76" operator="lessThan">
      <formula>20</formula>
    </cfRule>
  </conditionalFormatting>
  <conditionalFormatting sqref="AM84:AN84">
    <cfRule type="cellIs" dxfId="402" priority="82" operator="between">
      <formula>80</formula>
      <formula>120</formula>
    </cfRule>
  </conditionalFormatting>
  <conditionalFormatting sqref="AM83:AN83">
    <cfRule type="cellIs" dxfId="401" priority="81" operator="between">
      <formula>80</formula>
      <formula>120</formula>
    </cfRule>
  </conditionalFormatting>
  <conditionalFormatting sqref="AM83:AN83">
    <cfRule type="cellIs" dxfId="400" priority="80" operator="between">
      <formula>80</formula>
      <formula>120</formula>
    </cfRule>
  </conditionalFormatting>
  <conditionalFormatting sqref="AL86">
    <cfRule type="cellIs" dxfId="399" priority="79" operator="greaterThan">
      <formula>20</formula>
    </cfRule>
  </conditionalFormatting>
  <conditionalFormatting sqref="AM85:AN86">
    <cfRule type="cellIs" dxfId="398" priority="78" operator="between">
      <formula>80</formula>
      <formula>120</formula>
    </cfRule>
  </conditionalFormatting>
  <conditionalFormatting sqref="AL86">
    <cfRule type="cellIs" dxfId="397" priority="77" operator="greaterThan">
      <formula>20</formula>
    </cfRule>
  </conditionalFormatting>
  <conditionalFormatting sqref="AS86:AT86">
    <cfRule type="cellIs" dxfId="396" priority="75" operator="between">
      <formula>80</formula>
      <formula>120</formula>
    </cfRule>
  </conditionalFormatting>
  <conditionalFormatting sqref="AS86:AT86">
    <cfRule type="cellIs" dxfId="395" priority="74" operator="between">
      <formula>80</formula>
      <formula>120</formula>
    </cfRule>
  </conditionalFormatting>
  <conditionalFormatting sqref="AR85">
    <cfRule type="cellIs" dxfId="394" priority="73" operator="greaterThan">
      <formula>20</formula>
    </cfRule>
  </conditionalFormatting>
  <conditionalFormatting sqref="AS85:AT85">
    <cfRule type="cellIs" dxfId="393" priority="72" operator="between">
      <formula>80</formula>
      <formula>120</formula>
    </cfRule>
  </conditionalFormatting>
  <conditionalFormatting sqref="AS85:AT85">
    <cfRule type="cellIs" dxfId="392" priority="71" operator="between">
      <formula>80</formula>
      <formula>120</formula>
    </cfRule>
  </conditionalFormatting>
  <conditionalFormatting sqref="AS85:AT85">
    <cfRule type="cellIs" dxfId="391" priority="70" operator="between">
      <formula>80</formula>
      <formula>120</formula>
    </cfRule>
  </conditionalFormatting>
  <conditionalFormatting sqref="AS84:AT84">
    <cfRule type="cellIs" dxfId="390" priority="69" operator="between">
      <formula>80</formula>
      <formula>120</formula>
    </cfRule>
  </conditionalFormatting>
  <conditionalFormatting sqref="AS84:AT84">
    <cfRule type="cellIs" dxfId="389" priority="68" operator="between">
      <formula>80</formula>
      <formula>120</formula>
    </cfRule>
  </conditionalFormatting>
  <conditionalFormatting sqref="AS83:AT83">
    <cfRule type="cellIs" dxfId="388" priority="67" operator="between">
      <formula>80</formula>
      <formula>120</formula>
    </cfRule>
  </conditionalFormatting>
  <conditionalFormatting sqref="AS83:AT83">
    <cfRule type="cellIs" dxfId="387" priority="66" operator="between">
      <formula>80</formula>
      <formula>120</formula>
    </cfRule>
  </conditionalFormatting>
  <conditionalFormatting sqref="AS83:AT83">
    <cfRule type="cellIs" dxfId="386" priority="65" operator="between">
      <formula>80</formula>
      <formula>120</formula>
    </cfRule>
  </conditionalFormatting>
  <conditionalFormatting sqref="AR86">
    <cfRule type="cellIs" dxfId="385" priority="64" operator="greaterThan">
      <formula>20</formula>
    </cfRule>
  </conditionalFormatting>
  <conditionalFormatting sqref="AS85:AT86">
    <cfRule type="cellIs" dxfId="384" priority="63" operator="between">
      <formula>80</formula>
      <formula>120</formula>
    </cfRule>
  </conditionalFormatting>
  <conditionalFormatting sqref="AS85:AT86">
    <cfRule type="cellIs" dxfId="383" priority="62" operator="between">
      <formula>80</formula>
      <formula>120</formula>
    </cfRule>
  </conditionalFormatting>
  <conditionalFormatting sqref="AR86">
    <cfRule type="cellIs" dxfId="382" priority="61" operator="greaterThan">
      <formula>20</formula>
    </cfRule>
  </conditionalFormatting>
  <conditionalFormatting sqref="AR86">
    <cfRule type="cellIs" dxfId="381" priority="60" operator="lessThan">
      <formula>20</formula>
    </cfRule>
  </conditionalFormatting>
  <conditionalFormatting sqref="AY86:AZ86">
    <cfRule type="cellIs" dxfId="380" priority="59" operator="between">
      <formula>80</formula>
      <formula>120</formula>
    </cfRule>
  </conditionalFormatting>
  <conditionalFormatting sqref="AX85">
    <cfRule type="cellIs" dxfId="379" priority="58" operator="greaterThan">
      <formula>20</formula>
    </cfRule>
  </conditionalFormatting>
  <conditionalFormatting sqref="AY85:AZ85">
    <cfRule type="cellIs" dxfId="378" priority="57" operator="between">
      <formula>80</formula>
      <formula>120</formula>
    </cfRule>
  </conditionalFormatting>
  <conditionalFormatting sqref="AY85:AZ85">
    <cfRule type="cellIs" dxfId="377" priority="55" operator="between">
      <formula>80</formula>
      <formula>120</formula>
    </cfRule>
  </conditionalFormatting>
  <conditionalFormatting sqref="AY85:AZ85">
    <cfRule type="cellIs" dxfId="376" priority="56" operator="between">
      <formula>80</formula>
      <formula>120</formula>
    </cfRule>
  </conditionalFormatting>
  <conditionalFormatting sqref="AY84:AZ84">
    <cfRule type="cellIs" dxfId="375" priority="54" operator="between">
      <formula>80</formula>
      <formula>120</formula>
    </cfRule>
  </conditionalFormatting>
  <conditionalFormatting sqref="AY83:AZ83">
    <cfRule type="cellIs" dxfId="374" priority="53" operator="between">
      <formula>80</formula>
      <formula>120</formula>
    </cfRule>
  </conditionalFormatting>
  <conditionalFormatting sqref="AY83:AZ83">
    <cfRule type="cellIs" dxfId="373" priority="51" operator="between">
      <formula>80</formula>
      <formula>120</formula>
    </cfRule>
  </conditionalFormatting>
  <conditionalFormatting sqref="AY83:AZ83">
    <cfRule type="cellIs" dxfId="372" priority="52" operator="between">
      <formula>80</formula>
      <formula>120</formula>
    </cfRule>
  </conditionalFormatting>
  <conditionalFormatting sqref="AX86">
    <cfRule type="cellIs" dxfId="371" priority="50" operator="greaterThan">
      <formula>20</formula>
    </cfRule>
  </conditionalFormatting>
  <conditionalFormatting sqref="AY85:AZ86">
    <cfRule type="cellIs" dxfId="370" priority="49" operator="between">
      <formula>80</formula>
      <formula>120</formula>
    </cfRule>
  </conditionalFormatting>
  <conditionalFormatting sqref="AX86">
    <cfRule type="cellIs" dxfId="369" priority="48" operator="greaterThan">
      <formula>20</formula>
    </cfRule>
  </conditionalFormatting>
  <conditionalFormatting sqref="AX86">
    <cfRule type="cellIs" dxfId="368" priority="47" operator="lessThan">
      <formula>20</formula>
    </cfRule>
  </conditionalFormatting>
  <conditionalFormatting sqref="BE83">
    <cfRule type="cellIs" dxfId="367" priority="38" operator="between">
      <formula>80</formula>
      <formula>120</formula>
    </cfRule>
  </conditionalFormatting>
  <conditionalFormatting sqref="BE86">
    <cfRule type="cellIs" dxfId="366" priority="46" operator="between">
      <formula>80</formula>
      <formula>120</formula>
    </cfRule>
  </conditionalFormatting>
  <conditionalFormatting sqref="BD85">
    <cfRule type="cellIs" dxfId="365" priority="45" operator="greaterThan">
      <formula>20</formula>
    </cfRule>
  </conditionalFormatting>
  <conditionalFormatting sqref="BE85">
    <cfRule type="cellIs" dxfId="364" priority="44" operator="between">
      <formula>80</formula>
      <formula>120</formula>
    </cfRule>
  </conditionalFormatting>
  <conditionalFormatting sqref="BE85">
    <cfRule type="cellIs" dxfId="363" priority="43" operator="between">
      <formula>80</formula>
      <formula>120</formula>
    </cfRule>
  </conditionalFormatting>
  <conditionalFormatting sqref="BE85">
    <cfRule type="cellIs" dxfId="362" priority="41" operator="between">
      <formula>80</formula>
      <formula>120</formula>
    </cfRule>
  </conditionalFormatting>
  <conditionalFormatting sqref="BE85">
    <cfRule type="cellIs" dxfId="361" priority="42" operator="between">
      <formula>80</formula>
      <formula>120</formula>
    </cfRule>
  </conditionalFormatting>
  <conditionalFormatting sqref="BE84">
    <cfRule type="cellIs" dxfId="360" priority="40" operator="between">
      <formula>80</formula>
      <formula>120</formula>
    </cfRule>
  </conditionalFormatting>
  <conditionalFormatting sqref="BE83">
    <cfRule type="cellIs" dxfId="359" priority="39" operator="between">
      <formula>80</formula>
      <formula>120</formula>
    </cfRule>
  </conditionalFormatting>
  <conditionalFormatting sqref="BE83">
    <cfRule type="cellIs" dxfId="358" priority="36" operator="between">
      <formula>80</formula>
      <formula>120</formula>
    </cfRule>
  </conditionalFormatting>
  <conditionalFormatting sqref="BE83">
    <cfRule type="cellIs" dxfId="357" priority="37" operator="between">
      <formula>80</formula>
      <formula>120</formula>
    </cfRule>
  </conditionalFormatting>
  <conditionalFormatting sqref="BD86">
    <cfRule type="cellIs" dxfId="356" priority="35" operator="greaterThan">
      <formula>20</formula>
    </cfRule>
  </conditionalFormatting>
  <conditionalFormatting sqref="BE85:BE86">
    <cfRule type="cellIs" dxfId="355" priority="34" operator="between">
      <formula>80</formula>
      <formula>120</formula>
    </cfRule>
  </conditionalFormatting>
  <conditionalFormatting sqref="BD86">
    <cfRule type="cellIs" dxfId="354" priority="33" operator="greaterThan">
      <formula>20</formula>
    </cfRule>
  </conditionalFormatting>
  <conditionalFormatting sqref="BD86">
    <cfRule type="cellIs" dxfId="353" priority="32" operator="lessThan">
      <formula>20</formula>
    </cfRule>
  </conditionalFormatting>
  <conditionalFormatting sqref="AK26 AK29 AK32 AK35 AK38 AK41 AK44">
    <cfRule type="cellIs" dxfId="352" priority="31" operator="greaterThan">
      <formula>20</formula>
    </cfRule>
  </conditionalFormatting>
  <conditionalFormatting sqref="AQ26 AQ29 AQ32 AQ35 AQ38 AQ41 AQ44">
    <cfRule type="cellIs" dxfId="351" priority="30" operator="greaterThan">
      <formula>20</formula>
    </cfRule>
  </conditionalFormatting>
  <conditionalFormatting sqref="AW26 AW29 AW32 AW35 AW38 AW41 AW44">
    <cfRule type="cellIs" dxfId="350" priority="29" operator="greaterThan">
      <formula>20</formula>
    </cfRule>
  </conditionalFormatting>
  <conditionalFormatting sqref="BC26 BC29 BC32 BC35 BC38 BC41 BC44">
    <cfRule type="cellIs" dxfId="349" priority="28" operator="greaterThan">
      <formula>20</formula>
    </cfRule>
  </conditionalFormatting>
  <conditionalFormatting sqref="AJ32 AJ35 AJ38 AJ41 AJ44">
    <cfRule type="cellIs" dxfId="348" priority="27" operator="lessThan">
      <formula>20.1</formula>
    </cfRule>
  </conditionalFormatting>
  <conditionalFormatting sqref="AP32 AP35 AP38 AP41 AP44">
    <cfRule type="cellIs" dxfId="347" priority="26" operator="lessThan">
      <formula>20.1</formula>
    </cfRule>
  </conditionalFormatting>
  <conditionalFormatting sqref="AV32 AV35 AV38 AV41 AV44">
    <cfRule type="cellIs" dxfId="346" priority="25" operator="lessThan">
      <formula>20.1</formula>
    </cfRule>
  </conditionalFormatting>
  <conditionalFormatting sqref="BB32 BB35 BB38 BB41 BB44">
    <cfRule type="cellIs" dxfId="345" priority="24" operator="lessThan">
      <formula>20.1</formula>
    </cfRule>
  </conditionalFormatting>
  <conditionalFormatting sqref="AI26">
    <cfRule type="cellIs" dxfId="344" priority="23" operator="between">
      <formula>80</formula>
      <formula>120</formula>
    </cfRule>
  </conditionalFormatting>
  <conditionalFormatting sqref="AO26">
    <cfRule type="cellIs" dxfId="343" priority="22" operator="between">
      <formula>80</formula>
      <formula>120</formula>
    </cfRule>
  </conditionalFormatting>
  <conditionalFormatting sqref="AU26">
    <cfRule type="cellIs" dxfId="342" priority="21" operator="between">
      <formula>80</formula>
      <formula>120</formula>
    </cfRule>
  </conditionalFormatting>
  <conditionalFormatting sqref="BA26">
    <cfRule type="cellIs" dxfId="341" priority="20" operator="between">
      <formula>80</formula>
      <formula>120</formula>
    </cfRule>
  </conditionalFormatting>
  <conditionalFormatting sqref="BC134">
    <cfRule type="cellIs" dxfId="340" priority="19" operator="greaterThan">
      <formula>20</formula>
    </cfRule>
  </conditionalFormatting>
  <conditionalFormatting sqref="BA92">
    <cfRule type="cellIs" dxfId="339" priority="9" operator="between">
      <formula>80</formula>
      <formula>120</formula>
    </cfRule>
  </conditionalFormatting>
  <conditionalFormatting sqref="AK92">
    <cfRule type="cellIs" dxfId="338" priority="14" operator="greaterThan">
      <formula>20</formula>
    </cfRule>
  </conditionalFormatting>
  <conditionalFormatting sqref="AQ92">
    <cfRule type="cellIs" dxfId="337" priority="13" operator="greaterThan">
      <formula>20</formula>
    </cfRule>
  </conditionalFormatting>
  <conditionalFormatting sqref="AO92">
    <cfRule type="cellIs" dxfId="336" priority="11" operator="between">
      <formula>80</formula>
      <formula>120</formula>
    </cfRule>
  </conditionalFormatting>
  <conditionalFormatting sqref="AU92">
    <cfRule type="cellIs" dxfId="335" priority="10" operator="between">
      <formula>80</formula>
      <formula>120</formula>
    </cfRule>
  </conditionalFormatting>
  <conditionalFormatting sqref="AO134">
    <cfRule type="cellIs" dxfId="334" priority="4" operator="between">
      <formula>80</formula>
      <formula>120</formula>
    </cfRule>
  </conditionalFormatting>
  <conditionalFormatting sqref="AO47">
    <cfRule type="cellIs" dxfId="333" priority="18" operator="between">
      <formula>80</formula>
      <formula>120</formula>
    </cfRule>
  </conditionalFormatting>
  <conditionalFormatting sqref="AU47">
    <cfRule type="cellIs" dxfId="332" priority="17" operator="between">
      <formula>80</formula>
      <formula>120</formula>
    </cfRule>
  </conditionalFormatting>
  <conditionalFormatting sqref="AI134">
    <cfRule type="cellIs" dxfId="331" priority="1" operator="between">
      <formula>80</formula>
      <formula>120</formula>
    </cfRule>
  </conditionalFormatting>
  <conditionalFormatting sqref="BA47">
    <cfRule type="cellIs" dxfId="330" priority="16" operator="between">
      <formula>80</formula>
      <formula>120</formula>
    </cfRule>
  </conditionalFormatting>
  <conditionalFormatting sqref="AI47">
    <cfRule type="cellIs" dxfId="329" priority="15" operator="between">
      <formula>80</formula>
      <formula>120</formula>
    </cfRule>
  </conditionalFormatting>
  <conditionalFormatting sqref="AU134">
    <cfRule type="cellIs" dxfId="328" priority="3" operator="between">
      <formula>80</formula>
      <formula>120</formula>
    </cfRule>
  </conditionalFormatting>
  <conditionalFormatting sqref="BA134">
    <cfRule type="cellIs" dxfId="327" priority="2" operator="between">
      <formula>80</formula>
      <formula>120</formula>
    </cfRule>
  </conditionalFormatting>
  <conditionalFormatting sqref="AW92">
    <cfRule type="cellIs" dxfId="326" priority="12" operator="greaterThan">
      <formula>20</formula>
    </cfRule>
  </conditionalFormatting>
  <conditionalFormatting sqref="AI92">
    <cfRule type="cellIs" dxfId="325" priority="8" operator="between">
      <formula>80</formula>
      <formula>120</formula>
    </cfRule>
  </conditionalFormatting>
  <conditionalFormatting sqref="AK134">
    <cfRule type="cellIs" dxfId="324" priority="7" operator="greaterThan">
      <formula>20</formula>
    </cfRule>
  </conditionalFormatting>
  <conditionalFormatting sqref="AQ134">
    <cfRule type="cellIs" dxfId="323" priority="6" operator="greaterThan">
      <formula>20</formula>
    </cfRule>
  </conditionalFormatting>
  <conditionalFormatting sqref="AW134">
    <cfRule type="cellIs" dxfId="322" priority="5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8C5E-193A-4CF7-8494-4BAB7738F1C5}">
  <dimension ref="A1:BJ136"/>
  <sheetViews>
    <sheetView topLeftCell="A45" zoomScale="212" zoomScaleNormal="74" workbookViewId="0">
      <selection activeCell="BG94" sqref="BG94:BJ123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6" max="6" width="9.6640625" customWidth="1"/>
    <col min="7" max="7" width="12" customWidth="1"/>
    <col min="8" max="8" width="9.6640625" customWidth="1"/>
    <col min="9" max="9" width="11.5" customWidth="1"/>
    <col min="10" max="10" width="9.6640625" customWidth="1"/>
    <col min="25" max="25" width="10.5" customWidth="1"/>
    <col min="26" max="26" width="12.5" customWidth="1"/>
  </cols>
  <sheetData>
    <row r="1" spans="1:16" x14ac:dyDescent="0.2">
      <c r="A1" t="s">
        <v>68</v>
      </c>
    </row>
    <row r="12" spans="1:16" ht="64" x14ac:dyDescent="0.2">
      <c r="A12" t="s">
        <v>29</v>
      </c>
      <c r="D12" t="s">
        <v>66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105</v>
      </c>
      <c r="M12" s="2" t="s">
        <v>106</v>
      </c>
      <c r="N12" s="2" t="s">
        <v>107</v>
      </c>
      <c r="O12" s="2" t="s">
        <v>108</v>
      </c>
      <c r="P12" s="2" t="s">
        <v>109</v>
      </c>
    </row>
    <row r="13" spans="1:16" x14ac:dyDescent="0.2">
      <c r="A13" s="7" t="s">
        <v>97</v>
      </c>
      <c r="H13" s="2"/>
      <c r="J13" s="2"/>
    </row>
    <row r="14" spans="1:16" x14ac:dyDescent="0.2">
      <c r="A14" t="s">
        <v>96</v>
      </c>
      <c r="E14">
        <v>0</v>
      </c>
      <c r="F14" s="2">
        <f>AVERAGE(I89:I90) -(A16*G29/0.5)</f>
        <v>0</v>
      </c>
      <c r="G14">
        <v>0</v>
      </c>
      <c r="H14" s="2">
        <f>AVERAGE(J89:J90) - (B16*H29/0.5)</f>
        <v>0</v>
      </c>
      <c r="I14">
        <v>0</v>
      </c>
      <c r="J14" s="2">
        <f>AVERAGE(L89:L90) - (C16*H29/0.5)</f>
        <v>0</v>
      </c>
      <c r="L14">
        <v>0.5</v>
      </c>
      <c r="M14" s="3">
        <f>((F14*$F$21)+$F$22)*1000/L14</f>
        <v>4.4452330493515747E-2</v>
      </c>
      <c r="N14" s="3">
        <f>((H14*$H$21)+$H$22)*1000/L14</f>
        <v>0.26240032322347695</v>
      </c>
      <c r="O14" s="3">
        <f>N14-M14</f>
        <v>0.21794799272996121</v>
      </c>
      <c r="P14" s="3">
        <f>((J14*$J$21)+$J$22)*1000/L14</f>
        <v>-5.5789331169688993E-3</v>
      </c>
    </row>
    <row r="15" spans="1:16" x14ac:dyDescent="0.2">
      <c r="A15" t="s">
        <v>70</v>
      </c>
      <c r="B15" t="s">
        <v>71</v>
      </c>
      <c r="C15" t="s">
        <v>69</v>
      </c>
      <c r="E15">
        <f>3*G32/1000</f>
        <v>6.0000000000000006E-4</v>
      </c>
      <c r="F15" s="2">
        <f>AVERAGE(I32:I33) - (A16*G32/0.5)</f>
        <v>1237.5</v>
      </c>
      <c r="G15">
        <f>6*H32/1000</f>
        <v>1.2000000000000001E-3</v>
      </c>
      <c r="H15" s="2">
        <f>AVERAGE(J32:J33) - (B16*H32/0.5)</f>
        <v>2128.6</v>
      </c>
      <c r="I15">
        <f>0.3*H32/1000</f>
        <v>5.9999999999999995E-5</v>
      </c>
      <c r="J15" s="2">
        <f>AVERAGE(L32:L33) - (C16*H32/0.5)</f>
        <v>1201.4000000000001</v>
      </c>
      <c r="L15">
        <v>0.2</v>
      </c>
      <c r="M15" s="3">
        <f t="shared" ref="M15:M19" si="0">((F15*$F$21)+$F$22)*1000/L15</f>
        <v>3.0898512127180631</v>
      </c>
      <c r="N15" s="3">
        <f t="shared" ref="N15:N19" si="1">((H15*$H$21)+$H$22)*1000/L15</f>
        <v>5.9125424104195252</v>
      </c>
      <c r="O15" s="3">
        <f t="shared" ref="O15:O19" si="2">N15-M15</f>
        <v>2.8226911977014622</v>
      </c>
      <c r="P15" s="3">
        <f t="shared" ref="P15:P19" si="3">((J15*$J$21)+$J$22)*1000/L15</f>
        <v>0.30521805944363767</v>
      </c>
    </row>
    <row r="16" spans="1:16" x14ac:dyDescent="0.2">
      <c r="A16">
        <f>AVERAGE(I89:I90)</f>
        <v>280</v>
      </c>
      <c r="B16">
        <f>AVERAGE(J89:J90)</f>
        <v>603.5</v>
      </c>
      <c r="C16">
        <f>AVERAGE(L89:L90)</f>
        <v>224</v>
      </c>
      <c r="E16">
        <f>3*G35/1000</f>
        <v>1.7999999999999997E-3</v>
      </c>
      <c r="F16" s="2">
        <f>AVERAGE(I35:I36) - (A16*G35/0.5)</f>
        <v>3742.5</v>
      </c>
      <c r="G16">
        <f>6*H35/1000</f>
        <v>3.5999999999999995E-3</v>
      </c>
      <c r="H16" s="2">
        <f>AVERAGE(J35:J36) - (B16*H35/0.5)</f>
        <v>6950.3</v>
      </c>
      <c r="I16">
        <f>0.3*H35/1000</f>
        <v>1.7999999999999998E-4</v>
      </c>
      <c r="J16" s="2">
        <f>AVERAGE(L35:L36) - (C16*H35/0.5)</f>
        <v>3346.2</v>
      </c>
      <c r="L16">
        <v>0.6</v>
      </c>
      <c r="M16" s="3">
        <f t="shared" si="0"/>
        <v>3.0398344629984404</v>
      </c>
      <c r="N16" s="3">
        <f t="shared" si="1"/>
        <v>5.9398829307091097</v>
      </c>
      <c r="O16" s="3">
        <f t="shared" si="2"/>
        <v>2.9000484677106693</v>
      </c>
      <c r="P16" s="3">
        <f t="shared" si="3"/>
        <v>0.29166941620428594</v>
      </c>
    </row>
    <row r="17" spans="1:62" x14ac:dyDescent="0.2">
      <c r="E17">
        <f>9*G38/1000</f>
        <v>2.9970000000000005E-3</v>
      </c>
      <c r="F17" s="2">
        <f>AVERAGE(I38:I39) - (A16*G38/0.5)</f>
        <v>5916.02</v>
      </c>
      <c r="G17">
        <f>18*H38/1000</f>
        <v>5.9940000000000011E-3</v>
      </c>
      <c r="H17" s="2">
        <f>AVERAGE(J38:J39) - (B16*H38/0.5)</f>
        <v>11412.069</v>
      </c>
      <c r="I17">
        <f>0.9*H38/1000</f>
        <v>2.9970000000000002E-4</v>
      </c>
      <c r="J17" s="2">
        <f>AVERAGE(L38:L39) - (C16*H38/0.5)</f>
        <v>5969.8159999999998</v>
      </c>
      <c r="L17">
        <v>0.33300000000000002</v>
      </c>
      <c r="M17" s="3">
        <f t="shared" si="0"/>
        <v>8.619379999787915</v>
      </c>
      <c r="N17" s="3">
        <f t="shared" si="1"/>
        <v>17.320067070983256</v>
      </c>
      <c r="O17" s="3">
        <f t="shared" si="2"/>
        <v>8.7006870711953415</v>
      </c>
      <c r="P17" s="3">
        <f t="shared" si="3"/>
        <v>0.94414491381690824</v>
      </c>
    </row>
    <row r="18" spans="1:62" x14ac:dyDescent="0.2">
      <c r="E18">
        <f>9*G41/1000</f>
        <v>4.2030000000000001E-3</v>
      </c>
      <c r="F18" s="2">
        <f>AVERAGE(I41:I42) - (A16*G41/0.5)</f>
        <v>8739.48</v>
      </c>
      <c r="G18">
        <f>18*H41/1000</f>
        <v>8.4060000000000003E-3</v>
      </c>
      <c r="H18" s="2">
        <f>AVERAGE(J41:J42) - (B16*H41/0.5)</f>
        <v>16906.330999999998</v>
      </c>
      <c r="I18">
        <f>0.9*H41/1000</f>
        <v>4.2030000000000002E-4</v>
      </c>
      <c r="J18" s="2">
        <f>AVERAGE(L41:L42) - (B16*H41/0.5)</f>
        <v>7892.8310000000001</v>
      </c>
      <c r="L18">
        <v>0.46700000000000003</v>
      </c>
      <c r="M18" s="3">
        <f t="shared" si="0"/>
        <v>9.0567314743100003</v>
      </c>
      <c r="N18" s="3">
        <f t="shared" si="1"/>
        <v>18.160984371872811</v>
      </c>
      <c r="O18" s="3">
        <f t="shared" si="2"/>
        <v>9.1042528975628105</v>
      </c>
      <c r="P18" s="3">
        <f t="shared" si="3"/>
        <v>0.89202218266808531</v>
      </c>
    </row>
    <row r="19" spans="1:62" x14ac:dyDescent="0.2">
      <c r="E19">
        <f>9*G44/1000</f>
        <v>5.3999999999999994E-3</v>
      </c>
      <c r="F19" s="2">
        <f>AVERAGE(I44:I45) - (A16*G44/0.5)</f>
        <v>11246</v>
      </c>
      <c r="G19">
        <f>18*H44/1000</f>
        <v>1.0799999999999999E-2</v>
      </c>
      <c r="H19" s="2">
        <f>AVERAGE(J44:J45) - (B16*H44/0.5)</f>
        <v>21750.3</v>
      </c>
      <c r="I19">
        <f>0.9*H44/1000</f>
        <v>5.4000000000000001E-4</v>
      </c>
      <c r="J19" s="2">
        <f>AVERAGE(L44:L45) - (C16*H44/0.5)</f>
        <v>10136.200000000001</v>
      </c>
      <c r="L19">
        <v>0.6</v>
      </c>
      <c r="M19" s="3">
        <f t="shared" si="0"/>
        <v>9.0602596266306978</v>
      </c>
      <c r="N19" s="3">
        <f t="shared" si="1"/>
        <v>18.122665935961436</v>
      </c>
      <c r="O19" s="3">
        <f t="shared" si="2"/>
        <v>9.0624063093307381</v>
      </c>
      <c r="P19" s="3">
        <f t="shared" si="3"/>
        <v>0.89294931556693147</v>
      </c>
    </row>
    <row r="20" spans="1:62" x14ac:dyDescent="0.2">
      <c r="F20" s="2"/>
      <c r="H20" s="2"/>
      <c r="J20" s="2"/>
    </row>
    <row r="21" spans="1:62" x14ac:dyDescent="0.2">
      <c r="D21" t="s">
        <v>33</v>
      </c>
      <c r="F21" s="5">
        <f>SLOPE(E13:E19,F13:F19)</f>
        <v>4.8140935539139784E-7</v>
      </c>
      <c r="G21" s="5"/>
      <c r="H21" s="5">
        <f>SLOPE(G13:G19,H13:H19)</f>
        <v>4.9389660832104044E-7</v>
      </c>
      <c r="I21" s="5"/>
      <c r="J21" s="5">
        <f>SLOPE(I13:I19,J13:J19)</f>
        <v>5.3132244420852324E-8</v>
      </c>
    </row>
    <row r="22" spans="1:62" x14ac:dyDescent="0.2">
      <c r="D22" t="s">
        <v>34</v>
      </c>
      <c r="F22" s="5">
        <f>INTERCEPT(E13:E19,F13:F19)</f>
        <v>2.2226165246757874E-5</v>
      </c>
      <c r="G22" s="5"/>
      <c r="H22" s="5">
        <f>INTERCEPT(G13:G19,H13:H19)</f>
        <v>1.3120016161173847E-4</v>
      </c>
      <c r="I22" s="5"/>
      <c r="J22" s="5">
        <f>INTERCEPT(I13:I19,J13:J19)</f>
        <v>-2.7894665584844497E-6</v>
      </c>
    </row>
    <row r="23" spans="1:62" x14ac:dyDescent="0.2">
      <c r="D23" t="s">
        <v>35</v>
      </c>
      <c r="F23" s="4">
        <f>RSQ(E13:E19,F13:F19)</f>
        <v>0.99911161743693011</v>
      </c>
      <c r="G23" s="4"/>
      <c r="H23" s="4">
        <f>RSQ(G13:G19,H13:H19)</f>
        <v>0.99907388582922618</v>
      </c>
      <c r="I23" s="4"/>
      <c r="J23" s="4">
        <f>RSQ(I13:I19,J13:J19)</f>
        <v>0.99871399434104891</v>
      </c>
    </row>
    <row r="24" spans="1:62" s="2" customFormat="1" ht="176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121</v>
      </c>
      <c r="AJ24" s="2" t="s">
        <v>122</v>
      </c>
      <c r="AK24" s="2" t="s">
        <v>44</v>
      </c>
      <c r="AL24" s="2" t="s">
        <v>45</v>
      </c>
      <c r="AM24" s="2" t="s">
        <v>46</v>
      </c>
      <c r="AO24" s="2" t="s">
        <v>123</v>
      </c>
      <c r="AP24" s="2" t="s">
        <v>124</v>
      </c>
      <c r="AQ24" s="2" t="s">
        <v>48</v>
      </c>
      <c r="AR24" s="2" t="s">
        <v>49</v>
      </c>
      <c r="AS24" s="2" t="s">
        <v>50</v>
      </c>
      <c r="AU24" s="2" t="s">
        <v>125</v>
      </c>
      <c r="AV24" s="2" t="s">
        <v>51</v>
      </c>
      <c r="AW24" s="2" t="s">
        <v>52</v>
      </c>
      <c r="AX24" s="2" t="s">
        <v>53</v>
      </c>
      <c r="AY24" s="2" t="s">
        <v>54</v>
      </c>
      <c r="BA24" s="2" t="s">
        <v>126</v>
      </c>
      <c r="BB24" s="2" t="s">
        <v>55</v>
      </c>
      <c r="BC24" s="2" t="s">
        <v>56</v>
      </c>
      <c r="BD24" s="2" t="s">
        <v>57</v>
      </c>
      <c r="BE24" s="2" t="s">
        <v>58</v>
      </c>
      <c r="BG24" s="2" t="s">
        <v>59</v>
      </c>
      <c r="BH24" s="2" t="s">
        <v>60</v>
      </c>
      <c r="BI24" s="2" t="s">
        <v>61</v>
      </c>
      <c r="BJ24" s="2" t="s">
        <v>62</v>
      </c>
    </row>
    <row r="25" spans="1:62" x14ac:dyDescent="0.2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6366</v>
      </c>
      <c r="J25">
        <v>8820</v>
      </c>
      <c r="L25">
        <v>4227</v>
      </c>
      <c r="M25">
        <v>8.8309999999999995</v>
      </c>
      <c r="N25">
        <v>12.917999999999999</v>
      </c>
      <c r="O25">
        <v>4.0860000000000003</v>
      </c>
      <c r="Q25">
        <v>0.54300000000000004</v>
      </c>
      <c r="R25">
        <v>1</v>
      </c>
      <c r="S25">
        <v>0</v>
      </c>
      <c r="T25">
        <v>0</v>
      </c>
      <c r="V25">
        <v>0</v>
      </c>
      <c r="Y25" s="1">
        <v>44817</v>
      </c>
      <c r="Z25" s="6">
        <v>0.5626620370370371</v>
      </c>
      <c r="AB25">
        <v>1</v>
      </c>
      <c r="AD25" s="3">
        <f t="shared" ref="AD25:AD88" si="4">((I25*$F$21)+$F$22)*1000/G25</f>
        <v>10.289593738894656</v>
      </c>
      <c r="AE25" s="3">
        <f t="shared" ref="AE25:AE88" si="5">((J25*$H$21)+$H$22)*1000/H25</f>
        <v>14.957894156677716</v>
      </c>
      <c r="AF25" s="3">
        <f t="shared" ref="AF25:AF88" si="6">AE25-AD25</f>
        <v>4.66830041778306</v>
      </c>
      <c r="AG25" s="3">
        <f t="shared" ref="AG25:AG88" si="7">((L25*$J$21)+$J$22)*1000/H25</f>
        <v>0.73933510202819441</v>
      </c>
      <c r="AH25" s="3"/>
    </row>
    <row r="26" spans="1:62" x14ac:dyDescent="0.2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6393</v>
      </c>
      <c r="J26">
        <v>8800</v>
      </c>
      <c r="L26">
        <v>4235</v>
      </c>
      <c r="M26">
        <v>8.8659999999999997</v>
      </c>
      <c r="N26">
        <v>12.888999999999999</v>
      </c>
      <c r="O26">
        <v>4.0229999999999997</v>
      </c>
      <c r="Q26">
        <v>0.54500000000000004</v>
      </c>
      <c r="R26">
        <v>1</v>
      </c>
      <c r="S26">
        <v>0</v>
      </c>
      <c r="T26">
        <v>0</v>
      </c>
      <c r="V26">
        <v>0</v>
      </c>
      <c r="Y26" s="1">
        <v>44817</v>
      </c>
      <c r="Z26" s="6">
        <v>0.56965277777777779</v>
      </c>
      <c r="AB26">
        <v>1</v>
      </c>
      <c r="AD26" s="3">
        <f t="shared" si="4"/>
        <v>10.332920580879883</v>
      </c>
      <c r="AE26" s="3">
        <f t="shared" si="5"/>
        <v>14.92496771612298</v>
      </c>
      <c r="AF26" s="3">
        <f t="shared" si="6"/>
        <v>4.5920471352430976</v>
      </c>
      <c r="AG26" s="3">
        <f t="shared" si="7"/>
        <v>0.74075196187941716</v>
      </c>
      <c r="AH26" s="3"/>
      <c r="AK26">
        <f>ABS(100*(AD26-AD27)/(AVERAGE(AD26:AD27)))</f>
        <v>0.57296216757317253</v>
      </c>
      <c r="AQ26">
        <f>ABS(100*(AE26-AE27)/(AVERAGE(AE26:AE27)))</f>
        <v>1.399588992124347</v>
      </c>
      <c r="AW26">
        <f>ABS(100*(AF26-AF27)/(AVERAGE(AF26:AF27)))</f>
        <v>5.9841180285017455</v>
      </c>
      <c r="BC26">
        <f>ABS(100*(AG26-AG27)/(AVERAGE(AG26:AG27)))</f>
        <v>2.3906289905678869E-2</v>
      </c>
      <c r="BG26" s="3">
        <f>AVERAGE(AD26:AD27)</f>
        <v>10.362607491129019</v>
      </c>
      <c r="BH26" s="3">
        <f>AVERAGE(AE26:AE27)</f>
        <v>14.821249428375562</v>
      </c>
      <c r="BI26" s="3">
        <f>AVERAGE(AF26:AF27)</f>
        <v>4.4586419372465427</v>
      </c>
      <c r="BJ26" s="3">
        <f>AVERAGE(AG26:AG27)</f>
        <v>0.74084051562011854</v>
      </c>
    </row>
    <row r="27" spans="1:62" x14ac:dyDescent="0.2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6430</v>
      </c>
      <c r="J27">
        <v>8674</v>
      </c>
      <c r="L27">
        <v>4236</v>
      </c>
      <c r="M27">
        <v>8.9139999999999997</v>
      </c>
      <c r="N27">
        <v>12.712</v>
      </c>
      <c r="O27">
        <v>3.7989999999999999</v>
      </c>
      <c r="Q27">
        <v>0.54500000000000004</v>
      </c>
      <c r="R27">
        <v>1</v>
      </c>
      <c r="S27">
        <v>0</v>
      </c>
      <c r="T27">
        <v>0</v>
      </c>
      <c r="V27">
        <v>0</v>
      </c>
      <c r="Y27" s="1">
        <v>44817</v>
      </c>
      <c r="Z27" s="6">
        <v>0.57715277777777774</v>
      </c>
      <c r="AB27">
        <v>1</v>
      </c>
      <c r="AD27" s="3">
        <f t="shared" si="4"/>
        <v>10.392294401378155</v>
      </c>
      <c r="AE27" s="3">
        <f t="shared" si="5"/>
        <v>14.717531140628143</v>
      </c>
      <c r="AF27" s="3">
        <f t="shared" si="6"/>
        <v>4.3252367392499877</v>
      </c>
      <c r="AG27" s="3">
        <f t="shared" si="7"/>
        <v>0.74092906936082004</v>
      </c>
      <c r="AH27" s="3"/>
    </row>
    <row r="28" spans="1:62" x14ac:dyDescent="0.2">
      <c r="A28">
        <v>4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3645</v>
      </c>
      <c r="J28">
        <v>832</v>
      </c>
      <c r="L28">
        <v>455</v>
      </c>
      <c r="M28">
        <v>3.2109999999999999</v>
      </c>
      <c r="N28">
        <v>0.98299999999999998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44817</v>
      </c>
      <c r="Z28" s="6">
        <v>0.58971064814814811</v>
      </c>
      <c r="AB28">
        <v>1</v>
      </c>
      <c r="AD28" s="3">
        <f t="shared" si="4"/>
        <v>3.5539265312968058</v>
      </c>
      <c r="AE28" s="3">
        <f t="shared" si="5"/>
        <v>1.084244279469688</v>
      </c>
      <c r="AF28" s="3">
        <f t="shared" si="6"/>
        <v>-2.469682251827118</v>
      </c>
      <c r="AG28" s="3">
        <f t="shared" si="7"/>
        <v>4.2771409306006716E-2</v>
      </c>
      <c r="AH28" s="3"/>
    </row>
    <row r="29" spans="1:62" x14ac:dyDescent="0.2">
      <c r="A29">
        <v>5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692</v>
      </c>
      <c r="J29">
        <v>846</v>
      </c>
      <c r="L29">
        <v>486</v>
      </c>
      <c r="M29">
        <v>0.94599999999999995</v>
      </c>
      <c r="N29">
        <v>0.995</v>
      </c>
      <c r="O29">
        <v>4.9000000000000002E-2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44817</v>
      </c>
      <c r="Z29" s="6">
        <v>0.59619212962962964</v>
      </c>
      <c r="AB29">
        <v>1</v>
      </c>
      <c r="AD29" s="3">
        <f t="shared" si="4"/>
        <v>0.71072287835521042</v>
      </c>
      <c r="AE29" s="3">
        <f t="shared" si="5"/>
        <v>1.0980733845026773</v>
      </c>
      <c r="AF29" s="3">
        <f t="shared" si="6"/>
        <v>0.38735050614746691</v>
      </c>
      <c r="AG29" s="3">
        <f t="shared" si="7"/>
        <v>4.6065608460099557E-2</v>
      </c>
      <c r="AH29" s="3"/>
      <c r="AK29">
        <f>ABS(100*(AD29-AD30)/(AVERAGE(AD29:AD30)))</f>
        <v>8.3254670412321694</v>
      </c>
      <c r="AQ29">
        <f>ABS(100*(AE29-AE30)/(AVERAGE(AE29:AE30)))</f>
        <v>0.90363380751498634</v>
      </c>
      <c r="AW29">
        <f>ABS(100*(AF29-AF30)/(AVERAGE(AF29:AF30)))</f>
        <v>11.423245730965501</v>
      </c>
      <c r="BC29">
        <f>ABS(100*(AG29-AG30)/(AVERAGE(AG29:AG30)))</f>
        <v>17.839215995387775</v>
      </c>
      <c r="BG29" s="3">
        <f>AVERAGE(AD29:AD30)</f>
        <v>0.68231972638711791</v>
      </c>
      <c r="BH29" s="3">
        <f>AVERAGE(AE29:AE30)</f>
        <v>1.0931344184194671</v>
      </c>
      <c r="BI29" s="3">
        <f>AVERAGE(AF29:AF30)</f>
        <v>0.4108146920323491</v>
      </c>
      <c r="BJ29" s="3">
        <f>AVERAGE(AG29:AG30)</f>
        <v>4.229321910621904E-2</v>
      </c>
    </row>
    <row r="30" spans="1:62" x14ac:dyDescent="0.2">
      <c r="A30">
        <v>6</v>
      </c>
      <c r="B30">
        <v>3</v>
      </c>
      <c r="C30" t="s">
        <v>28</v>
      </c>
      <c r="D30" t="s">
        <v>27</v>
      </c>
      <c r="G30">
        <v>0.5</v>
      </c>
      <c r="H30">
        <v>0.5</v>
      </c>
      <c r="I30">
        <v>633</v>
      </c>
      <c r="J30">
        <v>836</v>
      </c>
      <c r="L30">
        <v>415</v>
      </c>
      <c r="M30">
        <v>0.90100000000000002</v>
      </c>
      <c r="N30">
        <v>0.98699999999999999</v>
      </c>
      <c r="O30">
        <v>8.5999999999999993E-2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44817</v>
      </c>
      <c r="Z30" s="6">
        <v>0.60311342592592598</v>
      </c>
      <c r="AB30">
        <v>1</v>
      </c>
      <c r="AD30" s="3">
        <f t="shared" si="4"/>
        <v>0.6539165744190254</v>
      </c>
      <c r="AE30" s="3">
        <f t="shared" si="5"/>
        <v>1.0881954523362567</v>
      </c>
      <c r="AF30" s="3">
        <f t="shared" si="6"/>
        <v>0.4342788779172313</v>
      </c>
      <c r="AG30" s="3">
        <f t="shared" si="7"/>
        <v>3.8520829752338531E-2</v>
      </c>
      <c r="AH30" s="3"/>
    </row>
    <row r="31" spans="1:62" x14ac:dyDescent="0.2">
      <c r="A31">
        <v>7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678</v>
      </c>
      <c r="J31">
        <v>2343</v>
      </c>
      <c r="L31">
        <v>1244</v>
      </c>
      <c r="M31">
        <v>2.3370000000000002</v>
      </c>
      <c r="N31">
        <v>5.66</v>
      </c>
      <c r="O31">
        <v>3.323</v>
      </c>
      <c r="Q31">
        <v>3.5000000000000003E-2</v>
      </c>
      <c r="R31">
        <v>1</v>
      </c>
      <c r="S31">
        <v>0</v>
      </c>
      <c r="T31">
        <v>0</v>
      </c>
      <c r="V31">
        <v>0</v>
      </c>
      <c r="Y31" s="1">
        <v>44817</v>
      </c>
      <c r="Z31" s="6">
        <v>0.61506944444444445</v>
      </c>
      <c r="AB31">
        <v>1</v>
      </c>
      <c r="AD31" s="3">
        <f t="shared" si="4"/>
        <v>1.743108541010628</v>
      </c>
      <c r="AE31" s="3">
        <f t="shared" si="5"/>
        <v>6.4419995745396816</v>
      </c>
      <c r="AF31" s="3">
        <f t="shared" si="6"/>
        <v>4.6988910335290539</v>
      </c>
      <c r="AG31" s="3">
        <f t="shared" si="7"/>
        <v>0.31653522750527918</v>
      </c>
      <c r="AH31" s="3"/>
    </row>
    <row r="32" spans="1:62" x14ac:dyDescent="0.2">
      <c r="A32">
        <v>8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1341</v>
      </c>
      <c r="J32">
        <v>2369</v>
      </c>
      <c r="L32">
        <v>1284</v>
      </c>
      <c r="M32">
        <v>3.609</v>
      </c>
      <c r="N32">
        <v>5.7130000000000001</v>
      </c>
      <c r="O32">
        <v>2.1040000000000001</v>
      </c>
      <c r="Q32">
        <v>4.5999999999999999E-2</v>
      </c>
      <c r="R32">
        <v>1</v>
      </c>
      <c r="S32">
        <v>0</v>
      </c>
      <c r="T32">
        <v>0</v>
      </c>
      <c r="V32">
        <v>0</v>
      </c>
      <c r="Y32" s="1">
        <v>44817</v>
      </c>
      <c r="Z32" s="6">
        <v>0.62152777777777779</v>
      </c>
      <c r="AB32">
        <v>1</v>
      </c>
      <c r="AD32" s="3">
        <f t="shared" si="4"/>
        <v>3.3389805541331117</v>
      </c>
      <c r="AE32" s="3">
        <f t="shared" si="5"/>
        <v>6.5062061336214159</v>
      </c>
      <c r="AF32" s="3">
        <f t="shared" si="6"/>
        <v>3.1672255794883042</v>
      </c>
      <c r="AG32" s="3">
        <f t="shared" si="7"/>
        <v>0.3271616763894496</v>
      </c>
      <c r="AH32" s="3"/>
      <c r="AJ32">
        <f>ABS(100*((AVERAGE(AD32:AD33))-3)/3)</f>
        <v>11.981348391241534</v>
      </c>
      <c r="AK32">
        <f>ABS(100*(AD32-AD33)/(AVERAGE(AD32:AD33)))</f>
        <v>1.2180538930853371</v>
      </c>
      <c r="AP32">
        <f>ABS(100*((AVERAGE(AE32:AE33))-6)/6)</f>
        <v>8.4779269443836878</v>
      </c>
      <c r="AQ32">
        <f>ABS(100*(AE32-AE33)/(AVERAGE(AE32:AE33)))</f>
        <v>7.5882812020413221E-2</v>
      </c>
      <c r="AV32">
        <f>ABS(100*((AVERAGE(AF32:AF33))-3)/3)</f>
        <v>4.9745054975258425</v>
      </c>
      <c r="AW32">
        <f>ABS(100*(AF32-AF33)/(AVERAGE(AF32:AF33)))</f>
        <v>1.1425259544218993</v>
      </c>
      <c r="BB32">
        <f>ABS(100*((AVERAGE(AG32:AG33))-0.3)/0.3)</f>
        <v>9.6737683147264946</v>
      </c>
      <c r="BC32">
        <f>ABS(100*(AG32-AG33)/(AVERAGE(AG32:AG33)))</f>
        <v>1.1304000846056901</v>
      </c>
      <c r="BG32" s="3">
        <f>AVERAGE(AD32:AD33)</f>
        <v>3.359440451737246</v>
      </c>
      <c r="BH32" s="3">
        <f>AVERAGE(AE32:AE33)</f>
        <v>6.5086756166630213</v>
      </c>
      <c r="BI32" s="3">
        <f>AVERAGE(AF32:AF33)</f>
        <v>3.1492351649257753</v>
      </c>
      <c r="BJ32" s="3">
        <f>AVERAGE(AG32:AG33)</f>
        <v>0.32902130494417947</v>
      </c>
    </row>
    <row r="33" spans="1:62" x14ac:dyDescent="0.2">
      <c r="A33">
        <v>9</v>
      </c>
      <c r="B33">
        <v>4</v>
      </c>
      <c r="C33" t="s">
        <v>63</v>
      </c>
      <c r="D33" t="s">
        <v>27</v>
      </c>
      <c r="G33">
        <v>0.2</v>
      </c>
      <c r="H33">
        <v>0.2</v>
      </c>
      <c r="I33">
        <v>1358</v>
      </c>
      <c r="J33">
        <v>2371</v>
      </c>
      <c r="L33">
        <v>1298</v>
      </c>
      <c r="M33">
        <v>3.6419999999999999</v>
      </c>
      <c r="N33">
        <v>5.718</v>
      </c>
      <c r="O33">
        <v>2.0760000000000001</v>
      </c>
      <c r="Q33">
        <v>4.9000000000000002E-2</v>
      </c>
      <c r="R33">
        <v>1</v>
      </c>
      <c r="S33">
        <v>0</v>
      </c>
      <c r="T33">
        <v>0</v>
      </c>
      <c r="V33">
        <v>0</v>
      </c>
      <c r="Y33" s="1">
        <v>44817</v>
      </c>
      <c r="Z33" s="6">
        <v>0.62840277777777775</v>
      </c>
      <c r="AB33">
        <v>1</v>
      </c>
      <c r="AD33" s="3">
        <f t="shared" si="4"/>
        <v>3.3799003493413808</v>
      </c>
      <c r="AE33" s="3">
        <f t="shared" si="5"/>
        <v>6.5111450997046267</v>
      </c>
      <c r="AF33" s="3">
        <f t="shared" si="6"/>
        <v>3.1312447503632459</v>
      </c>
      <c r="AG33" s="3">
        <f t="shared" si="7"/>
        <v>0.33088093349890935</v>
      </c>
      <c r="AH33" s="3"/>
    </row>
    <row r="34" spans="1:62" x14ac:dyDescent="0.2">
      <c r="A34">
        <v>10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4063</v>
      </c>
      <c r="J34">
        <v>7521</v>
      </c>
      <c r="L34">
        <v>3607</v>
      </c>
      <c r="M34">
        <v>2.9430000000000001</v>
      </c>
      <c r="N34">
        <v>5.5419999999999998</v>
      </c>
      <c r="O34">
        <v>2.5990000000000002</v>
      </c>
      <c r="Q34">
        <v>0.218</v>
      </c>
      <c r="R34">
        <v>1</v>
      </c>
      <c r="S34">
        <v>0</v>
      </c>
      <c r="T34">
        <v>0</v>
      </c>
      <c r="V34">
        <v>0</v>
      </c>
      <c r="Y34" s="1">
        <v>44817</v>
      </c>
      <c r="Z34" s="6">
        <v>0.64200231481481485</v>
      </c>
      <c r="AB34">
        <v>1</v>
      </c>
      <c r="AD34" s="3">
        <f t="shared" si="4"/>
        <v>3.2969872936700124</v>
      </c>
      <c r="AE34" s="3">
        <f t="shared" si="5"/>
        <v>6.4096609213238063</v>
      </c>
      <c r="AF34" s="3">
        <f t="shared" si="6"/>
        <v>3.1126736276537939</v>
      </c>
      <c r="AG34" s="3">
        <f t="shared" si="7"/>
        <v>0.31476423177921647</v>
      </c>
      <c r="AH34" s="3"/>
    </row>
    <row r="35" spans="1:62" x14ac:dyDescent="0.2">
      <c r="A35">
        <v>11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4056</v>
      </c>
      <c r="J35">
        <v>7688</v>
      </c>
      <c r="L35">
        <v>3670</v>
      </c>
      <c r="M35">
        <v>2.9390000000000001</v>
      </c>
      <c r="N35">
        <v>5.66</v>
      </c>
      <c r="O35">
        <v>2.7210000000000001</v>
      </c>
      <c r="Q35">
        <v>0.223</v>
      </c>
      <c r="R35">
        <v>1</v>
      </c>
      <c r="S35">
        <v>0</v>
      </c>
      <c r="T35">
        <v>0</v>
      </c>
      <c r="V35">
        <v>0</v>
      </c>
      <c r="Y35" s="1">
        <v>44817</v>
      </c>
      <c r="Z35" s="6">
        <v>0.64947916666666672</v>
      </c>
      <c r="AB35">
        <v>1</v>
      </c>
      <c r="AD35" s="3">
        <f t="shared" si="4"/>
        <v>3.2913708511904463</v>
      </c>
      <c r="AE35" s="3">
        <f t="shared" si="5"/>
        <v>6.5471288106398298</v>
      </c>
      <c r="AF35" s="3">
        <f t="shared" si="6"/>
        <v>3.2557579594493835</v>
      </c>
      <c r="AG35" s="3">
        <f t="shared" si="7"/>
        <v>0.32034311744340593</v>
      </c>
      <c r="AH35" s="3"/>
      <c r="AJ35">
        <f>ABS(100*((AVERAGE(AD35:AD36))-3)/3)</f>
        <v>10.314123400587446</v>
      </c>
      <c r="AK35">
        <f>ABS(100*(AD35-AD36)/(AVERAGE(AD35:AD36)))</f>
        <v>1.0909966479161453</v>
      </c>
      <c r="AP35">
        <f>ABS(100*((AVERAGE(AE35:AE36))-6)/6)</f>
        <v>8.9336022825434291</v>
      </c>
      <c r="AQ35">
        <f>ABS(100*(AE35-AE36)/(AVERAGE(AE35:AE36)))</f>
        <v>0.34004425492147766</v>
      </c>
      <c r="AV35">
        <f>ABS(100*((AVERAGE(AF35:AF36))-3)/3)</f>
        <v>7.5530811644994129</v>
      </c>
      <c r="AW35">
        <f>ABS(100*(AF35-AF36)/(AVERAGE(AF35:AF36)))</f>
        <v>1.8078220353224781</v>
      </c>
      <c r="BB35">
        <f>ABS(100*((AVERAGE(AG35:AG36))-0.3)/0.3)</f>
        <v>5.1575539016092691</v>
      </c>
      <c r="BC35">
        <f>ABS(100*(AG35-AG36)/(AVERAGE(AG35:AG36)))</f>
        <v>3.087719685286173</v>
      </c>
      <c r="BG35" s="3">
        <f>AVERAGE(AD35:AD36)</f>
        <v>3.3094237020176234</v>
      </c>
      <c r="BH35" s="3">
        <f>AVERAGE(AE35:AE36)</f>
        <v>6.5360161369526057</v>
      </c>
      <c r="BI35" s="3">
        <f>AVERAGE(AF35:AF36)</f>
        <v>3.2265924349349824</v>
      </c>
      <c r="BJ35" s="3">
        <f>AVERAGE(AG35:AG36)</f>
        <v>0.31547266170482779</v>
      </c>
    </row>
    <row r="36" spans="1:62" x14ac:dyDescent="0.2">
      <c r="A36">
        <v>12</v>
      </c>
      <c r="B36">
        <v>5</v>
      </c>
      <c r="C36" t="s">
        <v>63</v>
      </c>
      <c r="D36" t="s">
        <v>27</v>
      </c>
      <c r="G36">
        <v>0.6</v>
      </c>
      <c r="H36">
        <v>0.6</v>
      </c>
      <c r="I36">
        <v>4101</v>
      </c>
      <c r="J36">
        <v>7661</v>
      </c>
      <c r="L36">
        <v>3560</v>
      </c>
      <c r="M36">
        <v>2.968</v>
      </c>
      <c r="N36">
        <v>5.641</v>
      </c>
      <c r="O36">
        <v>2.673</v>
      </c>
      <c r="Q36">
        <v>0.214</v>
      </c>
      <c r="R36">
        <v>1</v>
      </c>
      <c r="S36">
        <v>0</v>
      </c>
      <c r="T36">
        <v>0</v>
      </c>
      <c r="V36">
        <v>0</v>
      </c>
      <c r="Y36" s="1">
        <v>44817</v>
      </c>
      <c r="Z36" s="6">
        <v>0.65751157407407412</v>
      </c>
      <c r="AB36">
        <v>1</v>
      </c>
      <c r="AD36" s="3">
        <f t="shared" si="4"/>
        <v>3.3274765528448009</v>
      </c>
      <c r="AE36" s="3">
        <f t="shared" si="5"/>
        <v>6.5249034632653817</v>
      </c>
      <c r="AF36" s="3">
        <f t="shared" si="6"/>
        <v>3.1974269104205808</v>
      </c>
      <c r="AG36" s="3">
        <f t="shared" si="7"/>
        <v>0.31060220596624971</v>
      </c>
      <c r="AH36" s="3"/>
    </row>
    <row r="37" spans="1:62" x14ac:dyDescent="0.2">
      <c r="A37">
        <v>13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4444</v>
      </c>
      <c r="J37">
        <v>11691</v>
      </c>
      <c r="L37">
        <v>6110</v>
      </c>
      <c r="M37">
        <v>5.742</v>
      </c>
      <c r="N37">
        <v>15.29</v>
      </c>
      <c r="O37">
        <v>9.548</v>
      </c>
      <c r="Q37">
        <v>0.78500000000000003</v>
      </c>
      <c r="R37">
        <v>1</v>
      </c>
      <c r="S37">
        <v>0</v>
      </c>
      <c r="T37">
        <v>0</v>
      </c>
      <c r="V37">
        <v>0</v>
      </c>
      <c r="Y37" s="1">
        <v>44817</v>
      </c>
      <c r="Z37" s="6">
        <v>0.67078703703703713</v>
      </c>
      <c r="AB37">
        <v>1</v>
      </c>
      <c r="AD37" s="3">
        <f t="shared" si="4"/>
        <v>6.4913193411595485</v>
      </c>
      <c r="AE37" s="3">
        <f t="shared" si="5"/>
        <v>17.733769998477545</v>
      </c>
      <c r="AF37" s="3">
        <f t="shared" si="6"/>
        <v>11.242450657317995</v>
      </c>
      <c r="AG37" s="3">
        <f t="shared" si="7"/>
        <v>0.96651215271148117</v>
      </c>
      <c r="AH37" s="3"/>
    </row>
    <row r="38" spans="1:62" x14ac:dyDescent="0.2">
      <c r="A38">
        <v>14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6017</v>
      </c>
      <c r="J38">
        <v>11775</v>
      </c>
      <c r="L38">
        <v>6115</v>
      </c>
      <c r="M38">
        <v>7.5540000000000003</v>
      </c>
      <c r="N38">
        <v>15.397</v>
      </c>
      <c r="O38">
        <v>7.843</v>
      </c>
      <c r="Q38">
        <v>0.78600000000000003</v>
      </c>
      <c r="R38">
        <v>1</v>
      </c>
      <c r="S38">
        <v>0</v>
      </c>
      <c r="T38">
        <v>0</v>
      </c>
      <c r="V38">
        <v>0</v>
      </c>
      <c r="Y38" s="1">
        <v>44817</v>
      </c>
      <c r="Z38" s="6">
        <v>0.67804398148148148</v>
      </c>
      <c r="AB38">
        <v>1</v>
      </c>
      <c r="AD38" s="3">
        <f t="shared" si="4"/>
        <v>8.7653641340444395</v>
      </c>
      <c r="AE38" s="3">
        <f t="shared" si="5"/>
        <v>17.858356530306274</v>
      </c>
      <c r="AF38" s="3">
        <f t="shared" si="6"/>
        <v>9.0929923962618346</v>
      </c>
      <c r="AG38" s="3">
        <f t="shared" si="7"/>
        <v>0.96730993415924171</v>
      </c>
      <c r="AH38" s="3"/>
      <c r="AJ38">
        <f>ABS(100*((AVERAGE(AD38:AD39))-9)/9)</f>
        <v>1.2336751243655977</v>
      </c>
      <c r="AK38">
        <f>ABS(100*(AD38-AD39)/(AVERAGE(AD38:AD39)))</f>
        <v>2.7810897178724989</v>
      </c>
      <c r="AP38">
        <f>ABS(100*((AVERAGE(AE38:AE39))-18)/18)</f>
        <v>0.4655540154069055</v>
      </c>
      <c r="AQ38">
        <f>ABS(100*(AE38-AE39)/(AVERAGE(AE38:AE39)))</f>
        <v>0.64571444866027694</v>
      </c>
      <c r="AV38">
        <f>ABS(100*((AVERAGE(AF38:AF39))-9)/9)</f>
        <v>0.30256709355178657</v>
      </c>
      <c r="AW38">
        <f>ABS(100*(AF38-AF39)/(AVERAGE(AF38:AF39)))</f>
        <v>1.4569552404783974</v>
      </c>
      <c r="BB38">
        <f>ABS(100*((AVERAGE(AG38:AG39))-0.9)/0.9)</f>
        <v>7.5497954797166811</v>
      </c>
      <c r="BC38">
        <f>ABS(100*(AG38-AG39)/(AVERAGE(AG38:AG39)))</f>
        <v>0.13187176442558327</v>
      </c>
      <c r="BG38" s="3">
        <f>AVERAGE(AD38:AD39)</f>
        <v>8.8889692388070962</v>
      </c>
      <c r="BH38" s="3">
        <f>AVERAGE(AE38:AE39)</f>
        <v>17.916200277226757</v>
      </c>
      <c r="BI38" s="3">
        <f>AVERAGE(AF38:AF39)</f>
        <v>9.0272310384196608</v>
      </c>
      <c r="BJ38" s="3">
        <f>AVERAGE(AG38:AG39)</f>
        <v>0.96794815931745015</v>
      </c>
    </row>
    <row r="39" spans="1:62" x14ac:dyDescent="0.2">
      <c r="A39">
        <v>15</v>
      </c>
      <c r="B39">
        <v>6</v>
      </c>
      <c r="C39" t="s">
        <v>67</v>
      </c>
      <c r="D39" t="s">
        <v>27</v>
      </c>
      <c r="G39">
        <v>0.33300000000000002</v>
      </c>
      <c r="H39">
        <v>0.33300000000000002</v>
      </c>
      <c r="I39">
        <v>6188</v>
      </c>
      <c r="J39">
        <v>11853</v>
      </c>
      <c r="L39">
        <v>6123</v>
      </c>
      <c r="M39">
        <v>7.7510000000000003</v>
      </c>
      <c r="N39">
        <v>15.494999999999999</v>
      </c>
      <c r="O39">
        <v>7.7439999999999998</v>
      </c>
      <c r="Q39">
        <v>0.78700000000000003</v>
      </c>
      <c r="R39">
        <v>1</v>
      </c>
      <c r="S39">
        <v>0</v>
      </c>
      <c r="T39">
        <v>0</v>
      </c>
      <c r="V39">
        <v>0</v>
      </c>
      <c r="Y39" s="1">
        <v>44817</v>
      </c>
      <c r="Z39" s="6">
        <v>0.68572916666666661</v>
      </c>
      <c r="AB39">
        <v>1</v>
      </c>
      <c r="AD39" s="3">
        <f t="shared" si="4"/>
        <v>9.012574343569753</v>
      </c>
      <c r="AE39" s="3">
        <f t="shared" si="5"/>
        <v>17.97404402414724</v>
      </c>
      <c r="AF39" s="3">
        <f t="shared" si="6"/>
        <v>8.9614696805774869</v>
      </c>
      <c r="AG39" s="3">
        <f t="shared" si="7"/>
        <v>0.96858638447565859</v>
      </c>
      <c r="AH39" s="3"/>
      <c r="BG39" s="3"/>
      <c r="BH39" s="3"/>
      <c r="BI39" s="3"/>
      <c r="BJ39" s="3"/>
    </row>
    <row r="40" spans="1:62" x14ac:dyDescent="0.2">
      <c r="A40">
        <v>16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8825</v>
      </c>
      <c r="J40">
        <v>17446</v>
      </c>
      <c r="L40">
        <v>8430</v>
      </c>
      <c r="M40">
        <v>7.6929999999999996</v>
      </c>
      <c r="N40">
        <v>16.123000000000001</v>
      </c>
      <c r="O40">
        <v>8.43</v>
      </c>
      <c r="Q40">
        <v>0.82</v>
      </c>
      <c r="R40">
        <v>1</v>
      </c>
      <c r="S40">
        <v>0</v>
      </c>
      <c r="T40">
        <v>0</v>
      </c>
      <c r="V40">
        <v>0</v>
      </c>
      <c r="Y40" s="1">
        <v>44817</v>
      </c>
      <c r="Z40" s="6">
        <v>0.70006944444444441</v>
      </c>
      <c r="AB40">
        <v>1</v>
      </c>
      <c r="AD40" s="3">
        <f t="shared" si="4"/>
        <v>9.1448902068005218</v>
      </c>
      <c r="AE40" s="3">
        <f t="shared" si="5"/>
        <v>18.731735311307517</v>
      </c>
      <c r="AF40" s="3">
        <f t="shared" si="6"/>
        <v>9.5868451045069953</v>
      </c>
      <c r="AG40" s="3">
        <f t="shared" si="7"/>
        <v>0.95313780280364158</v>
      </c>
      <c r="AH40" s="3"/>
      <c r="BG40" s="3"/>
      <c r="BH40" s="3"/>
      <c r="BI40" s="3"/>
      <c r="BJ40" s="3"/>
    </row>
    <row r="41" spans="1:62" x14ac:dyDescent="0.2">
      <c r="A41">
        <v>17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8947</v>
      </c>
      <c r="J41">
        <v>17436</v>
      </c>
      <c r="L41">
        <v>8420</v>
      </c>
      <c r="M41">
        <v>7.7930000000000001</v>
      </c>
      <c r="N41">
        <v>16.113</v>
      </c>
      <c r="O41">
        <v>8.32</v>
      </c>
      <c r="Q41">
        <v>0.81899999999999995</v>
      </c>
      <c r="R41">
        <v>1</v>
      </c>
      <c r="S41">
        <v>0</v>
      </c>
      <c r="T41">
        <v>0</v>
      </c>
      <c r="V41">
        <v>0</v>
      </c>
      <c r="Y41" s="1">
        <v>44817</v>
      </c>
      <c r="Z41" s="6">
        <v>0.70784722222222218</v>
      </c>
      <c r="AB41">
        <v>1</v>
      </c>
      <c r="AD41" s="3">
        <f t="shared" si="4"/>
        <v>9.2706545351897081</v>
      </c>
      <c r="AE41" s="3">
        <f t="shared" si="5"/>
        <v>18.721159366803857</v>
      </c>
      <c r="AF41" s="3">
        <f t="shared" si="6"/>
        <v>9.4505048316141487</v>
      </c>
      <c r="AG41" s="3">
        <f t="shared" si="7"/>
        <v>0.95200006737707088</v>
      </c>
      <c r="AH41" s="3"/>
      <c r="AJ41">
        <f>ABS(100*((AVERAGE(AD41:AD42))-9)/9)</f>
        <v>3.6257857036576109</v>
      </c>
      <c r="AK41">
        <f>ABS(100*(AD41-AD42)/(AVERAGE(AD41:AD42)))</f>
        <v>1.1937435962269216</v>
      </c>
      <c r="AP41">
        <f>ABS(100*((AVERAGE(AE41:AE42))-18)/18)</f>
        <v>4.2062087673128206</v>
      </c>
      <c r="AQ41">
        <f>ABS(100*(AE41-AE42)/(AVERAGE(AE41:AE42)))</f>
        <v>0.38340871045563013</v>
      </c>
      <c r="AV41">
        <f>ABS(100*((AVERAGE(AF41:AF42))-9)/9)</f>
        <v>4.7866318309680302</v>
      </c>
      <c r="AW41">
        <f>ABS(100*(AF41-AF42)/(AVERAGE(AF41:AF42)))</f>
        <v>0.41794913218014446</v>
      </c>
      <c r="BB41">
        <f>ABS(100*((AVERAGE(AG41:AG42))-0.9)/0.9)</f>
        <v>6.239200187117099</v>
      </c>
      <c r="BC41">
        <f>ABS(100*(AG41-AG42)/(AVERAGE(AG41:AG42)))</f>
        <v>0.86863402997281691</v>
      </c>
      <c r="BG41" s="3">
        <f>AVERAGE(AD41:AD42)</f>
        <v>9.326320713329185</v>
      </c>
      <c r="BH41" s="3">
        <f>AVERAGE(AE41:AE42)</f>
        <v>18.757117578116308</v>
      </c>
      <c r="BI41" s="3">
        <f>AVERAGE(AF41:AF42)</f>
        <v>9.4307968647871228</v>
      </c>
      <c r="BJ41" s="3">
        <f>AVERAGE(AG41:AG42)</f>
        <v>0.95615280168405392</v>
      </c>
    </row>
    <row r="42" spans="1:62" x14ac:dyDescent="0.2">
      <c r="A42">
        <v>18</v>
      </c>
      <c r="B42">
        <v>7</v>
      </c>
      <c r="C42" t="s">
        <v>67</v>
      </c>
      <c r="D42" t="s">
        <v>27</v>
      </c>
      <c r="G42">
        <v>0.46700000000000003</v>
      </c>
      <c r="H42">
        <v>0.46700000000000003</v>
      </c>
      <c r="I42">
        <v>9055</v>
      </c>
      <c r="J42">
        <v>17504</v>
      </c>
      <c r="L42">
        <v>8493</v>
      </c>
      <c r="M42">
        <v>7.8819999999999997</v>
      </c>
      <c r="N42">
        <v>16.175999999999998</v>
      </c>
      <c r="O42">
        <v>8.2940000000000005</v>
      </c>
      <c r="Q42">
        <v>0.82699999999999996</v>
      </c>
      <c r="R42">
        <v>1</v>
      </c>
      <c r="S42">
        <v>0</v>
      </c>
      <c r="T42">
        <v>0</v>
      </c>
      <c r="V42">
        <v>0</v>
      </c>
      <c r="Y42" s="1">
        <v>44817</v>
      </c>
      <c r="Z42" s="6">
        <v>0.71620370370370379</v>
      </c>
      <c r="AB42">
        <v>1</v>
      </c>
      <c r="AD42" s="3">
        <f t="shared" si="4"/>
        <v>9.3819868914686602</v>
      </c>
      <c r="AE42" s="3">
        <f t="shared" si="5"/>
        <v>18.793075789428759</v>
      </c>
      <c r="AF42" s="3">
        <f t="shared" si="6"/>
        <v>9.4110888979600986</v>
      </c>
      <c r="AG42" s="3">
        <f t="shared" si="7"/>
        <v>0.96030553599103707</v>
      </c>
      <c r="AH42" s="3"/>
      <c r="BG42" s="3"/>
      <c r="BH42" s="3"/>
      <c r="BI42" s="3"/>
      <c r="BJ42" s="3"/>
    </row>
    <row r="43" spans="1:62" x14ac:dyDescent="0.2">
      <c r="A43">
        <v>19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11474</v>
      </c>
      <c r="J43">
        <v>22284</v>
      </c>
      <c r="L43">
        <v>10459</v>
      </c>
      <c r="M43">
        <v>7.681</v>
      </c>
      <c r="N43">
        <v>15.965</v>
      </c>
      <c r="O43">
        <v>8.2829999999999995</v>
      </c>
      <c r="Q43">
        <v>0.81499999999999995</v>
      </c>
      <c r="R43">
        <v>1</v>
      </c>
      <c r="S43">
        <v>0</v>
      </c>
      <c r="T43">
        <v>0</v>
      </c>
      <c r="V43">
        <v>0</v>
      </c>
      <c r="Y43" s="1">
        <v>44817</v>
      </c>
      <c r="Z43" s="6">
        <v>0.73131944444444441</v>
      </c>
      <c r="AB43">
        <v>1</v>
      </c>
      <c r="AD43" s="3">
        <f t="shared" si="4"/>
        <v>9.2431951816794271</v>
      </c>
      <c r="AE43" s="3">
        <f t="shared" si="5"/>
        <v>18.561986969063003</v>
      </c>
      <c r="AF43" s="3">
        <f t="shared" si="6"/>
        <v>9.3187917873835762</v>
      </c>
      <c r="AG43" s="3">
        <f t="shared" si="7"/>
        <v>0.92153446306535014</v>
      </c>
      <c r="AH43" s="3"/>
      <c r="BG43" s="3"/>
      <c r="BH43" s="3"/>
      <c r="BI43" s="3"/>
      <c r="BJ43" s="3"/>
    </row>
    <row r="44" spans="1:62" x14ac:dyDescent="0.2">
      <c r="A44">
        <v>20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11512</v>
      </c>
      <c r="J44">
        <v>22523</v>
      </c>
      <c r="L44">
        <v>10393</v>
      </c>
      <c r="M44">
        <v>7.7060000000000004</v>
      </c>
      <c r="N44">
        <v>16.132999999999999</v>
      </c>
      <c r="O44">
        <v>8.4280000000000008</v>
      </c>
      <c r="Q44">
        <v>0.80900000000000005</v>
      </c>
      <c r="R44">
        <v>1</v>
      </c>
      <c r="S44">
        <v>0</v>
      </c>
      <c r="T44">
        <v>0</v>
      </c>
      <c r="V44">
        <v>0</v>
      </c>
      <c r="Y44" s="1">
        <v>44817</v>
      </c>
      <c r="Z44" s="6">
        <v>0.73994212962962969</v>
      </c>
      <c r="AB44">
        <v>1</v>
      </c>
      <c r="AD44" s="3">
        <f t="shared" si="4"/>
        <v>9.2736844408542183</v>
      </c>
      <c r="AE44" s="3">
        <f t="shared" si="5"/>
        <v>18.758722451377558</v>
      </c>
      <c r="AF44" s="3">
        <f t="shared" si="6"/>
        <v>9.4850380105233398</v>
      </c>
      <c r="AG44" s="3">
        <f t="shared" si="7"/>
        <v>0.91568991617905648</v>
      </c>
      <c r="AH44" s="3"/>
      <c r="AJ44">
        <f>ABS(100*((AVERAGE(AD44:AD45))-9)/9)</f>
        <v>3.6649873961097867</v>
      </c>
      <c r="AK44">
        <f>ABS(100*(AD44-AD45)/(AVERAGE(AD44:AD45)))</f>
        <v>1.2039728746827953</v>
      </c>
      <c r="AP44">
        <f>ABS(100*((AVERAGE(AE44:AE45))-18)/18)</f>
        <v>3.9933285678052224</v>
      </c>
      <c r="AQ44">
        <f>ABS(100*(AE44-AE45)/(AVERAGE(AE44:AE45)))</f>
        <v>0.42655844393996128</v>
      </c>
      <c r="AV44">
        <f>ABS(100*((AVERAGE(AF44:AF45))-9)/9)</f>
        <v>4.321669739500658</v>
      </c>
      <c r="AW44">
        <f>ABS(100*(AF44-AF45)/(AVERAGE(AF44:AF45)))</f>
        <v>2.0468259206403339</v>
      </c>
      <c r="BB44">
        <f>ABS(100*((AVERAGE(AG44:AG45))-0.9)/0.9)</f>
        <v>1.861395674163719</v>
      </c>
      <c r="BC44">
        <f>ABS(100*(AG44-AG45)/(AVERAGE(AG44:AG45)))</f>
        <v>0.23182807085472584</v>
      </c>
      <c r="BG44" s="3">
        <f>AVERAGE(AD44:AD45)</f>
        <v>9.3298488656498808</v>
      </c>
      <c r="BH44" s="3">
        <f>AVERAGE(AE44:AE45)</f>
        <v>18.71879914220494</v>
      </c>
      <c r="BI44" s="3">
        <f>AVERAGE(AF44:AF45)</f>
        <v>9.3889502765550592</v>
      </c>
      <c r="BJ44" s="3">
        <f>AVERAGE(AG44:AG45)</f>
        <v>0.91675256106747349</v>
      </c>
    </row>
    <row r="45" spans="1:62" x14ac:dyDescent="0.2">
      <c r="A45">
        <v>21</v>
      </c>
      <c r="B45">
        <v>8</v>
      </c>
      <c r="C45" t="s">
        <v>67</v>
      </c>
      <c r="D45" t="s">
        <v>27</v>
      </c>
      <c r="G45">
        <v>0.6</v>
      </c>
      <c r="H45">
        <v>0.6</v>
      </c>
      <c r="I45">
        <v>11652</v>
      </c>
      <c r="J45">
        <v>22426</v>
      </c>
      <c r="L45">
        <v>10417</v>
      </c>
      <c r="M45">
        <v>7.7949999999999999</v>
      </c>
      <c r="N45">
        <v>16.065000000000001</v>
      </c>
      <c r="O45">
        <v>8.27</v>
      </c>
      <c r="Q45">
        <v>0.81100000000000005</v>
      </c>
      <c r="R45">
        <v>1</v>
      </c>
      <c r="S45">
        <v>0</v>
      </c>
      <c r="T45">
        <v>0</v>
      </c>
      <c r="V45">
        <v>0</v>
      </c>
      <c r="Y45" s="1">
        <v>44817</v>
      </c>
      <c r="Z45" s="6">
        <v>0.74928240740740737</v>
      </c>
      <c r="AB45">
        <v>1</v>
      </c>
      <c r="AD45" s="3">
        <f t="shared" si="4"/>
        <v>9.3860132904455433</v>
      </c>
      <c r="AE45" s="3">
        <f t="shared" si="5"/>
        <v>18.678875833032322</v>
      </c>
      <c r="AF45" s="3">
        <f t="shared" si="6"/>
        <v>9.2928625425867786</v>
      </c>
      <c r="AG45" s="3">
        <f t="shared" si="7"/>
        <v>0.9178152059558905</v>
      </c>
      <c r="AH45" s="3"/>
    </row>
    <row r="46" spans="1:62" x14ac:dyDescent="0.2">
      <c r="A46">
        <v>22</v>
      </c>
      <c r="B46">
        <v>1</v>
      </c>
      <c r="C46" t="s">
        <v>93</v>
      </c>
      <c r="D46" t="s">
        <v>27</v>
      </c>
      <c r="G46">
        <v>0.3</v>
      </c>
      <c r="H46">
        <v>0.3</v>
      </c>
      <c r="I46">
        <v>6340</v>
      </c>
      <c r="J46">
        <v>8828</v>
      </c>
      <c r="L46">
        <v>4071</v>
      </c>
      <c r="M46">
        <v>8.798</v>
      </c>
      <c r="N46">
        <v>12.929</v>
      </c>
      <c r="O46">
        <v>4.1310000000000002</v>
      </c>
      <c r="Q46">
        <v>0.51600000000000001</v>
      </c>
      <c r="R46">
        <v>1</v>
      </c>
      <c r="S46">
        <v>0</v>
      </c>
      <c r="T46">
        <v>0</v>
      </c>
      <c r="V46">
        <v>0</v>
      </c>
      <c r="Y46" s="1">
        <v>44817</v>
      </c>
      <c r="Z46" s="6">
        <v>0.76247685185185177</v>
      </c>
      <c r="AB46">
        <v>1</v>
      </c>
      <c r="AD46" s="3">
        <f t="shared" si="4"/>
        <v>10.247871594760735</v>
      </c>
      <c r="AE46" s="3">
        <f t="shared" si="5"/>
        <v>14.971064732899613</v>
      </c>
      <c r="AF46" s="3">
        <f t="shared" si="6"/>
        <v>4.7231931381388783</v>
      </c>
      <c r="AG46" s="3">
        <f t="shared" si="7"/>
        <v>0.7117063349293512</v>
      </c>
      <c r="AH46" s="3"/>
      <c r="BG46" s="3"/>
      <c r="BH46" s="3"/>
      <c r="BI46" s="3"/>
      <c r="BJ46" s="3"/>
    </row>
    <row r="47" spans="1:62" x14ac:dyDescent="0.2">
      <c r="A47">
        <v>23</v>
      </c>
      <c r="B47">
        <v>1</v>
      </c>
      <c r="C47" t="s">
        <v>93</v>
      </c>
      <c r="D47" t="s">
        <v>27</v>
      </c>
      <c r="G47">
        <v>0.3</v>
      </c>
      <c r="H47">
        <v>0.3</v>
      </c>
      <c r="I47">
        <v>6980</v>
      </c>
      <c r="J47">
        <v>8808</v>
      </c>
      <c r="L47">
        <v>4030</v>
      </c>
      <c r="M47">
        <v>9.6159999999999997</v>
      </c>
      <c r="N47">
        <v>12.9</v>
      </c>
      <c r="O47">
        <v>3.2839999999999998</v>
      </c>
      <c r="Q47">
        <v>0.50900000000000001</v>
      </c>
      <c r="R47">
        <v>1</v>
      </c>
      <c r="S47">
        <v>0</v>
      </c>
      <c r="T47">
        <v>0</v>
      </c>
      <c r="V47">
        <v>0</v>
      </c>
      <c r="Y47" s="1">
        <v>44817</v>
      </c>
      <c r="Z47" s="6">
        <v>0.76953703703703702</v>
      </c>
      <c r="AB47">
        <v>1</v>
      </c>
      <c r="AD47" s="3">
        <f t="shared" si="4"/>
        <v>11.274878219595717</v>
      </c>
      <c r="AE47" s="3">
        <f t="shared" si="5"/>
        <v>14.938138292344876</v>
      </c>
      <c r="AF47" s="3">
        <f t="shared" si="6"/>
        <v>3.6632600727491589</v>
      </c>
      <c r="AG47" s="3">
        <f t="shared" si="7"/>
        <v>0.7044449281918348</v>
      </c>
      <c r="AH47" s="3"/>
      <c r="AI47">
        <f>100*(AVERAGE(I47:I48))/(AVERAGE(I$47:I$48))</f>
        <v>100</v>
      </c>
      <c r="AK47">
        <f>ABS(100*(AD47-AD48)/(AVERAGE(AD47:AD48)))</f>
        <v>0.44023654353692926</v>
      </c>
      <c r="AO47">
        <f>100*(AVERAGE(J47:J48))/(AVERAGE(J$47:J$48))</f>
        <v>100</v>
      </c>
      <c r="AQ47">
        <f>ABS(100*(AE47-AE48)/(AVERAGE(AE47:AE48)))</f>
        <v>0.44181110449337319</v>
      </c>
      <c r="AU47">
        <f>100*(((AVERAGE(J47:J48))-(AVERAGE(I47:I48)))/((AVERAGE(J$47:J$48))-(AVERAGE($I$47:I48))))</f>
        <v>100</v>
      </c>
      <c r="AW47">
        <f>ABS(100*(AF47-AF48)/(AVERAGE(AF47:AF48)))</f>
        <v>3.2062063745910208</v>
      </c>
      <c r="BA47">
        <f>100*(AVERAGE(L47:L48))/(AVERAGE(L$47:L$48))</f>
        <v>100</v>
      </c>
      <c r="BC47">
        <f>ABS(100*(AG47-AG48)/(AVERAGE(AG47:AG48)))</f>
        <v>1.0503940150199067</v>
      </c>
      <c r="BG47" s="3">
        <f>AVERAGE(AD47:AD48)</f>
        <v>11.299751036290939</v>
      </c>
      <c r="BH47" s="3">
        <f>AVERAGE(AE47:AE48)</f>
        <v>14.90521185179014</v>
      </c>
      <c r="BI47" s="3">
        <f>AVERAGE(AF47:AF48)</f>
        <v>3.6054608154992005</v>
      </c>
      <c r="BJ47" s="3">
        <f>AVERAGE(AG47:AG48)</f>
        <v>0.70816418530129444</v>
      </c>
    </row>
    <row r="48" spans="1:62" x14ac:dyDescent="0.2">
      <c r="A48">
        <v>24</v>
      </c>
      <c r="B48">
        <v>1</v>
      </c>
      <c r="C48" t="s">
        <v>93</v>
      </c>
      <c r="D48" t="s">
        <v>27</v>
      </c>
      <c r="G48">
        <v>0.3</v>
      </c>
      <c r="H48">
        <v>0.3</v>
      </c>
      <c r="I48">
        <v>7011</v>
      </c>
      <c r="J48">
        <v>8768</v>
      </c>
      <c r="L48">
        <v>4072</v>
      </c>
      <c r="M48">
        <v>9.6560000000000006</v>
      </c>
      <c r="N48">
        <v>12.843999999999999</v>
      </c>
      <c r="O48">
        <v>3.1880000000000002</v>
      </c>
      <c r="Q48">
        <v>0.51600000000000001</v>
      </c>
      <c r="R48">
        <v>1</v>
      </c>
      <c r="S48">
        <v>0</v>
      </c>
      <c r="T48">
        <v>0</v>
      </c>
      <c r="V48">
        <v>0</v>
      </c>
      <c r="Y48" s="1">
        <v>44817</v>
      </c>
      <c r="Z48" s="6">
        <v>0.77709490740740739</v>
      </c>
      <c r="AB48">
        <v>1</v>
      </c>
      <c r="AD48" s="3">
        <f t="shared" si="4"/>
        <v>11.324623852986162</v>
      </c>
      <c r="AE48" s="3">
        <f t="shared" si="5"/>
        <v>14.872285411235405</v>
      </c>
      <c r="AF48" s="3">
        <f t="shared" si="6"/>
        <v>3.5476615582492421</v>
      </c>
      <c r="AG48" s="3">
        <f t="shared" si="7"/>
        <v>0.71188344241075407</v>
      </c>
      <c r="AH48" s="3"/>
      <c r="BG48" s="3"/>
      <c r="BH48" s="3"/>
      <c r="BI48" s="3"/>
      <c r="BJ48" s="3"/>
    </row>
    <row r="49" spans="1:62" x14ac:dyDescent="0.2">
      <c r="A49">
        <v>25</v>
      </c>
      <c r="B49">
        <v>2</v>
      </c>
      <c r="C49" t="s">
        <v>72</v>
      </c>
      <c r="D49" t="s">
        <v>27</v>
      </c>
      <c r="G49">
        <v>0.5</v>
      </c>
      <c r="H49">
        <v>0.5</v>
      </c>
      <c r="I49">
        <v>6310</v>
      </c>
      <c r="J49">
        <v>7457</v>
      </c>
      <c r="L49">
        <v>3141</v>
      </c>
      <c r="M49">
        <v>5.2560000000000002</v>
      </c>
      <c r="N49">
        <v>6.5960000000000001</v>
      </c>
      <c r="O49">
        <v>1.34</v>
      </c>
      <c r="Q49">
        <v>0.21299999999999999</v>
      </c>
      <c r="R49">
        <v>1</v>
      </c>
      <c r="S49">
        <v>0</v>
      </c>
      <c r="T49">
        <v>0</v>
      </c>
      <c r="V49">
        <v>0</v>
      </c>
      <c r="Y49" s="1">
        <v>44817</v>
      </c>
      <c r="Z49" s="6">
        <v>0.79096064814814815</v>
      </c>
      <c r="AB49">
        <v>1</v>
      </c>
      <c r="AD49" s="3">
        <f t="shared" si="4"/>
        <v>6.1198383955329572</v>
      </c>
      <c r="AE49" s="3">
        <f t="shared" si="5"/>
        <v>7.6283743397234742</v>
      </c>
      <c r="AF49" s="3">
        <f t="shared" si="6"/>
        <v>1.5085359441905171</v>
      </c>
      <c r="AG49" s="3">
        <f t="shared" si="7"/>
        <v>0.32819782633482542</v>
      </c>
      <c r="AH49" s="3"/>
    </row>
    <row r="50" spans="1:62" x14ac:dyDescent="0.2">
      <c r="A50">
        <v>26</v>
      </c>
      <c r="B50">
        <v>2</v>
      </c>
      <c r="C50" t="s">
        <v>72</v>
      </c>
      <c r="D50" t="s">
        <v>27</v>
      </c>
      <c r="G50">
        <v>0.5</v>
      </c>
      <c r="H50">
        <v>0.5</v>
      </c>
      <c r="I50">
        <v>4279</v>
      </c>
      <c r="J50">
        <v>7246</v>
      </c>
      <c r="L50">
        <v>3093</v>
      </c>
      <c r="M50">
        <v>3.6970000000000001</v>
      </c>
      <c r="N50">
        <v>6.4180000000000001</v>
      </c>
      <c r="O50">
        <v>2.72</v>
      </c>
      <c r="Q50">
        <v>0.20699999999999999</v>
      </c>
      <c r="R50">
        <v>1</v>
      </c>
      <c r="S50">
        <v>0</v>
      </c>
      <c r="T50">
        <v>0</v>
      </c>
      <c r="V50">
        <v>0</v>
      </c>
      <c r="Y50" s="1">
        <v>44817</v>
      </c>
      <c r="Z50" s="6">
        <v>0.79827546296296292</v>
      </c>
      <c r="AB50">
        <v>1</v>
      </c>
      <c r="AD50" s="3">
        <f t="shared" si="4"/>
        <v>4.1643535939330985</v>
      </c>
      <c r="AE50" s="3">
        <f t="shared" si="5"/>
        <v>7.4199499710119952</v>
      </c>
      <c r="AF50" s="3">
        <f t="shared" si="6"/>
        <v>3.2555963770788967</v>
      </c>
      <c r="AG50" s="3">
        <f t="shared" si="7"/>
        <v>0.32309713087042358</v>
      </c>
      <c r="AH50" s="3"/>
      <c r="AK50">
        <f>ABS(100*(AD50-AD51)/(AVERAGE(AD50:AD51)))</f>
        <v>0.440256196963211</v>
      </c>
      <c r="AQ50">
        <f>ABS(100*(AE50-AE51)/(AVERAGE(AE50:AE51)))</f>
        <v>0.50716416296872691</v>
      </c>
      <c r="AW50">
        <f>ABS(100*(AF50-AF51)/(AVERAGE(AF50:AF51)))</f>
        <v>0.59281375337923115</v>
      </c>
      <c r="BC50">
        <f>ABS(100*(AG50-AG51)/(AVERAGE(AG50:AG51)))</f>
        <v>0.55755993735006659</v>
      </c>
      <c r="BG50" s="3">
        <f>AVERAGE(AD50:AD51)</f>
        <v>4.1552068161806623</v>
      </c>
      <c r="BH50" s="3">
        <f>AVERAGE(AE50:AE51)</f>
        <v>7.4011818998957954</v>
      </c>
      <c r="BI50" s="3">
        <f>AVERAGE(AF50:AF51)</f>
        <v>3.2459750837151335</v>
      </c>
      <c r="BJ50" s="3">
        <f>AVERAGE(AG50:AG51)</f>
        <v>0.3240003790255781</v>
      </c>
    </row>
    <row r="51" spans="1:62" x14ac:dyDescent="0.2">
      <c r="A51">
        <v>27</v>
      </c>
      <c r="B51">
        <v>2</v>
      </c>
      <c r="C51" t="s">
        <v>72</v>
      </c>
      <c r="D51" t="s">
        <v>27</v>
      </c>
      <c r="G51">
        <v>0.5</v>
      </c>
      <c r="H51">
        <v>0.5</v>
      </c>
      <c r="I51">
        <v>4260</v>
      </c>
      <c r="J51">
        <v>7208</v>
      </c>
      <c r="L51">
        <v>3110</v>
      </c>
      <c r="M51">
        <v>3.6829999999999998</v>
      </c>
      <c r="N51">
        <v>6.3849999999999998</v>
      </c>
      <c r="O51">
        <v>2.702</v>
      </c>
      <c r="Q51">
        <v>0.20899999999999999</v>
      </c>
      <c r="R51">
        <v>1</v>
      </c>
      <c r="S51">
        <v>0</v>
      </c>
      <c r="T51">
        <v>0</v>
      </c>
      <c r="V51">
        <v>0</v>
      </c>
      <c r="Y51" s="1">
        <v>44817</v>
      </c>
      <c r="Z51" s="6">
        <v>0.8059722222222222</v>
      </c>
      <c r="AB51">
        <v>1</v>
      </c>
      <c r="AD51" s="3">
        <f t="shared" si="4"/>
        <v>4.1460600384282253</v>
      </c>
      <c r="AE51" s="3">
        <f t="shared" si="5"/>
        <v>7.3824138287795957</v>
      </c>
      <c r="AF51" s="3">
        <f t="shared" si="6"/>
        <v>3.2363537903513704</v>
      </c>
      <c r="AG51" s="3">
        <f t="shared" si="7"/>
        <v>0.32490362718073257</v>
      </c>
      <c r="AH51" s="3"/>
      <c r="BG51" s="3"/>
      <c r="BH51" s="3"/>
      <c r="BI51" s="3"/>
      <c r="BJ51" s="3"/>
    </row>
    <row r="52" spans="1:62" x14ac:dyDescent="0.2">
      <c r="A52">
        <v>28</v>
      </c>
      <c r="B52">
        <v>9</v>
      </c>
      <c r="C52" t="s">
        <v>225</v>
      </c>
      <c r="D52" t="s">
        <v>27</v>
      </c>
      <c r="G52">
        <v>0.5</v>
      </c>
      <c r="H52">
        <v>0.5</v>
      </c>
      <c r="I52">
        <v>3500</v>
      </c>
      <c r="J52">
        <v>6894</v>
      </c>
      <c r="L52">
        <v>2840</v>
      </c>
      <c r="M52">
        <v>3.1</v>
      </c>
      <c r="N52">
        <v>6.1189999999999998</v>
      </c>
      <c r="O52">
        <v>3.0190000000000001</v>
      </c>
      <c r="Q52">
        <v>0.18099999999999999</v>
      </c>
      <c r="R52">
        <v>1</v>
      </c>
      <c r="S52">
        <v>0</v>
      </c>
      <c r="T52">
        <v>0</v>
      </c>
      <c r="V52">
        <v>0</v>
      </c>
      <c r="Y52" s="1">
        <v>44817</v>
      </c>
      <c r="Z52" s="6">
        <v>0.81899305555555557</v>
      </c>
      <c r="AB52">
        <v>1</v>
      </c>
      <c r="AD52" s="3">
        <f t="shared" si="4"/>
        <v>3.4143178182333007</v>
      </c>
      <c r="AE52" s="3">
        <f t="shared" si="5"/>
        <v>7.0722467587539821</v>
      </c>
      <c r="AF52" s="3">
        <f t="shared" si="6"/>
        <v>3.6579289405206814</v>
      </c>
      <c r="AG52" s="3">
        <f t="shared" si="7"/>
        <v>0.29621221519347235</v>
      </c>
      <c r="AH52" s="3"/>
      <c r="BG52" s="3"/>
      <c r="BH52" s="3"/>
      <c r="BI52" s="3"/>
      <c r="BJ52" s="3"/>
    </row>
    <row r="53" spans="1:62" x14ac:dyDescent="0.2">
      <c r="A53">
        <v>29</v>
      </c>
      <c r="B53">
        <v>9</v>
      </c>
      <c r="C53" t="s">
        <v>225</v>
      </c>
      <c r="D53" t="s">
        <v>27</v>
      </c>
      <c r="G53">
        <v>0.5</v>
      </c>
      <c r="H53">
        <v>0.5</v>
      </c>
      <c r="I53">
        <v>3095</v>
      </c>
      <c r="J53">
        <v>6849</v>
      </c>
      <c r="L53">
        <v>2763</v>
      </c>
      <c r="M53">
        <v>2.7890000000000001</v>
      </c>
      <c r="N53">
        <v>6.0810000000000004</v>
      </c>
      <c r="O53">
        <v>3.2919999999999998</v>
      </c>
      <c r="Q53">
        <v>0.17299999999999999</v>
      </c>
      <c r="R53">
        <v>1</v>
      </c>
      <c r="S53">
        <v>0</v>
      </c>
      <c r="T53">
        <v>0</v>
      </c>
      <c r="V53">
        <v>0</v>
      </c>
      <c r="Y53" s="1">
        <v>44817</v>
      </c>
      <c r="Z53" s="6">
        <v>0.8262152777777777</v>
      </c>
      <c r="AB53">
        <v>1</v>
      </c>
      <c r="AD53" s="3">
        <f t="shared" si="4"/>
        <v>3.0243762403662684</v>
      </c>
      <c r="AE53" s="3">
        <f t="shared" si="5"/>
        <v>7.0277960640050887</v>
      </c>
      <c r="AF53" s="3">
        <f t="shared" si="6"/>
        <v>4.0034198236388203</v>
      </c>
      <c r="AG53" s="3">
        <f t="shared" si="7"/>
        <v>0.28802984955266103</v>
      </c>
      <c r="AH53" s="3"/>
      <c r="AK53">
        <f>ABS(100*(AD53-AD54)/(AVERAGE(AD53:AD54)))</f>
        <v>1.7670247580543321</v>
      </c>
      <c r="AQ53">
        <f>ABS(100*(AE53-AE54)/(AVERAGE(AE53:AE54)))</f>
        <v>1.7725108600656794</v>
      </c>
      <c r="AW53">
        <f>ABS(100*(AF53-AF54)/(AVERAGE(AF53:AF54)))</f>
        <v>4.53140522481561</v>
      </c>
      <c r="BC53">
        <f>ABS(100*(AG53-AG54)/(AVERAGE(AG53:AG54)))</f>
        <v>3.6056344075525408</v>
      </c>
      <c r="BG53" s="3">
        <f>AVERAGE(AD53:AD54)</f>
        <v>3.0513351642681865</v>
      </c>
      <c r="BH53" s="3">
        <f>AVERAGE(AE53:AE54)</f>
        <v>6.9660589879649581</v>
      </c>
      <c r="BI53" s="3">
        <f>AVERAGE(AF53:AF54)</f>
        <v>3.9147238236967716</v>
      </c>
      <c r="BJ53" s="3">
        <f>AVERAGE(AG53:AG54)</f>
        <v>0.28292915408825925</v>
      </c>
    </row>
    <row r="54" spans="1:62" x14ac:dyDescent="0.2">
      <c r="A54">
        <v>30</v>
      </c>
      <c r="B54">
        <v>9</v>
      </c>
      <c r="C54" t="s">
        <v>225</v>
      </c>
      <c r="D54" t="s">
        <v>27</v>
      </c>
      <c r="G54">
        <v>0.5</v>
      </c>
      <c r="H54">
        <v>0.5</v>
      </c>
      <c r="I54">
        <v>3151</v>
      </c>
      <c r="J54">
        <v>6724</v>
      </c>
      <c r="L54">
        <v>2667</v>
      </c>
      <c r="M54">
        <v>2.8319999999999999</v>
      </c>
      <c r="N54">
        <v>5.9749999999999996</v>
      </c>
      <c r="O54">
        <v>3.1429999999999998</v>
      </c>
      <c r="Q54">
        <v>0.16300000000000001</v>
      </c>
      <c r="R54">
        <v>1</v>
      </c>
      <c r="S54">
        <v>0</v>
      </c>
      <c r="T54">
        <v>0</v>
      </c>
      <c r="V54">
        <v>0</v>
      </c>
      <c r="Y54" s="1">
        <v>44817</v>
      </c>
      <c r="Z54" s="6">
        <v>0.83390046296296294</v>
      </c>
      <c r="AB54">
        <v>1</v>
      </c>
      <c r="AD54" s="3">
        <f t="shared" si="4"/>
        <v>3.0782940881701051</v>
      </c>
      <c r="AE54" s="3">
        <f t="shared" si="5"/>
        <v>6.9043219119248285</v>
      </c>
      <c r="AF54" s="3">
        <f t="shared" si="6"/>
        <v>3.8260278237547234</v>
      </c>
      <c r="AG54" s="3">
        <f t="shared" si="7"/>
        <v>0.27782845862385741</v>
      </c>
      <c r="AH54" s="3"/>
      <c r="BG54" s="3"/>
      <c r="BH54" s="3"/>
      <c r="BI54" s="3"/>
      <c r="BJ54" s="3"/>
    </row>
    <row r="55" spans="1:62" x14ac:dyDescent="0.2">
      <c r="A55">
        <v>31</v>
      </c>
      <c r="B55">
        <v>10</v>
      </c>
      <c r="C55" t="s">
        <v>226</v>
      </c>
      <c r="D55" t="s">
        <v>27</v>
      </c>
      <c r="G55">
        <v>0.5</v>
      </c>
      <c r="H55">
        <v>0.5</v>
      </c>
      <c r="I55">
        <v>3637</v>
      </c>
      <c r="J55">
        <v>6294</v>
      </c>
      <c r="L55">
        <v>4705</v>
      </c>
      <c r="M55">
        <v>3.2050000000000001</v>
      </c>
      <c r="N55">
        <v>5.6109999999999998</v>
      </c>
      <c r="O55">
        <v>2.4060000000000001</v>
      </c>
      <c r="Q55">
        <v>0.376</v>
      </c>
      <c r="R55">
        <v>1</v>
      </c>
      <c r="S55">
        <v>0</v>
      </c>
      <c r="T55">
        <v>0</v>
      </c>
      <c r="V55">
        <v>0</v>
      </c>
      <c r="Y55" s="1">
        <v>44817</v>
      </c>
      <c r="Z55" s="6">
        <v>0.84690972222222216</v>
      </c>
      <c r="AB55">
        <v>1</v>
      </c>
      <c r="AD55" s="3">
        <f t="shared" si="4"/>
        <v>3.5462239816105434</v>
      </c>
      <c r="AE55" s="3">
        <f t="shared" si="5"/>
        <v>6.4795708287687335</v>
      </c>
      <c r="AF55" s="3">
        <f t="shared" si="6"/>
        <v>2.9333468471581901</v>
      </c>
      <c r="AG55" s="3">
        <f t="shared" si="7"/>
        <v>0.49439548688325152</v>
      </c>
      <c r="AH55" s="3"/>
      <c r="BG55" s="3"/>
      <c r="BH55" s="3"/>
      <c r="BI55" s="3"/>
      <c r="BJ55" s="3"/>
    </row>
    <row r="56" spans="1:62" x14ac:dyDescent="0.2">
      <c r="A56">
        <v>32</v>
      </c>
      <c r="B56">
        <v>10</v>
      </c>
      <c r="C56" t="s">
        <v>226</v>
      </c>
      <c r="D56" t="s">
        <v>27</v>
      </c>
      <c r="G56">
        <v>0.5</v>
      </c>
      <c r="H56">
        <v>0.5</v>
      </c>
      <c r="I56">
        <v>3918</v>
      </c>
      <c r="J56">
        <v>6197</v>
      </c>
      <c r="L56">
        <v>4673</v>
      </c>
      <c r="M56">
        <v>3.42</v>
      </c>
      <c r="N56">
        <v>5.5279999999999996</v>
      </c>
      <c r="O56">
        <v>2.1080000000000001</v>
      </c>
      <c r="Q56">
        <v>0.373</v>
      </c>
      <c r="R56">
        <v>1</v>
      </c>
      <c r="S56">
        <v>0</v>
      </c>
      <c r="T56">
        <v>0</v>
      </c>
      <c r="V56">
        <v>0</v>
      </c>
      <c r="Y56" s="1">
        <v>44817</v>
      </c>
      <c r="Z56" s="6">
        <v>0.85403935185185187</v>
      </c>
      <c r="AB56">
        <v>1</v>
      </c>
      <c r="AD56" s="3">
        <f t="shared" si="4"/>
        <v>3.816776039340509</v>
      </c>
      <c r="AE56" s="3">
        <f t="shared" si="5"/>
        <v>6.3837548867544518</v>
      </c>
      <c r="AF56" s="3">
        <f t="shared" si="6"/>
        <v>2.5669788474139428</v>
      </c>
      <c r="AG56" s="3">
        <f t="shared" si="7"/>
        <v>0.49099502324031696</v>
      </c>
      <c r="AH56" s="3"/>
      <c r="AK56">
        <f>ABS(100*(AD56-AD57)/(AVERAGE(AD56:AD57)))</f>
        <v>1.0289436963930112</v>
      </c>
      <c r="AQ56">
        <f>ABS(100*(AE56-AE57)/(AVERAGE(AE56:AE57)))</f>
        <v>0.93274258007796296</v>
      </c>
      <c r="AW56">
        <f>ABS(100*(AF56-AF57)/(AVERAGE(AF56:AF57)))</f>
        <v>3.9221033964048204</v>
      </c>
      <c r="BC56">
        <f>ABS(100*(AG56-AG57)/(AVERAGE(AG56:AG57)))</f>
        <v>1.21937954153909</v>
      </c>
      <c r="BG56" s="3">
        <f>AVERAGE(AD56:AD57)</f>
        <v>3.8365138229115567</v>
      </c>
      <c r="BH56" s="3">
        <f>AVERAGE(AE56:AE57)</f>
        <v>6.3541210902551892</v>
      </c>
      <c r="BI56" s="3">
        <f>AVERAGE(AF56:AF57)</f>
        <v>2.5176072673436334</v>
      </c>
      <c r="BJ56" s="3">
        <f>AVERAGE(AG56:AG57)</f>
        <v>0.4880196175527492</v>
      </c>
    </row>
    <row r="57" spans="1:62" x14ac:dyDescent="0.2">
      <c r="A57">
        <v>33</v>
      </c>
      <c r="B57">
        <v>10</v>
      </c>
      <c r="C57" t="s">
        <v>226</v>
      </c>
      <c r="D57" t="s">
        <v>27</v>
      </c>
      <c r="G57">
        <v>0.5</v>
      </c>
      <c r="H57">
        <v>0.5</v>
      </c>
      <c r="I57">
        <v>3959</v>
      </c>
      <c r="J57">
        <v>6137</v>
      </c>
      <c r="L57">
        <v>4617</v>
      </c>
      <c r="M57">
        <v>3.452</v>
      </c>
      <c r="N57">
        <v>5.4779999999999998</v>
      </c>
      <c r="O57">
        <v>2.0259999999999998</v>
      </c>
      <c r="Q57">
        <v>0.36699999999999999</v>
      </c>
      <c r="R57">
        <v>1</v>
      </c>
      <c r="S57">
        <v>0</v>
      </c>
      <c r="T57">
        <v>0</v>
      </c>
      <c r="V57">
        <v>0</v>
      </c>
      <c r="Y57" s="1">
        <v>44817</v>
      </c>
      <c r="Z57" s="6">
        <v>0.8615856481481482</v>
      </c>
      <c r="AB57">
        <v>1</v>
      </c>
      <c r="AD57" s="3">
        <f t="shared" si="4"/>
        <v>3.856251606482604</v>
      </c>
      <c r="AE57" s="3">
        <f t="shared" si="5"/>
        <v>6.3244872937559276</v>
      </c>
      <c r="AF57" s="3">
        <f t="shared" si="6"/>
        <v>2.4682356872733235</v>
      </c>
      <c r="AG57" s="3">
        <f t="shared" si="7"/>
        <v>0.48504421186518143</v>
      </c>
      <c r="AH57" s="3"/>
      <c r="BG57" s="3"/>
      <c r="BH57" s="3"/>
      <c r="BI57" s="3"/>
      <c r="BJ57" s="3"/>
    </row>
    <row r="58" spans="1:62" x14ac:dyDescent="0.2">
      <c r="A58">
        <v>34</v>
      </c>
      <c r="B58">
        <v>11</v>
      </c>
      <c r="C58" t="s">
        <v>227</v>
      </c>
      <c r="D58" t="s">
        <v>27</v>
      </c>
      <c r="G58">
        <v>0.5</v>
      </c>
      <c r="H58">
        <v>0.5</v>
      </c>
      <c r="I58">
        <v>4102</v>
      </c>
      <c r="J58">
        <v>7220</v>
      </c>
      <c r="L58">
        <v>2192</v>
      </c>
      <c r="M58">
        <v>3.5619999999999998</v>
      </c>
      <c r="N58">
        <v>6.3949999999999996</v>
      </c>
      <c r="O58">
        <v>2.8330000000000002</v>
      </c>
      <c r="Q58">
        <v>0.113</v>
      </c>
      <c r="R58">
        <v>1</v>
      </c>
      <c r="S58">
        <v>0</v>
      </c>
      <c r="T58">
        <v>0</v>
      </c>
      <c r="V58">
        <v>0</v>
      </c>
      <c r="Y58" s="1">
        <v>44817</v>
      </c>
      <c r="Z58" s="6">
        <v>0.87487268518518524</v>
      </c>
      <c r="AB58">
        <v>1</v>
      </c>
      <c r="AD58" s="3">
        <f t="shared" si="4"/>
        <v>3.9939346821245438</v>
      </c>
      <c r="AE58" s="3">
        <f t="shared" si="5"/>
        <v>7.3942673473793015</v>
      </c>
      <c r="AF58" s="3">
        <f t="shared" si="6"/>
        <v>3.4003326652547576</v>
      </c>
      <c r="AG58" s="3">
        <f t="shared" si="7"/>
        <v>0.22735282642404769</v>
      </c>
      <c r="AH58" s="3"/>
      <c r="BG58" s="3"/>
      <c r="BH58" s="3"/>
      <c r="BI58" s="3"/>
      <c r="BJ58" s="3"/>
    </row>
    <row r="59" spans="1:62" x14ac:dyDescent="0.2">
      <c r="A59">
        <v>35</v>
      </c>
      <c r="B59">
        <v>11</v>
      </c>
      <c r="C59" t="s">
        <v>227</v>
      </c>
      <c r="D59" t="s">
        <v>27</v>
      </c>
      <c r="G59">
        <v>0.5</v>
      </c>
      <c r="H59">
        <v>0.5</v>
      </c>
      <c r="I59">
        <v>4183</v>
      </c>
      <c r="J59">
        <v>7235</v>
      </c>
      <c r="L59">
        <v>2135</v>
      </c>
      <c r="M59">
        <v>3.6240000000000001</v>
      </c>
      <c r="N59">
        <v>6.4080000000000004</v>
      </c>
      <c r="O59">
        <v>2.7839999999999998</v>
      </c>
      <c r="Q59">
        <v>0.107</v>
      </c>
      <c r="R59">
        <v>1</v>
      </c>
      <c r="S59">
        <v>0</v>
      </c>
      <c r="T59">
        <v>0</v>
      </c>
      <c r="V59">
        <v>0</v>
      </c>
      <c r="Y59" s="1">
        <v>44817</v>
      </c>
      <c r="Z59" s="6">
        <v>0.88226851851851851</v>
      </c>
      <c r="AB59">
        <v>1</v>
      </c>
      <c r="AD59" s="3">
        <f t="shared" si="4"/>
        <v>4.0719229976979499</v>
      </c>
      <c r="AE59" s="3">
        <f t="shared" si="5"/>
        <v>7.4090842456289323</v>
      </c>
      <c r="AF59" s="3">
        <f t="shared" si="6"/>
        <v>3.3371612479309825</v>
      </c>
      <c r="AG59" s="3">
        <f t="shared" si="7"/>
        <v>0.2212957505600705</v>
      </c>
      <c r="AH59" s="3"/>
      <c r="AK59">
        <f>ABS(100*(AD59-AD60)/(AVERAGE(AD59:AD60)))</f>
        <v>1.1175392200497269</v>
      </c>
      <c r="AQ59">
        <f>ABS(100*(AE59-AE60)/(AVERAGE(AE59:AE60)))</f>
        <v>0.57493218375314481</v>
      </c>
      <c r="AW59">
        <f>ABS(100*(AF59-AF60)/(AVERAGE(AF59:AF60)))</f>
        <v>8.3190940573700467E-2</v>
      </c>
      <c r="BC59">
        <f>ABS(100*(AG59-AG60)/(AVERAGE(AG59:AG60)))</f>
        <v>4.2667983841852477</v>
      </c>
      <c r="BG59" s="3">
        <f>AVERAGE(AD59:AD60)</f>
        <v>4.0492967579945542</v>
      </c>
      <c r="BH59" s="3">
        <f>AVERAGE(AE59:AE60)</f>
        <v>7.3878466914711272</v>
      </c>
      <c r="BI59" s="3">
        <f>AVERAGE(AF59:AF60)</f>
        <v>3.3385499334765734</v>
      </c>
      <c r="BJ59" s="3">
        <f>AVERAGE(AG59:AG60)</f>
        <v>0.21667324529545637</v>
      </c>
    </row>
    <row r="60" spans="1:62" x14ac:dyDescent="0.2">
      <c r="A60">
        <v>36</v>
      </c>
      <c r="B60">
        <v>11</v>
      </c>
      <c r="C60" t="s">
        <v>227</v>
      </c>
      <c r="D60" t="s">
        <v>27</v>
      </c>
      <c r="G60">
        <v>0.5</v>
      </c>
      <c r="H60">
        <v>0.5</v>
      </c>
      <c r="I60">
        <v>4136</v>
      </c>
      <c r="J60">
        <v>7192</v>
      </c>
      <c r="L60">
        <v>2048</v>
      </c>
      <c r="M60">
        <v>3.5880000000000001</v>
      </c>
      <c r="N60">
        <v>6.3719999999999999</v>
      </c>
      <c r="O60">
        <v>2.7839999999999998</v>
      </c>
      <c r="Q60">
        <v>9.8000000000000004E-2</v>
      </c>
      <c r="R60">
        <v>1</v>
      </c>
      <c r="S60">
        <v>0</v>
      </c>
      <c r="T60">
        <v>0</v>
      </c>
      <c r="V60">
        <v>0</v>
      </c>
      <c r="Y60" s="1">
        <v>44817</v>
      </c>
      <c r="Z60" s="6">
        <v>0.88997685185185194</v>
      </c>
      <c r="AB60">
        <v>1</v>
      </c>
      <c r="AD60" s="3">
        <f t="shared" si="4"/>
        <v>4.0266705182911586</v>
      </c>
      <c r="AE60" s="3">
        <f t="shared" si="5"/>
        <v>7.3666091373133229</v>
      </c>
      <c r="AF60" s="3">
        <f t="shared" si="6"/>
        <v>3.3399386190221643</v>
      </c>
      <c r="AG60" s="3">
        <f t="shared" si="7"/>
        <v>0.21205074003084223</v>
      </c>
      <c r="AH60" s="3"/>
      <c r="BG60" s="3"/>
      <c r="BH60" s="3"/>
      <c r="BI60" s="3"/>
      <c r="BJ60" s="3"/>
    </row>
    <row r="61" spans="1:62" x14ac:dyDescent="0.2">
      <c r="A61">
        <v>37</v>
      </c>
      <c r="B61">
        <v>12</v>
      </c>
      <c r="C61" t="s">
        <v>228</v>
      </c>
      <c r="D61" t="s">
        <v>27</v>
      </c>
      <c r="G61">
        <v>0.5</v>
      </c>
      <c r="H61">
        <v>0.5</v>
      </c>
      <c r="I61">
        <v>4135</v>
      </c>
      <c r="J61">
        <v>7221</v>
      </c>
      <c r="L61">
        <v>1902</v>
      </c>
      <c r="M61">
        <v>3.5870000000000002</v>
      </c>
      <c r="N61">
        <v>6.3959999999999999</v>
      </c>
      <c r="O61">
        <v>2.8090000000000002</v>
      </c>
      <c r="Q61">
        <v>8.3000000000000004E-2</v>
      </c>
      <c r="R61">
        <v>1</v>
      </c>
      <c r="S61">
        <v>0</v>
      </c>
      <c r="T61">
        <v>0</v>
      </c>
      <c r="V61">
        <v>0</v>
      </c>
      <c r="Y61" s="1">
        <v>44817</v>
      </c>
      <c r="Z61" s="6">
        <v>0.90327546296296291</v>
      </c>
      <c r="AB61">
        <v>1</v>
      </c>
      <c r="AD61" s="3">
        <f t="shared" si="4"/>
        <v>4.0257076995803764</v>
      </c>
      <c r="AE61" s="3">
        <f t="shared" si="5"/>
        <v>7.3952551405959426</v>
      </c>
      <c r="AF61" s="3">
        <f t="shared" si="6"/>
        <v>3.3695474410155661</v>
      </c>
      <c r="AG61" s="3">
        <f t="shared" si="7"/>
        <v>0.19653612465995335</v>
      </c>
      <c r="AH61" s="3"/>
      <c r="BG61" s="3"/>
      <c r="BH61" s="3"/>
      <c r="BI61" s="3"/>
      <c r="BJ61" s="3"/>
    </row>
    <row r="62" spans="1:62" x14ac:dyDescent="0.2">
      <c r="A62">
        <v>38</v>
      </c>
      <c r="B62">
        <v>12</v>
      </c>
      <c r="C62" t="s">
        <v>228</v>
      </c>
      <c r="D62" t="s">
        <v>27</v>
      </c>
      <c r="G62">
        <v>0.5</v>
      </c>
      <c r="H62">
        <v>0.5</v>
      </c>
      <c r="I62">
        <v>4172</v>
      </c>
      <c r="J62">
        <v>7272</v>
      </c>
      <c r="L62">
        <v>1913</v>
      </c>
      <c r="M62">
        <v>3.6150000000000002</v>
      </c>
      <c r="N62">
        <v>6.4390000000000001</v>
      </c>
      <c r="O62">
        <v>2.8239999999999998</v>
      </c>
      <c r="Q62">
        <v>8.4000000000000005E-2</v>
      </c>
      <c r="R62">
        <v>1</v>
      </c>
      <c r="S62">
        <v>0</v>
      </c>
      <c r="T62">
        <v>0</v>
      </c>
      <c r="V62">
        <v>0</v>
      </c>
      <c r="Y62" s="1">
        <v>44817</v>
      </c>
      <c r="Z62" s="6">
        <v>0.91054398148148152</v>
      </c>
      <c r="AB62">
        <v>1</v>
      </c>
      <c r="AD62" s="3">
        <f t="shared" si="4"/>
        <v>4.0613319918793396</v>
      </c>
      <c r="AE62" s="3">
        <f t="shared" si="5"/>
        <v>7.4456325946446889</v>
      </c>
      <c r="AF62" s="3">
        <f t="shared" si="6"/>
        <v>3.3843006027653493</v>
      </c>
      <c r="AG62" s="3">
        <f t="shared" si="7"/>
        <v>0.1977050340372121</v>
      </c>
      <c r="AH62" s="3"/>
      <c r="AK62">
        <f>ABS(100*(AD62-AD63)/(AVERAGE(AD62:AD63)))</f>
        <v>0.47301799499414832</v>
      </c>
      <c r="AQ62">
        <f>ABS(100*(AE62-AE63)/(AVERAGE(AE62:AE63)))</f>
        <v>0.53208166659161948</v>
      </c>
      <c r="AW62">
        <f>ABS(100*(AF62-AF63)/(AVERAGE(AF62:AF63)))</f>
        <v>1.7517008838307286</v>
      </c>
      <c r="BC62">
        <f>ABS(100*(AG62-AG63)/(AVERAGE(AG62:AG63)))</f>
        <v>0.48257384208849724</v>
      </c>
      <c r="BG62" s="3">
        <f>AVERAGE(AD62:AD63)</f>
        <v>4.0709601789871677</v>
      </c>
      <c r="BH62" s="3">
        <f>AVERAGE(AE62:AE63)</f>
        <v>7.4258767303118471</v>
      </c>
      <c r="BI62" s="3">
        <f>AVERAGE(AF62:AF63)</f>
        <v>3.3549165513246804</v>
      </c>
      <c r="BJ62" s="3">
        <f>AVERAGE(AG62:AG63)</f>
        <v>0.19818322423699977</v>
      </c>
    </row>
    <row r="63" spans="1:62" x14ac:dyDescent="0.2">
      <c r="A63">
        <v>39</v>
      </c>
      <c r="B63">
        <v>12</v>
      </c>
      <c r="C63" t="s">
        <v>228</v>
      </c>
      <c r="D63" t="s">
        <v>27</v>
      </c>
      <c r="G63">
        <v>0.5</v>
      </c>
      <c r="H63">
        <v>0.5</v>
      </c>
      <c r="I63">
        <v>4192</v>
      </c>
      <c r="J63">
        <v>7232</v>
      </c>
      <c r="L63">
        <v>1922</v>
      </c>
      <c r="M63">
        <v>3.6309999999999998</v>
      </c>
      <c r="N63">
        <v>6.4050000000000002</v>
      </c>
      <c r="O63">
        <v>2.774</v>
      </c>
      <c r="Q63">
        <v>8.5000000000000006E-2</v>
      </c>
      <c r="R63">
        <v>1</v>
      </c>
      <c r="S63">
        <v>0</v>
      </c>
      <c r="T63">
        <v>0</v>
      </c>
      <c r="V63">
        <v>0</v>
      </c>
      <c r="Y63" s="1">
        <v>44817</v>
      </c>
      <c r="Z63" s="6">
        <v>0.9183217592592593</v>
      </c>
      <c r="AB63">
        <v>1</v>
      </c>
      <c r="AD63" s="3">
        <f t="shared" si="4"/>
        <v>4.0805883660949949</v>
      </c>
      <c r="AE63" s="3">
        <f t="shared" si="5"/>
        <v>7.4061208659790063</v>
      </c>
      <c r="AF63" s="3">
        <f t="shared" si="6"/>
        <v>3.3255324998840115</v>
      </c>
      <c r="AG63" s="3">
        <f t="shared" si="7"/>
        <v>0.19866141443678745</v>
      </c>
      <c r="AH63" s="3"/>
      <c r="BG63" s="3"/>
      <c r="BH63" s="3"/>
      <c r="BI63" s="3"/>
      <c r="BJ63" s="3"/>
    </row>
    <row r="64" spans="1:62" x14ac:dyDescent="0.2">
      <c r="A64">
        <v>40</v>
      </c>
      <c r="B64">
        <v>13</v>
      </c>
      <c r="C64" t="s">
        <v>229</v>
      </c>
      <c r="D64" t="s">
        <v>27</v>
      </c>
      <c r="G64">
        <v>0.5</v>
      </c>
      <c r="H64">
        <v>0.5</v>
      </c>
      <c r="I64">
        <v>4136</v>
      </c>
      <c r="J64">
        <v>7452</v>
      </c>
      <c r="L64">
        <v>2027</v>
      </c>
      <c r="M64">
        <v>3.5880000000000001</v>
      </c>
      <c r="N64">
        <v>6.5919999999999996</v>
      </c>
      <c r="O64">
        <v>3.004</v>
      </c>
      <c r="Q64">
        <v>9.6000000000000002E-2</v>
      </c>
      <c r="R64">
        <v>1</v>
      </c>
      <c r="S64">
        <v>0</v>
      </c>
      <c r="T64">
        <v>0</v>
      </c>
      <c r="V64">
        <v>0</v>
      </c>
      <c r="Y64" s="1">
        <v>44817</v>
      </c>
      <c r="Z64" s="6">
        <v>0.931574074074074</v>
      </c>
      <c r="AB64">
        <v>1</v>
      </c>
      <c r="AD64" s="3">
        <f t="shared" si="4"/>
        <v>4.0266705182911586</v>
      </c>
      <c r="AE64" s="3">
        <f t="shared" si="5"/>
        <v>7.6234353736402634</v>
      </c>
      <c r="AF64" s="3">
        <f t="shared" si="6"/>
        <v>3.5967648553491047</v>
      </c>
      <c r="AG64" s="3">
        <f t="shared" si="7"/>
        <v>0.20981918576516642</v>
      </c>
      <c r="AH64" s="3"/>
      <c r="BG64" s="3"/>
      <c r="BH64" s="3"/>
      <c r="BI64" s="3"/>
      <c r="BJ64" s="3"/>
    </row>
    <row r="65" spans="1:62" x14ac:dyDescent="0.2">
      <c r="A65">
        <v>41</v>
      </c>
      <c r="B65">
        <v>13</v>
      </c>
      <c r="C65" t="s">
        <v>229</v>
      </c>
      <c r="D65" t="s">
        <v>27</v>
      </c>
      <c r="G65">
        <v>0.5</v>
      </c>
      <c r="H65">
        <v>0.5</v>
      </c>
      <c r="I65">
        <v>4159</v>
      </c>
      <c r="J65">
        <v>7295</v>
      </c>
      <c r="L65">
        <v>2036</v>
      </c>
      <c r="M65">
        <v>3.6059999999999999</v>
      </c>
      <c r="N65">
        <v>6.4580000000000002</v>
      </c>
      <c r="O65">
        <v>2.8530000000000002</v>
      </c>
      <c r="Q65">
        <v>9.7000000000000003E-2</v>
      </c>
      <c r="R65">
        <v>1</v>
      </c>
      <c r="S65">
        <v>0</v>
      </c>
      <c r="T65">
        <v>0</v>
      </c>
      <c r="V65">
        <v>0</v>
      </c>
      <c r="Y65" s="1">
        <v>44817</v>
      </c>
      <c r="Z65" s="6">
        <v>0.93872685185185178</v>
      </c>
      <c r="AB65">
        <v>1</v>
      </c>
      <c r="AD65" s="3">
        <f t="shared" si="4"/>
        <v>4.0488153486391631</v>
      </c>
      <c r="AE65" s="3">
        <f t="shared" si="5"/>
        <v>7.4683518386274574</v>
      </c>
      <c r="AF65" s="3">
        <f t="shared" si="6"/>
        <v>3.4195364899882943</v>
      </c>
      <c r="AG65" s="3">
        <f t="shared" si="7"/>
        <v>0.21077556616474175</v>
      </c>
      <c r="AH65" s="3"/>
      <c r="AK65">
        <f>ABS(100*(AD65-AD66)/(AVERAGE(AD65:AD66)))</f>
        <v>9.5075810978393543E-2</v>
      </c>
      <c r="AQ65">
        <f>ABS(100*(AE65-AE66)/(AVERAGE(AE65:AE66)))</f>
        <v>1.4183199453209321</v>
      </c>
      <c r="AW65">
        <f>ABS(100*(AF65-AF66)/(AVERAGE(AF65:AF66)))</f>
        <v>2.9625993631981182</v>
      </c>
      <c r="BC65">
        <f>ABS(100*(AG65-AG66)/(AVERAGE(AG65:AG66)))</f>
        <v>0.50289173978782131</v>
      </c>
      <c r="BG65" s="3">
        <f>AVERAGE(AD65:AD66)</f>
        <v>4.0507409860607293</v>
      </c>
      <c r="BH65" s="3">
        <f>AVERAGE(AE65:AE66)</f>
        <v>7.5216926723261297</v>
      </c>
      <c r="BI65" s="3">
        <f>AVERAGE(AF65:AF66)</f>
        <v>3.4709516862654008</v>
      </c>
      <c r="BJ65" s="3">
        <f>AVERAGE(AG65:AG66)</f>
        <v>0.21130688860895028</v>
      </c>
    </row>
    <row r="66" spans="1:62" x14ac:dyDescent="0.2">
      <c r="A66">
        <v>42</v>
      </c>
      <c r="B66">
        <v>13</v>
      </c>
      <c r="C66" t="s">
        <v>229</v>
      </c>
      <c r="D66" t="s">
        <v>27</v>
      </c>
      <c r="G66">
        <v>0.5</v>
      </c>
      <c r="H66">
        <v>0.5</v>
      </c>
      <c r="I66">
        <v>4163</v>
      </c>
      <c r="J66">
        <v>7403</v>
      </c>
      <c r="L66">
        <v>2046</v>
      </c>
      <c r="M66">
        <v>3.609</v>
      </c>
      <c r="N66">
        <v>6.5510000000000002</v>
      </c>
      <c r="O66">
        <v>2.9420000000000002</v>
      </c>
      <c r="Q66">
        <v>9.8000000000000004E-2</v>
      </c>
      <c r="R66">
        <v>1</v>
      </c>
      <c r="S66">
        <v>0</v>
      </c>
      <c r="T66">
        <v>0</v>
      </c>
      <c r="V66">
        <v>0</v>
      </c>
      <c r="Y66" s="1">
        <v>44817</v>
      </c>
      <c r="Z66" s="6">
        <v>0.94646990740740744</v>
      </c>
      <c r="AB66">
        <v>1</v>
      </c>
      <c r="AD66" s="3">
        <f t="shared" si="4"/>
        <v>4.0526666234822946</v>
      </c>
      <c r="AE66" s="3">
        <f t="shared" si="5"/>
        <v>7.575033506024802</v>
      </c>
      <c r="AF66" s="3">
        <f t="shared" si="6"/>
        <v>3.5223668825425074</v>
      </c>
      <c r="AG66" s="3">
        <f t="shared" si="7"/>
        <v>0.21183821105315881</v>
      </c>
      <c r="AH66" s="3"/>
      <c r="BG66" s="3"/>
      <c r="BH66" s="3"/>
      <c r="BI66" s="3"/>
      <c r="BJ66" s="3"/>
    </row>
    <row r="67" spans="1:62" x14ac:dyDescent="0.2">
      <c r="A67">
        <v>43</v>
      </c>
      <c r="B67">
        <v>14</v>
      </c>
      <c r="C67" t="s">
        <v>230</v>
      </c>
      <c r="D67" t="s">
        <v>27</v>
      </c>
      <c r="G67">
        <v>0.5</v>
      </c>
      <c r="H67">
        <v>0.5</v>
      </c>
      <c r="I67">
        <v>4128</v>
      </c>
      <c r="J67">
        <v>7224</v>
      </c>
      <c r="L67">
        <v>1820</v>
      </c>
      <c r="M67">
        <v>3.5819999999999999</v>
      </c>
      <c r="N67">
        <v>6.3979999999999997</v>
      </c>
      <c r="O67">
        <v>2.8170000000000002</v>
      </c>
      <c r="Q67">
        <v>7.3999999999999996E-2</v>
      </c>
      <c r="R67">
        <v>1</v>
      </c>
      <c r="S67">
        <v>0</v>
      </c>
      <c r="T67">
        <v>0</v>
      </c>
      <c r="V67">
        <v>0</v>
      </c>
      <c r="Y67" s="1">
        <v>44817</v>
      </c>
      <c r="Z67" s="6">
        <v>0.9595717592592593</v>
      </c>
      <c r="AB67">
        <v>1</v>
      </c>
      <c r="AD67" s="3">
        <f t="shared" si="4"/>
        <v>4.0189679686048958</v>
      </c>
      <c r="AE67" s="3">
        <f t="shared" si="5"/>
        <v>7.3982185202458695</v>
      </c>
      <c r="AF67" s="3">
        <f t="shared" si="6"/>
        <v>3.3792505516409737</v>
      </c>
      <c r="AG67" s="3">
        <f t="shared" si="7"/>
        <v>0.18782243657493358</v>
      </c>
      <c r="AH67" s="3"/>
      <c r="BG67" s="3"/>
      <c r="BH67" s="3"/>
      <c r="BI67" s="3"/>
      <c r="BJ67" s="3"/>
    </row>
    <row r="68" spans="1:62" x14ac:dyDescent="0.2">
      <c r="A68">
        <v>44</v>
      </c>
      <c r="B68">
        <v>14</v>
      </c>
      <c r="C68" t="s">
        <v>230</v>
      </c>
      <c r="D68" t="s">
        <v>27</v>
      </c>
      <c r="G68">
        <v>0.5</v>
      </c>
      <c r="H68">
        <v>0.5</v>
      </c>
      <c r="I68">
        <v>4189</v>
      </c>
      <c r="J68">
        <v>7222</v>
      </c>
      <c r="L68">
        <v>1875</v>
      </c>
      <c r="M68">
        <v>3.6280000000000001</v>
      </c>
      <c r="N68">
        <v>6.3970000000000002</v>
      </c>
      <c r="O68">
        <v>2.7690000000000001</v>
      </c>
      <c r="Q68">
        <v>0.08</v>
      </c>
      <c r="R68">
        <v>1</v>
      </c>
      <c r="S68">
        <v>0</v>
      </c>
      <c r="T68">
        <v>0</v>
      </c>
      <c r="V68">
        <v>0</v>
      </c>
      <c r="Y68" s="1">
        <v>44817</v>
      </c>
      <c r="Z68" s="6">
        <v>0.966863425925926</v>
      </c>
      <c r="AB68">
        <v>1</v>
      </c>
      <c r="AD68" s="3">
        <f t="shared" si="4"/>
        <v>4.0776999099626465</v>
      </c>
      <c r="AE68" s="3">
        <f t="shared" si="5"/>
        <v>7.3962429338125855</v>
      </c>
      <c r="AF68" s="3">
        <f t="shared" si="6"/>
        <v>3.3185430238499389</v>
      </c>
      <c r="AG68" s="3">
        <f t="shared" si="7"/>
        <v>0.19366698346122729</v>
      </c>
      <c r="AH68" s="3"/>
      <c r="AK68">
        <f>ABS(100*(AD68-AD69)/(AVERAGE(AD68:AD69)))</f>
        <v>0.14177127776713236</v>
      </c>
      <c r="AQ68">
        <f>ABS(100*(AE68-AE69)/(AVERAGE(AE68:AE69)))</f>
        <v>0.68344978391764166</v>
      </c>
      <c r="AW68">
        <f>ABS(100*(AF68-AF69)/(AVERAGE(AF68:AF69)))</f>
        <v>1.353072122616785</v>
      </c>
      <c r="BC68">
        <f>ABS(100*(AG68-AG69)/(AVERAGE(AG68:AG69)))</f>
        <v>5.120991720200772</v>
      </c>
      <c r="BG68" s="3">
        <f>AVERAGE(AD68:AD69)</f>
        <v>4.0748114538302982</v>
      </c>
      <c r="BH68" s="3">
        <f>AVERAGE(AE68:AE69)</f>
        <v>7.3710542067882123</v>
      </c>
      <c r="BI68" s="3">
        <f>AVERAGE(AF68:AF69)</f>
        <v>3.2962427529579141</v>
      </c>
      <c r="BJ68" s="3">
        <f>AVERAGE(AG68:AG69)</f>
        <v>0.18883194921892973</v>
      </c>
    </row>
    <row r="69" spans="1:62" x14ac:dyDescent="0.2">
      <c r="A69">
        <v>45</v>
      </c>
      <c r="B69">
        <v>14</v>
      </c>
      <c r="C69" t="s">
        <v>230</v>
      </c>
      <c r="D69" t="s">
        <v>27</v>
      </c>
      <c r="G69">
        <v>0.5</v>
      </c>
      <c r="H69">
        <v>0.5</v>
      </c>
      <c r="I69">
        <v>4183</v>
      </c>
      <c r="J69">
        <v>7171</v>
      </c>
      <c r="L69">
        <v>1784</v>
      </c>
      <c r="M69">
        <v>3.6240000000000001</v>
      </c>
      <c r="N69">
        <v>6.3540000000000001</v>
      </c>
      <c r="O69">
        <v>2.7290000000000001</v>
      </c>
      <c r="Q69">
        <v>7.0999999999999994E-2</v>
      </c>
      <c r="R69">
        <v>1</v>
      </c>
      <c r="S69">
        <v>0</v>
      </c>
      <c r="T69">
        <v>0</v>
      </c>
      <c r="V69">
        <v>0</v>
      </c>
      <c r="Y69" s="1">
        <v>44817</v>
      </c>
      <c r="Z69" s="6">
        <v>0.97446759259259252</v>
      </c>
      <c r="AB69">
        <v>1</v>
      </c>
      <c r="AD69" s="3">
        <f t="shared" si="4"/>
        <v>4.0719229976979499</v>
      </c>
      <c r="AE69" s="3">
        <f t="shared" si="5"/>
        <v>7.3458654797638392</v>
      </c>
      <c r="AF69" s="3">
        <f t="shared" si="6"/>
        <v>3.2739424820658893</v>
      </c>
      <c r="AG69" s="3">
        <f t="shared" si="7"/>
        <v>0.18399691497663218</v>
      </c>
      <c r="AH69" s="3"/>
      <c r="BG69" s="3"/>
      <c r="BH69" s="3"/>
      <c r="BI69" s="3"/>
      <c r="BJ69" s="3"/>
    </row>
    <row r="70" spans="1:62" x14ac:dyDescent="0.2">
      <c r="A70">
        <v>46</v>
      </c>
      <c r="B70">
        <v>15</v>
      </c>
      <c r="C70" t="s">
        <v>231</v>
      </c>
      <c r="D70" t="s">
        <v>27</v>
      </c>
      <c r="G70">
        <v>0.5</v>
      </c>
      <c r="H70">
        <v>0.5</v>
      </c>
      <c r="I70">
        <v>5200</v>
      </c>
      <c r="J70">
        <v>17705</v>
      </c>
      <c r="L70">
        <v>2805</v>
      </c>
      <c r="M70">
        <v>4.4039999999999999</v>
      </c>
      <c r="N70">
        <v>15.278</v>
      </c>
      <c r="O70">
        <v>10.874000000000001</v>
      </c>
      <c r="Q70">
        <v>0.17699999999999999</v>
      </c>
      <c r="R70">
        <v>1</v>
      </c>
      <c r="S70">
        <v>0</v>
      </c>
      <c r="T70">
        <v>0</v>
      </c>
      <c r="V70">
        <v>0</v>
      </c>
      <c r="Y70" s="1">
        <v>44817</v>
      </c>
      <c r="Z70" s="6">
        <v>0.98859953703703696</v>
      </c>
      <c r="AB70">
        <v>1</v>
      </c>
      <c r="AD70" s="3">
        <f t="shared" si="4"/>
        <v>5.0511096265640534</v>
      </c>
      <c r="AE70" s="3">
        <f t="shared" si="5"/>
        <v>17.751279223871521</v>
      </c>
      <c r="AF70" s="3">
        <f t="shared" si="6"/>
        <v>12.700169597307468</v>
      </c>
      <c r="AG70" s="3">
        <f t="shared" si="7"/>
        <v>0.2924929580840126</v>
      </c>
      <c r="AH70" s="3"/>
      <c r="BG70" s="3"/>
      <c r="BH70" s="3"/>
      <c r="BI70" s="3"/>
      <c r="BJ70" s="3"/>
    </row>
    <row r="71" spans="1:62" x14ac:dyDescent="0.2">
      <c r="A71">
        <v>47</v>
      </c>
      <c r="B71">
        <v>15</v>
      </c>
      <c r="C71" t="s">
        <v>231</v>
      </c>
      <c r="D71" t="s">
        <v>27</v>
      </c>
      <c r="G71">
        <v>0.5</v>
      </c>
      <c r="H71">
        <v>0.5</v>
      </c>
      <c r="I71">
        <v>5694</v>
      </c>
      <c r="J71">
        <v>17673</v>
      </c>
      <c r="L71">
        <v>2784</v>
      </c>
      <c r="M71">
        <v>4.7830000000000004</v>
      </c>
      <c r="N71">
        <v>15.250999999999999</v>
      </c>
      <c r="O71">
        <v>10.467000000000001</v>
      </c>
      <c r="Q71">
        <v>0.17499999999999999</v>
      </c>
      <c r="R71">
        <v>1</v>
      </c>
      <c r="S71">
        <v>0</v>
      </c>
      <c r="T71">
        <v>0</v>
      </c>
      <c r="V71">
        <v>0</v>
      </c>
      <c r="Y71" s="1">
        <v>44817</v>
      </c>
      <c r="Z71" s="6">
        <v>0.99642361111111111</v>
      </c>
      <c r="AB71">
        <v>1</v>
      </c>
      <c r="AD71" s="3">
        <f t="shared" si="4"/>
        <v>5.5267420696907541</v>
      </c>
      <c r="AE71" s="3">
        <f t="shared" si="5"/>
        <v>17.719669840938973</v>
      </c>
      <c r="AF71" s="3">
        <f t="shared" si="6"/>
        <v>12.192927771248218</v>
      </c>
      <c r="AG71" s="3">
        <f t="shared" si="7"/>
        <v>0.29026140381833682</v>
      </c>
      <c r="AH71" s="3"/>
      <c r="AK71">
        <f>ABS(100*(AD71-AD72)/(AVERAGE(AD71:AD72)))</f>
        <v>1.3324867827596327</v>
      </c>
      <c r="AQ71">
        <f>ABS(100*(AE71-AE72)/(AVERAGE(AE71:AE72)))</f>
        <v>0.34502633193977722</v>
      </c>
      <c r="AW71">
        <f>ABS(100*(AF71-AF72)/(AVERAGE(AF71:AF72)))</f>
        <v>0.10580463274934855</v>
      </c>
      <c r="BC71">
        <f>ABS(100*(AG71-AG72)/(AVERAGE(AG71:AG72)))</f>
        <v>3.3122446889074757</v>
      </c>
      <c r="BG71" s="3">
        <f>AVERAGE(AD71:AD72)</f>
        <v>5.5638105900558923</v>
      </c>
      <c r="BH71" s="3">
        <f>AVERAGE(AE71:AE72)</f>
        <v>17.750291430654876</v>
      </c>
      <c r="BI71" s="3">
        <f>AVERAGE(AF71:AF72)</f>
        <v>12.186480840598986</v>
      </c>
      <c r="BJ71" s="3">
        <f>AVERAGE(AG71:AG72)</f>
        <v>0.285532634064881</v>
      </c>
    </row>
    <row r="72" spans="1:62" x14ac:dyDescent="0.2">
      <c r="A72">
        <v>48</v>
      </c>
      <c r="B72">
        <v>15</v>
      </c>
      <c r="C72" t="s">
        <v>231</v>
      </c>
      <c r="D72" t="s">
        <v>27</v>
      </c>
      <c r="G72">
        <v>0.5</v>
      </c>
      <c r="H72">
        <v>0.5</v>
      </c>
      <c r="I72">
        <v>5771</v>
      </c>
      <c r="J72">
        <v>17735</v>
      </c>
      <c r="L72">
        <v>2695</v>
      </c>
      <c r="M72">
        <v>4.843</v>
      </c>
      <c r="N72">
        <v>15.304</v>
      </c>
      <c r="O72">
        <v>10.461</v>
      </c>
      <c r="Q72">
        <v>0.16600000000000001</v>
      </c>
      <c r="R72">
        <v>1</v>
      </c>
      <c r="S72">
        <v>0</v>
      </c>
      <c r="T72">
        <v>0</v>
      </c>
      <c r="V72">
        <v>0</v>
      </c>
      <c r="Y72" s="1">
        <v>44818</v>
      </c>
      <c r="Z72" s="6">
        <v>4.6759259259259263E-3</v>
      </c>
      <c r="AB72">
        <v>1</v>
      </c>
      <c r="AD72" s="3">
        <f t="shared" si="4"/>
        <v>5.6008791104210296</v>
      </c>
      <c r="AE72" s="3">
        <f t="shared" si="5"/>
        <v>17.780913020370782</v>
      </c>
      <c r="AF72" s="3">
        <f t="shared" si="6"/>
        <v>12.180033909949753</v>
      </c>
      <c r="AG72" s="3">
        <f t="shared" si="7"/>
        <v>0.28080386431142518</v>
      </c>
      <c r="AH72" s="3"/>
      <c r="BG72" s="3"/>
      <c r="BH72" s="3"/>
      <c r="BI72" s="3"/>
      <c r="BJ72" s="3"/>
    </row>
    <row r="73" spans="1:62" x14ac:dyDescent="0.2">
      <c r="A73">
        <v>49</v>
      </c>
      <c r="B73">
        <v>16</v>
      </c>
      <c r="C73" t="s">
        <v>232</v>
      </c>
      <c r="D73" t="s">
        <v>27</v>
      </c>
      <c r="G73">
        <v>0.5</v>
      </c>
      <c r="H73">
        <v>0.5</v>
      </c>
      <c r="I73">
        <v>4601</v>
      </c>
      <c r="J73">
        <v>5665</v>
      </c>
      <c r="L73">
        <v>647</v>
      </c>
      <c r="M73">
        <v>3.9449999999999998</v>
      </c>
      <c r="N73">
        <v>5.0780000000000003</v>
      </c>
      <c r="O73">
        <v>1.133</v>
      </c>
      <c r="Q73">
        <v>0</v>
      </c>
      <c r="R73">
        <v>1</v>
      </c>
      <c r="S73">
        <v>0</v>
      </c>
      <c r="T73">
        <v>0</v>
      </c>
      <c r="V73">
        <v>0</v>
      </c>
      <c r="Y73" s="1">
        <v>44818</v>
      </c>
      <c r="Z73" s="6">
        <v>1.7916666666666668E-2</v>
      </c>
      <c r="AB73">
        <v>1</v>
      </c>
      <c r="AD73" s="3">
        <f t="shared" si="4"/>
        <v>4.4743812188051582</v>
      </c>
      <c r="AE73" s="3">
        <f t="shared" si="5"/>
        <v>5.8582488955008651</v>
      </c>
      <c r="AF73" s="3">
        <f t="shared" si="6"/>
        <v>1.383867676695707</v>
      </c>
      <c r="AG73" s="3">
        <f t="shared" si="7"/>
        <v>6.3174191163614002E-2</v>
      </c>
      <c r="AH73" s="3"/>
      <c r="BG73" s="3"/>
      <c r="BH73" s="3"/>
      <c r="BI73" s="3"/>
      <c r="BJ73" s="3"/>
    </row>
    <row r="74" spans="1:62" x14ac:dyDescent="0.2">
      <c r="A74">
        <v>50</v>
      </c>
      <c r="B74">
        <v>16</v>
      </c>
      <c r="C74" t="s">
        <v>232</v>
      </c>
      <c r="D74" t="s">
        <v>27</v>
      </c>
      <c r="G74">
        <v>0.5</v>
      </c>
      <c r="H74">
        <v>0.5</v>
      </c>
      <c r="I74">
        <v>4021</v>
      </c>
      <c r="J74">
        <v>5556</v>
      </c>
      <c r="L74">
        <v>639</v>
      </c>
      <c r="M74">
        <v>3.5</v>
      </c>
      <c r="N74">
        <v>4.9859999999999998</v>
      </c>
      <c r="O74">
        <v>1.486</v>
      </c>
      <c r="Q74">
        <v>0</v>
      </c>
      <c r="R74">
        <v>1</v>
      </c>
      <c r="S74">
        <v>0</v>
      </c>
      <c r="T74">
        <v>0</v>
      </c>
      <c r="V74">
        <v>0</v>
      </c>
      <c r="Y74" s="1">
        <v>44818</v>
      </c>
      <c r="Z74" s="6">
        <v>2.4999999999999998E-2</v>
      </c>
      <c r="AB74">
        <v>1</v>
      </c>
      <c r="AD74" s="3">
        <f t="shared" si="4"/>
        <v>3.9159463665511365</v>
      </c>
      <c r="AE74" s="3">
        <f t="shared" si="5"/>
        <v>5.7505794348868786</v>
      </c>
      <c r="AF74" s="3">
        <f t="shared" si="6"/>
        <v>1.8346330683357421</v>
      </c>
      <c r="AG74" s="3">
        <f t="shared" si="7"/>
        <v>6.2324075252880362E-2</v>
      </c>
      <c r="AH74" s="3"/>
      <c r="AK74">
        <f>ABS(100*(AD74-AD75)/(AVERAGE(AD74:AD75)))</f>
        <v>1.8271875487080631</v>
      </c>
      <c r="AQ74">
        <f>ABS(100*(AE74-AE75)/(AVERAGE(AE74:AE75)))</f>
        <v>0.51399409141990771</v>
      </c>
      <c r="AW74">
        <f>ABS(100*(AF74-AF75)/(AVERAGE(AF74:AF75)))</f>
        <v>2.3480156323801133</v>
      </c>
      <c r="BC74">
        <f>ABS(100*(AG74-AG75)/(AVERAGE(AG74:AG75)))</f>
        <v>0.84889707823084792</v>
      </c>
      <c r="BG74" s="3">
        <f>AVERAGE(AD74:AD75)</f>
        <v>3.9520520682054916</v>
      </c>
      <c r="BH74" s="3">
        <f>AVERAGE(AE74:AE75)</f>
        <v>5.7653963331365095</v>
      </c>
      <c r="BI74" s="3">
        <f>AVERAGE(AF74:AF75)</f>
        <v>1.8133442649310179</v>
      </c>
      <c r="BJ74" s="3">
        <f>AVERAGE(AG74:AG75)</f>
        <v>6.2589736474984628E-2</v>
      </c>
    </row>
    <row r="75" spans="1:62" x14ac:dyDescent="0.2">
      <c r="A75">
        <v>51</v>
      </c>
      <c r="B75">
        <v>16</v>
      </c>
      <c r="C75" t="s">
        <v>232</v>
      </c>
      <c r="D75" t="s">
        <v>27</v>
      </c>
      <c r="G75">
        <v>0.5</v>
      </c>
      <c r="H75">
        <v>0.5</v>
      </c>
      <c r="I75">
        <v>4096</v>
      </c>
      <c r="J75">
        <v>5586</v>
      </c>
      <c r="L75">
        <v>644</v>
      </c>
      <c r="M75">
        <v>3.5569999999999999</v>
      </c>
      <c r="N75">
        <v>5.0110000000000001</v>
      </c>
      <c r="O75">
        <v>1.454</v>
      </c>
      <c r="Q75">
        <v>0</v>
      </c>
      <c r="R75">
        <v>1</v>
      </c>
      <c r="S75">
        <v>0</v>
      </c>
      <c r="T75">
        <v>0</v>
      </c>
      <c r="V75">
        <v>0</v>
      </c>
      <c r="Y75" s="1">
        <v>44818</v>
      </c>
      <c r="Z75" s="6">
        <v>3.2638888888888891E-2</v>
      </c>
      <c r="AB75">
        <v>1</v>
      </c>
      <c r="AD75" s="3">
        <f t="shared" si="4"/>
        <v>3.9881577698598467</v>
      </c>
      <c r="AE75" s="3">
        <f t="shared" si="5"/>
        <v>5.7802132313861403</v>
      </c>
      <c r="AF75" s="3">
        <f t="shared" si="6"/>
        <v>1.7920554615262936</v>
      </c>
      <c r="AG75" s="3">
        <f t="shared" si="7"/>
        <v>6.2855397697088894E-2</v>
      </c>
      <c r="AH75" s="3"/>
      <c r="BG75" s="3"/>
      <c r="BH75" s="3"/>
      <c r="BI75" s="3"/>
      <c r="BJ75" s="3"/>
    </row>
    <row r="76" spans="1:62" x14ac:dyDescent="0.2">
      <c r="A76">
        <v>52</v>
      </c>
      <c r="B76">
        <v>17</v>
      </c>
      <c r="C76" t="s">
        <v>233</v>
      </c>
      <c r="D76" t="s">
        <v>27</v>
      </c>
      <c r="G76">
        <v>0.5</v>
      </c>
      <c r="H76">
        <v>0.5</v>
      </c>
      <c r="I76">
        <v>3148</v>
      </c>
      <c r="J76">
        <v>6716</v>
      </c>
      <c r="L76">
        <v>2217</v>
      </c>
      <c r="M76">
        <v>2.83</v>
      </c>
      <c r="N76">
        <v>5.968</v>
      </c>
      <c r="O76">
        <v>3.1379999999999999</v>
      </c>
      <c r="Q76">
        <v>0.11600000000000001</v>
      </c>
      <c r="R76">
        <v>1</v>
      </c>
      <c r="S76">
        <v>0</v>
      </c>
      <c r="T76">
        <v>0</v>
      </c>
      <c r="V76">
        <v>0</v>
      </c>
      <c r="Y76" s="1">
        <v>44818</v>
      </c>
      <c r="Z76" s="6">
        <v>4.5763888888888889E-2</v>
      </c>
      <c r="AB76">
        <v>1</v>
      </c>
      <c r="AD76" s="3">
        <f t="shared" si="4"/>
        <v>3.0754056320377567</v>
      </c>
      <c r="AE76" s="3">
        <f t="shared" si="5"/>
        <v>6.8964195661916925</v>
      </c>
      <c r="AF76" s="3">
        <f t="shared" si="6"/>
        <v>3.8210139341539358</v>
      </c>
      <c r="AG76" s="3">
        <f t="shared" si="7"/>
        <v>0.23000943864509032</v>
      </c>
      <c r="AH76" s="3"/>
      <c r="BG76" s="3"/>
      <c r="BH76" s="3"/>
      <c r="BI76" s="3"/>
      <c r="BJ76" s="3"/>
    </row>
    <row r="77" spans="1:62" x14ac:dyDescent="0.2">
      <c r="A77">
        <v>53</v>
      </c>
      <c r="B77">
        <v>17</v>
      </c>
      <c r="C77" t="s">
        <v>233</v>
      </c>
      <c r="D77" t="s">
        <v>27</v>
      </c>
      <c r="G77">
        <v>0.5</v>
      </c>
      <c r="H77">
        <v>0.5</v>
      </c>
      <c r="I77">
        <v>2826</v>
      </c>
      <c r="J77">
        <v>6692</v>
      </c>
      <c r="L77">
        <v>2196</v>
      </c>
      <c r="M77">
        <v>2.5830000000000002</v>
      </c>
      <c r="N77">
        <v>5.9480000000000004</v>
      </c>
      <c r="O77">
        <v>3.3650000000000002</v>
      </c>
      <c r="Q77">
        <v>0.114</v>
      </c>
      <c r="R77">
        <v>1</v>
      </c>
      <c r="S77">
        <v>0</v>
      </c>
      <c r="T77">
        <v>0</v>
      </c>
      <c r="V77">
        <v>0</v>
      </c>
      <c r="Y77" s="1">
        <v>44818</v>
      </c>
      <c r="Z77" s="6">
        <v>5.2800925925925925E-2</v>
      </c>
      <c r="AB77">
        <v>1</v>
      </c>
      <c r="AD77" s="3">
        <f t="shared" si="4"/>
        <v>2.7653780071656962</v>
      </c>
      <c r="AE77" s="3">
        <f t="shared" si="5"/>
        <v>6.8727125289922819</v>
      </c>
      <c r="AF77" s="3">
        <f t="shared" si="6"/>
        <v>4.1073345218265853</v>
      </c>
      <c r="AG77" s="3">
        <f t="shared" si="7"/>
        <v>0.22777788437941451</v>
      </c>
      <c r="AH77" s="3"/>
      <c r="AK77">
        <f>ABS(100*(AD77-AD78)/(AVERAGE(AD77:AD78)))</f>
        <v>1.3671407605013919</v>
      </c>
      <c r="AQ77">
        <f>ABS(100*(AE77-AE78)/(AVERAGE(AE77:AE78)))</f>
        <v>0.10065942030240908</v>
      </c>
      <c r="AW77">
        <f>ABS(100*(AF77-AF78)/(AVERAGE(AF77:AF78)))</f>
        <v>0.74309875391718949</v>
      </c>
      <c r="BC77">
        <f>ABS(100*(AG77-AG78)/(AVERAGE(AG77:AG78)))</f>
        <v>1.0316532054810641</v>
      </c>
      <c r="BG77" s="3">
        <f>AVERAGE(AD77:AD78)</f>
        <v>2.7466030423054315</v>
      </c>
      <c r="BH77" s="3">
        <f>AVERAGE(AE77:AE78)</f>
        <v>6.8692552527340345</v>
      </c>
      <c r="BI77" s="3">
        <f>AVERAGE(AF77:AF78)</f>
        <v>4.122652210428603</v>
      </c>
      <c r="BJ77" s="3">
        <f>AVERAGE(AG77:AG78)</f>
        <v>0.22660897500215577</v>
      </c>
    </row>
    <row r="78" spans="1:62" x14ac:dyDescent="0.2">
      <c r="A78">
        <v>54</v>
      </c>
      <c r="B78">
        <v>17</v>
      </c>
      <c r="C78" t="s">
        <v>233</v>
      </c>
      <c r="D78" t="s">
        <v>27</v>
      </c>
      <c r="G78">
        <v>0.5</v>
      </c>
      <c r="H78">
        <v>0.5</v>
      </c>
      <c r="I78">
        <v>2787</v>
      </c>
      <c r="J78">
        <v>6685</v>
      </c>
      <c r="L78">
        <v>2174</v>
      </c>
      <c r="M78">
        <v>2.5529999999999999</v>
      </c>
      <c r="N78">
        <v>5.9420000000000002</v>
      </c>
      <c r="O78">
        <v>3.3889999999999998</v>
      </c>
      <c r="Q78">
        <v>0.111</v>
      </c>
      <c r="R78">
        <v>1</v>
      </c>
      <c r="S78">
        <v>0</v>
      </c>
      <c r="T78">
        <v>0</v>
      </c>
      <c r="V78">
        <v>0</v>
      </c>
      <c r="Y78" s="1">
        <v>44818</v>
      </c>
      <c r="Z78" s="6">
        <v>6.0347222222222219E-2</v>
      </c>
      <c r="AB78">
        <v>1</v>
      </c>
      <c r="AD78" s="3">
        <f t="shared" si="4"/>
        <v>2.7278280774451673</v>
      </c>
      <c r="AE78" s="3">
        <f t="shared" si="5"/>
        <v>6.865797976475787</v>
      </c>
      <c r="AF78" s="3">
        <f t="shared" si="6"/>
        <v>4.1379698990306197</v>
      </c>
      <c r="AG78" s="3">
        <f t="shared" si="7"/>
        <v>0.22544006562489699</v>
      </c>
      <c r="AH78" s="3"/>
      <c r="BG78" s="3"/>
      <c r="BH78" s="3"/>
      <c r="BI78" s="3"/>
      <c r="BJ78" s="3"/>
    </row>
    <row r="79" spans="1:62" x14ac:dyDescent="0.2">
      <c r="A79">
        <v>55</v>
      </c>
      <c r="B79">
        <v>18</v>
      </c>
      <c r="C79" t="s">
        <v>234</v>
      </c>
      <c r="D79" t="s">
        <v>27</v>
      </c>
      <c r="G79">
        <v>0.5</v>
      </c>
      <c r="H79">
        <v>0.5</v>
      </c>
      <c r="I79">
        <v>3455</v>
      </c>
      <c r="J79">
        <v>8584</v>
      </c>
      <c r="L79">
        <v>2880</v>
      </c>
      <c r="M79">
        <v>3.0649999999999999</v>
      </c>
      <c r="N79">
        <v>7.5510000000000002</v>
      </c>
      <c r="O79">
        <v>4.4850000000000003</v>
      </c>
      <c r="Q79">
        <v>0.185</v>
      </c>
      <c r="R79">
        <v>1</v>
      </c>
      <c r="S79">
        <v>0</v>
      </c>
      <c r="T79">
        <v>0</v>
      </c>
      <c r="V79">
        <v>0</v>
      </c>
      <c r="Y79" s="1">
        <v>44818</v>
      </c>
      <c r="Z79" s="6">
        <v>7.3541666666666672E-2</v>
      </c>
      <c r="AB79">
        <v>1</v>
      </c>
      <c r="AD79" s="3">
        <f t="shared" si="4"/>
        <v>3.3709909762480748</v>
      </c>
      <c r="AE79" s="3">
        <f t="shared" si="5"/>
        <v>8.7416172948790987</v>
      </c>
      <c r="AF79" s="3">
        <f t="shared" si="6"/>
        <v>5.3706263186310235</v>
      </c>
      <c r="AG79" s="3">
        <f t="shared" si="7"/>
        <v>0.30046279474714049</v>
      </c>
      <c r="AH79" s="3"/>
      <c r="BG79" s="3"/>
      <c r="BH79" s="3"/>
      <c r="BI79" s="3"/>
      <c r="BJ79" s="3"/>
    </row>
    <row r="80" spans="1:62" x14ac:dyDescent="0.2">
      <c r="A80">
        <v>56</v>
      </c>
      <c r="B80">
        <v>18</v>
      </c>
      <c r="C80" t="s">
        <v>234</v>
      </c>
      <c r="D80" t="s">
        <v>27</v>
      </c>
      <c r="G80">
        <v>0.5</v>
      </c>
      <c r="H80">
        <v>0.5</v>
      </c>
      <c r="I80">
        <v>3674</v>
      </c>
      <c r="J80">
        <v>8626</v>
      </c>
      <c r="L80">
        <v>2890</v>
      </c>
      <c r="M80">
        <v>3.2330000000000001</v>
      </c>
      <c r="N80">
        <v>7.5860000000000003</v>
      </c>
      <c r="O80">
        <v>4.3529999999999998</v>
      </c>
      <c r="Q80">
        <v>0.186</v>
      </c>
      <c r="R80">
        <v>1</v>
      </c>
      <c r="S80">
        <v>0</v>
      </c>
      <c r="T80">
        <v>0</v>
      </c>
      <c r="V80">
        <v>0</v>
      </c>
      <c r="Y80" s="1">
        <v>44818</v>
      </c>
      <c r="Z80" s="6">
        <v>8.0729166666666671E-2</v>
      </c>
      <c r="AB80">
        <v>1</v>
      </c>
      <c r="AD80" s="3">
        <f t="shared" si="4"/>
        <v>3.581848273909507</v>
      </c>
      <c r="AE80" s="3">
        <f t="shared" si="5"/>
        <v>8.7831046099780661</v>
      </c>
      <c r="AF80" s="3">
        <f t="shared" si="6"/>
        <v>5.2012563360685586</v>
      </c>
      <c r="AG80" s="3">
        <f t="shared" si="7"/>
        <v>0.30152543963555756</v>
      </c>
      <c r="AH80" s="3"/>
      <c r="AK80">
        <f>ABS(100*(AD80-AD81)/(AVERAGE(AD80:AD81)))</f>
        <v>0.26844420024507043</v>
      </c>
      <c r="AQ80">
        <f>ABS(100*(AE80-AE81)/(AVERAGE(AE80:AE81)))</f>
        <v>0.63179440094011152</v>
      </c>
      <c r="AW80">
        <f>ABS(100*(AF80-AF81)/(AVERAGE(AF80:AF81)))</f>
        <v>1.2564774777215331</v>
      </c>
      <c r="BC80">
        <f>ABS(100*(AG80-AG81)/(AVERAGE(AG80:AG81)))</f>
        <v>0.99167715347509755</v>
      </c>
      <c r="BG80" s="3">
        <f>AVERAGE(AD80:AD81)</f>
        <v>3.586662367463421</v>
      </c>
      <c r="BH80" s="3">
        <f>AVERAGE(AE80:AE81)</f>
        <v>8.7554463999120884</v>
      </c>
      <c r="BI80" s="3">
        <f>AVERAGE(AF80:AF81)</f>
        <v>5.1687840324486665</v>
      </c>
      <c r="BJ80" s="3">
        <f>AVERAGE(AG80:AG81)</f>
        <v>0.3000377367917737</v>
      </c>
    </row>
    <row r="81" spans="1:62" x14ac:dyDescent="0.2">
      <c r="A81">
        <v>57</v>
      </c>
      <c r="B81">
        <v>18</v>
      </c>
      <c r="C81" t="s">
        <v>234</v>
      </c>
      <c r="D81" t="s">
        <v>27</v>
      </c>
      <c r="G81">
        <v>0.5</v>
      </c>
      <c r="H81">
        <v>0.5</v>
      </c>
      <c r="I81">
        <v>3684</v>
      </c>
      <c r="J81">
        <v>8570</v>
      </c>
      <c r="L81">
        <v>2862</v>
      </c>
      <c r="M81">
        <v>3.242</v>
      </c>
      <c r="N81">
        <v>7.5389999999999997</v>
      </c>
      <c r="O81">
        <v>4.2969999999999997</v>
      </c>
      <c r="Q81">
        <v>0.183</v>
      </c>
      <c r="R81">
        <v>1</v>
      </c>
      <c r="S81">
        <v>0</v>
      </c>
      <c r="T81">
        <v>0</v>
      </c>
      <c r="V81">
        <v>0</v>
      </c>
      <c r="Y81" s="1">
        <v>44818</v>
      </c>
      <c r="Z81" s="6">
        <v>8.847222222222223E-2</v>
      </c>
      <c r="AB81">
        <v>1</v>
      </c>
      <c r="AD81" s="3">
        <f t="shared" si="4"/>
        <v>3.5914764610173351</v>
      </c>
      <c r="AE81" s="3">
        <f t="shared" si="5"/>
        <v>8.7277881898461089</v>
      </c>
      <c r="AF81" s="3">
        <f t="shared" si="6"/>
        <v>5.1363117288287743</v>
      </c>
      <c r="AG81" s="3">
        <f t="shared" si="7"/>
        <v>0.29855003394798979</v>
      </c>
      <c r="AH81" s="3"/>
    </row>
    <row r="82" spans="1:62" x14ac:dyDescent="0.2">
      <c r="A82">
        <v>58</v>
      </c>
      <c r="B82">
        <v>19</v>
      </c>
      <c r="C82" t="s">
        <v>64</v>
      </c>
      <c r="D82" t="s">
        <v>27</v>
      </c>
      <c r="G82">
        <v>0.5</v>
      </c>
      <c r="H82">
        <v>0.5</v>
      </c>
      <c r="I82">
        <v>6750</v>
      </c>
      <c r="J82">
        <v>13545</v>
      </c>
      <c r="L82">
        <v>4356</v>
      </c>
      <c r="M82">
        <v>5.593</v>
      </c>
      <c r="N82">
        <v>11.754</v>
      </c>
      <c r="O82">
        <v>6.16</v>
      </c>
      <c r="Q82">
        <v>0.34</v>
      </c>
      <c r="R82">
        <v>1</v>
      </c>
      <c r="S82">
        <v>0</v>
      </c>
      <c r="T82">
        <v>0</v>
      </c>
      <c r="V82">
        <v>0</v>
      </c>
      <c r="Y82" s="1">
        <v>44818</v>
      </c>
      <c r="Z82" s="6">
        <v>0.10200231481481481</v>
      </c>
      <c r="AB82">
        <v>1</v>
      </c>
      <c r="AD82" s="3">
        <f t="shared" si="4"/>
        <v>6.5434786282773869</v>
      </c>
      <c r="AE82" s="3">
        <f t="shared" si="5"/>
        <v>13.642059442640463</v>
      </c>
      <c r="AF82" s="3">
        <f t="shared" si="6"/>
        <v>7.0985808143630758</v>
      </c>
      <c r="AG82" s="3">
        <f t="shared" si="7"/>
        <v>0.45730918027749651</v>
      </c>
      <c r="AH82" s="3"/>
      <c r="BG82" s="3"/>
      <c r="BH82" s="3"/>
      <c r="BI82" s="3"/>
      <c r="BJ82" s="3"/>
    </row>
    <row r="83" spans="1:62" x14ac:dyDescent="0.2">
      <c r="A83">
        <v>59</v>
      </c>
      <c r="B83">
        <v>19</v>
      </c>
      <c r="C83" t="s">
        <v>64</v>
      </c>
      <c r="D83" t="s">
        <v>27</v>
      </c>
      <c r="G83">
        <v>0.5</v>
      </c>
      <c r="H83">
        <v>0.5</v>
      </c>
      <c r="I83">
        <v>7990</v>
      </c>
      <c r="J83">
        <v>13481</v>
      </c>
      <c r="L83">
        <v>4437</v>
      </c>
      <c r="M83">
        <v>6.5449999999999999</v>
      </c>
      <c r="N83">
        <v>11.699</v>
      </c>
      <c r="O83">
        <v>5.1539999999999999</v>
      </c>
      <c r="Q83">
        <v>0.34799999999999998</v>
      </c>
      <c r="R83">
        <v>1</v>
      </c>
      <c r="S83">
        <v>0</v>
      </c>
      <c r="T83">
        <v>0</v>
      </c>
      <c r="V83">
        <v>0</v>
      </c>
      <c r="Y83" s="1">
        <v>44818</v>
      </c>
      <c r="Z83" s="6">
        <v>0.10953703703703704</v>
      </c>
      <c r="AB83">
        <v>1</v>
      </c>
      <c r="AD83" s="3">
        <f t="shared" si="4"/>
        <v>7.7373738296480532</v>
      </c>
      <c r="AE83" s="3">
        <f t="shared" si="5"/>
        <v>13.57884067677537</v>
      </c>
      <c r="AF83" s="3">
        <f t="shared" si="6"/>
        <v>5.8414668471273163</v>
      </c>
      <c r="AG83" s="3">
        <f t="shared" si="7"/>
        <v>0.46591660387367462</v>
      </c>
      <c r="AH83" s="3"/>
      <c r="AK83">
        <f>ABS(100*(AD83-AD84)/(AVERAGE(AD83:AD84)))</f>
        <v>0.12451487523446496</v>
      </c>
      <c r="AM83">
        <f>100*((AVERAGE(AD83:AD84)*25.225)-(AVERAGE(AD65:AD66)*25))/(1000*0.075)</f>
        <v>125.04705958860856</v>
      </c>
      <c r="AQ83">
        <f>ABS(100*(AE83-AE84)/(AVERAGE(AE83:AE84)))</f>
        <v>0.13085538814898171</v>
      </c>
      <c r="AS83">
        <f>100*((AVERAGE(AE83:AE84)*25.225)-(AVERAGE(AE65:AE66)*25))/(2000*0.075)</f>
        <v>103.13879534567576</v>
      </c>
      <c r="AW83">
        <f>ABS(100*(AF83-AF84)/(AVERAGE(AF83:AF84)))</f>
        <v>0.46810698841461196</v>
      </c>
      <c r="AY83">
        <f>100*((AVERAGE(AF83:AF84)*25.225)-(AVERAGE(AF65:AF66)*25))/(1000*0.075)</f>
        <v>81.230531102742873</v>
      </c>
      <c r="BC83">
        <f>ABS(100*(AG83-AG84)/(AVERAGE(AG83:AG84)))</f>
        <v>0.45511439372692175</v>
      </c>
      <c r="BE83">
        <f>100*((AVERAGE(AG83:AG84)*25.225)-(AVERAGE(AG65:AG66)*25))/(100*0.075)</f>
        <v>86.625057797333426</v>
      </c>
      <c r="BG83" s="3">
        <f>AVERAGE(AD83:AD84)</f>
        <v>7.7325597360941387</v>
      </c>
      <c r="BH83" s="3">
        <f>AVERAGE(AE83:AE84)</f>
        <v>13.587730815725148</v>
      </c>
      <c r="BI83" s="3">
        <f>AVERAGE(AF83:AF84)</f>
        <v>5.8551710796310079</v>
      </c>
      <c r="BJ83" s="3">
        <f>AVERAGE(AG83:AG84)</f>
        <v>0.46697924876209168</v>
      </c>
    </row>
    <row r="84" spans="1:62" x14ac:dyDescent="0.2">
      <c r="A84">
        <v>60</v>
      </c>
      <c r="B84">
        <v>19</v>
      </c>
      <c r="C84" t="s">
        <v>64</v>
      </c>
      <c r="D84" t="s">
        <v>27</v>
      </c>
      <c r="G84">
        <v>0.5</v>
      </c>
      <c r="H84">
        <v>0.5</v>
      </c>
      <c r="I84">
        <v>7980</v>
      </c>
      <c r="J84">
        <v>13499</v>
      </c>
      <c r="L84">
        <v>4457</v>
      </c>
      <c r="M84">
        <v>6.5369999999999999</v>
      </c>
      <c r="N84">
        <v>11.715</v>
      </c>
      <c r="O84">
        <v>5.1779999999999999</v>
      </c>
      <c r="Q84">
        <v>0.35</v>
      </c>
      <c r="R84">
        <v>1</v>
      </c>
      <c r="S84">
        <v>0</v>
      </c>
      <c r="T84">
        <v>0</v>
      </c>
      <c r="V84">
        <v>0</v>
      </c>
      <c r="Y84" s="1">
        <v>44818</v>
      </c>
      <c r="Z84" s="6">
        <v>0.11761574074074073</v>
      </c>
      <c r="AB84">
        <v>1</v>
      </c>
      <c r="AD84" s="3">
        <f t="shared" si="4"/>
        <v>7.7277456425402251</v>
      </c>
      <c r="AE84" s="3">
        <f t="shared" si="5"/>
        <v>13.596620954674925</v>
      </c>
      <c r="AF84" s="3">
        <f t="shared" si="6"/>
        <v>5.8688753121347004</v>
      </c>
      <c r="AG84" s="3">
        <f t="shared" si="7"/>
        <v>0.46804189365050874</v>
      </c>
      <c r="AH84" s="3"/>
    </row>
    <row r="85" spans="1:62" x14ac:dyDescent="0.2">
      <c r="A85">
        <v>61</v>
      </c>
      <c r="B85">
        <v>20</v>
      </c>
      <c r="C85" t="s">
        <v>65</v>
      </c>
      <c r="D85" t="s">
        <v>27</v>
      </c>
      <c r="G85">
        <v>0.5</v>
      </c>
      <c r="H85">
        <v>0.5</v>
      </c>
      <c r="I85">
        <v>4935</v>
      </c>
      <c r="J85">
        <v>8665</v>
      </c>
      <c r="L85">
        <v>3033</v>
      </c>
      <c r="M85">
        <v>4.2009999999999996</v>
      </c>
      <c r="N85">
        <v>7.62</v>
      </c>
      <c r="O85">
        <v>3.4180000000000001</v>
      </c>
      <c r="Q85">
        <v>0.20100000000000001</v>
      </c>
      <c r="R85">
        <v>1</v>
      </c>
      <c r="S85">
        <v>0</v>
      </c>
      <c r="T85">
        <v>0</v>
      </c>
      <c r="V85">
        <v>0</v>
      </c>
      <c r="Y85" s="1">
        <v>44818</v>
      </c>
      <c r="Z85" s="6">
        <v>0.13111111111111109</v>
      </c>
      <c r="AB85">
        <v>1</v>
      </c>
      <c r="AD85" s="3">
        <f t="shared" si="4"/>
        <v>4.7959626682066121</v>
      </c>
      <c r="AE85" s="3">
        <f t="shared" si="5"/>
        <v>8.8216285454271084</v>
      </c>
      <c r="AF85" s="3">
        <f t="shared" si="6"/>
        <v>4.0256658772204963</v>
      </c>
      <c r="AG85" s="3">
        <f t="shared" si="7"/>
        <v>0.31672126153992131</v>
      </c>
      <c r="AH85" s="3"/>
      <c r="BG85" s="3"/>
      <c r="BH85" s="3"/>
      <c r="BI85" s="3"/>
      <c r="BJ85" s="3"/>
    </row>
    <row r="86" spans="1:62" x14ac:dyDescent="0.2">
      <c r="A86">
        <v>62</v>
      </c>
      <c r="B86">
        <v>20</v>
      </c>
      <c r="C86" t="s">
        <v>65</v>
      </c>
      <c r="D86" t="s">
        <v>27</v>
      </c>
      <c r="G86">
        <v>0.5</v>
      </c>
      <c r="H86">
        <v>0.5</v>
      </c>
      <c r="I86">
        <v>3709</v>
      </c>
      <c r="J86">
        <v>8610</v>
      </c>
      <c r="L86">
        <v>2959</v>
      </c>
      <c r="M86">
        <v>3.26</v>
      </c>
      <c r="N86">
        <v>7.5730000000000004</v>
      </c>
      <c r="O86">
        <v>4.3129999999999997</v>
      </c>
      <c r="Q86">
        <v>0.193</v>
      </c>
      <c r="R86">
        <v>1</v>
      </c>
      <c r="S86">
        <v>0</v>
      </c>
      <c r="T86">
        <v>0</v>
      </c>
      <c r="V86">
        <v>0</v>
      </c>
      <c r="Y86" s="1">
        <v>44818</v>
      </c>
      <c r="Z86" s="6">
        <v>0.13842592592592592</v>
      </c>
      <c r="AB86">
        <v>1</v>
      </c>
      <c r="AD86" s="3">
        <f t="shared" si="4"/>
        <v>3.6155469287869049</v>
      </c>
      <c r="AE86" s="3">
        <f t="shared" si="5"/>
        <v>8.7672999185117941</v>
      </c>
      <c r="AF86" s="3">
        <f t="shared" si="6"/>
        <v>5.1517529897248888</v>
      </c>
      <c r="AG86" s="3">
        <f t="shared" si="7"/>
        <v>0.30885768936563518</v>
      </c>
      <c r="AH86" s="3"/>
      <c r="AK86">
        <f>ABS(100*(AD86-AD87)/(AVERAGE(AD86:AD87)))</f>
        <v>0.64116795982459995</v>
      </c>
      <c r="AL86">
        <f>ABS(100*((AVERAGE(AD86:AD87)-AVERAGE(AD80:AD81))/(AVERAGE(AD80:AD81,AD86:AD87))))</f>
        <v>0.4820349650250253</v>
      </c>
      <c r="AQ86">
        <f>ABS(100*(AE86-AE87)/(AVERAGE(AE86:AE87)))</f>
        <v>0.25947234920956647</v>
      </c>
      <c r="AR86">
        <f>ABS(100*((AVERAGE(AE86:AE87)-AVERAGE(AE80:AE81))/(AVERAGE(AE80:AE81,AE86:AE87))))</f>
        <v>5.6408623358531569E-3</v>
      </c>
      <c r="AW86">
        <f>ABS(100*(AF86-AF87)/(AVERAGE(AF86:AF87)))</f>
        <v>7.5389956753109718E-3</v>
      </c>
      <c r="AX86">
        <f>ABS(100*((AVERAGE(AF86:AF87)-AVERAGE(AF80:AF81))/(AVERAGE(AF80:AF81,AF86:AF87))))</f>
        <v>0.32627223438304859</v>
      </c>
      <c r="BC86">
        <f>ABS(100*(AG86-AG87)/(AVERAGE(AG86:AG87)))</f>
        <v>0.86385638761510275</v>
      </c>
      <c r="BD86">
        <f>ABS(100*((AVERAGE(AG86:AG87)-AVERAGE(AG80:AG81))/(AVERAGE(AG80:AG81,AG86:AG87))))</f>
        <v>2.4661131967648324</v>
      </c>
      <c r="BG86" s="3">
        <f>AVERAGE(AD86:AD87)</f>
        <v>3.6039931042575111</v>
      </c>
      <c r="BH86" s="3">
        <f>AVERAGE(AE86:AE87)</f>
        <v>8.7559402965204107</v>
      </c>
      <c r="BI86" s="3">
        <f>AVERAGE(AF86:AF87)</f>
        <v>5.1519471922628988</v>
      </c>
      <c r="BJ86" s="3">
        <f>AVERAGE(AG86:AG87)</f>
        <v>0.30752938325511386</v>
      </c>
    </row>
    <row r="87" spans="1:62" x14ac:dyDescent="0.2">
      <c r="A87">
        <v>63</v>
      </c>
      <c r="B87">
        <v>20</v>
      </c>
      <c r="C87" t="s">
        <v>65</v>
      </c>
      <c r="D87" t="s">
        <v>27</v>
      </c>
      <c r="G87">
        <v>0.5</v>
      </c>
      <c r="H87">
        <v>0.5</v>
      </c>
      <c r="I87">
        <v>3685</v>
      </c>
      <c r="J87">
        <v>8587</v>
      </c>
      <c r="L87">
        <v>2934</v>
      </c>
      <c r="M87">
        <v>3.242</v>
      </c>
      <c r="N87">
        <v>7.5529999999999999</v>
      </c>
      <c r="O87">
        <v>4.3109999999999999</v>
      </c>
      <c r="Q87">
        <v>0.191</v>
      </c>
      <c r="R87">
        <v>1</v>
      </c>
      <c r="S87">
        <v>0</v>
      </c>
      <c r="T87">
        <v>0</v>
      </c>
      <c r="V87">
        <v>0</v>
      </c>
      <c r="Y87" s="1">
        <v>44818</v>
      </c>
      <c r="Z87" s="6">
        <v>0.14609953703703704</v>
      </c>
      <c r="AB87">
        <v>1</v>
      </c>
      <c r="AD87" s="3">
        <f t="shared" si="4"/>
        <v>3.5924392797281177</v>
      </c>
      <c r="AE87" s="3">
        <f t="shared" si="5"/>
        <v>8.7445806745290255</v>
      </c>
      <c r="AF87" s="3">
        <f t="shared" si="6"/>
        <v>5.1521413948009078</v>
      </c>
      <c r="AG87" s="3">
        <f t="shared" si="7"/>
        <v>0.30620107714459255</v>
      </c>
      <c r="AH87" s="3"/>
      <c r="BG87" s="3"/>
      <c r="BH87" s="3"/>
      <c r="BI87" s="3"/>
      <c r="BJ87" s="3"/>
    </row>
    <row r="88" spans="1:62" x14ac:dyDescent="0.2">
      <c r="A88">
        <v>64</v>
      </c>
      <c r="B88">
        <v>3</v>
      </c>
      <c r="C88" t="s">
        <v>28</v>
      </c>
      <c r="D88" t="s">
        <v>27</v>
      </c>
      <c r="G88">
        <v>0.5</v>
      </c>
      <c r="H88">
        <v>0.5</v>
      </c>
      <c r="I88">
        <v>1281</v>
      </c>
      <c r="J88">
        <v>646</v>
      </c>
      <c r="L88">
        <v>280</v>
      </c>
      <c r="M88">
        <v>1.3979999999999999</v>
      </c>
      <c r="N88">
        <v>0.82599999999999996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1">
        <v>44818</v>
      </c>
      <c r="Z88" s="6">
        <v>0.15833333333333333</v>
      </c>
      <c r="AB88">
        <v>1</v>
      </c>
      <c r="AD88" s="3">
        <f t="shared" si="4"/>
        <v>1.2778230990062771</v>
      </c>
      <c r="AE88" s="3">
        <f t="shared" si="5"/>
        <v>0.90051474117426122</v>
      </c>
      <c r="AF88" s="3">
        <f t="shared" si="6"/>
        <v>-0.37730835783201588</v>
      </c>
      <c r="AG88" s="3">
        <f t="shared" si="7"/>
        <v>2.4175123758708401E-2</v>
      </c>
      <c r="AH88" s="3"/>
    </row>
    <row r="89" spans="1:62" x14ac:dyDescent="0.2">
      <c r="A89">
        <v>65</v>
      </c>
      <c r="B89">
        <v>3</v>
      </c>
      <c r="C89" t="s">
        <v>28</v>
      </c>
      <c r="D89" t="s">
        <v>27</v>
      </c>
      <c r="G89">
        <v>0.5</v>
      </c>
      <c r="H89">
        <v>0.5</v>
      </c>
      <c r="I89">
        <v>266</v>
      </c>
      <c r="J89">
        <v>618</v>
      </c>
      <c r="L89">
        <v>214</v>
      </c>
      <c r="M89">
        <v>0.61899999999999999</v>
      </c>
      <c r="N89">
        <v>0.80200000000000005</v>
      </c>
      <c r="O89">
        <v>0.183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44818</v>
      </c>
      <c r="Z89" s="6">
        <v>0.16459490740740743</v>
      </c>
      <c r="AB89">
        <v>1</v>
      </c>
      <c r="AD89" s="3">
        <f t="shared" ref="AD89:AD136" si="8">((I89*$F$21)+$F$22)*1000/G89</f>
        <v>0.3005621075617394</v>
      </c>
      <c r="AE89" s="3">
        <f t="shared" ref="AE89:AE136" si="9">((J89*$H$21)+$H$22)*1000/H89</f>
        <v>0.87285653110828287</v>
      </c>
      <c r="AF89" s="3">
        <f t="shared" ref="AF89:AF136" si="10">AE89-AD89</f>
        <v>0.57229442354654347</v>
      </c>
      <c r="AG89" s="3">
        <f t="shared" ref="AG89:AG136" si="11">((L89*$J$21)+$J$22)*1000/H89</f>
        <v>1.7161667495155897E-2</v>
      </c>
      <c r="AH89" s="3"/>
      <c r="AK89">
        <f>ABS(100*(AD89-AD90)/(AVERAGE(AD89:AD90)))</f>
        <v>8.5845080776251113</v>
      </c>
      <c r="AQ89">
        <f>ABS(100*(AE89-AE90)/(AVERAGE(AE89:AE90)))</f>
        <v>3.3366202133544314</v>
      </c>
      <c r="AW89">
        <f>ABS(100*(AF89-AF90)/(AVERAGE(AF89:AF90)))</f>
        <v>10.212258632654208</v>
      </c>
      <c r="BC89">
        <f>ABS(100*(AG89-AG90)/(AVERAGE(AG89:AG90)))</f>
        <v>11.661837945390957</v>
      </c>
      <c r="BG89" s="3">
        <f>AVERAGE(AD89:AD90)</f>
        <v>0.31404156951269857</v>
      </c>
      <c r="BH89" s="3">
        <f>AVERAGE(AE89:AE90)</f>
        <v>0.8585335294669727</v>
      </c>
      <c r="BI89" s="3">
        <f>AVERAGE(AF89:AF90)</f>
        <v>0.54449195995427424</v>
      </c>
      <c r="BJ89" s="3">
        <f>AVERAGE(AG89:AG90)</f>
        <v>1.8224312383572944E-2</v>
      </c>
    </row>
    <row r="90" spans="1:62" x14ac:dyDescent="0.2">
      <c r="A90">
        <v>66</v>
      </c>
      <c r="B90">
        <v>3</v>
      </c>
      <c r="C90" t="s">
        <v>28</v>
      </c>
      <c r="D90" t="s">
        <v>27</v>
      </c>
      <c r="G90">
        <v>0.5</v>
      </c>
      <c r="H90">
        <v>0.5</v>
      </c>
      <c r="I90">
        <v>294</v>
      </c>
      <c r="J90">
        <v>589</v>
      </c>
      <c r="L90">
        <v>234</v>
      </c>
      <c r="M90">
        <v>0.64100000000000001</v>
      </c>
      <c r="N90">
        <v>0.77700000000000002</v>
      </c>
      <c r="O90">
        <v>0.13700000000000001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44818</v>
      </c>
      <c r="Z90" s="6">
        <v>0.17130787037037035</v>
      </c>
      <c r="AB90">
        <v>1</v>
      </c>
      <c r="AD90" s="3">
        <f t="shared" si="8"/>
        <v>0.32752103146365769</v>
      </c>
      <c r="AE90" s="3">
        <f t="shared" si="9"/>
        <v>0.84421052782566264</v>
      </c>
      <c r="AF90" s="3">
        <f t="shared" si="10"/>
        <v>0.51668949636200501</v>
      </c>
      <c r="AG90" s="3">
        <f t="shared" si="11"/>
        <v>1.928695727198999E-2</v>
      </c>
      <c r="AH90" s="3"/>
      <c r="BG90" s="3"/>
      <c r="BH90" s="3"/>
      <c r="BI90" s="3"/>
      <c r="BJ90" s="3"/>
    </row>
    <row r="91" spans="1:62" x14ac:dyDescent="0.2">
      <c r="A91">
        <v>67</v>
      </c>
      <c r="B91">
        <v>1</v>
      </c>
      <c r="C91" t="s">
        <v>93</v>
      </c>
      <c r="D91" t="s">
        <v>27</v>
      </c>
      <c r="G91">
        <v>0.3</v>
      </c>
      <c r="H91">
        <v>0.3</v>
      </c>
      <c r="I91">
        <v>3421</v>
      </c>
      <c r="J91">
        <v>7359</v>
      </c>
      <c r="L91">
        <v>3391</v>
      </c>
      <c r="M91">
        <v>5.0659999999999998</v>
      </c>
      <c r="N91">
        <v>10.853999999999999</v>
      </c>
      <c r="O91">
        <v>5.7880000000000003</v>
      </c>
      <c r="Q91">
        <v>0.39800000000000002</v>
      </c>
      <c r="R91">
        <v>1</v>
      </c>
      <c r="S91">
        <v>0</v>
      </c>
      <c r="T91">
        <v>0</v>
      </c>
      <c r="V91">
        <v>0</v>
      </c>
      <c r="Y91" s="1">
        <v>44818</v>
      </c>
      <c r="Z91" s="6">
        <v>0.18376157407407409</v>
      </c>
      <c r="AB91">
        <v>1</v>
      </c>
      <c r="AD91" s="3">
        <f t="shared" si="8"/>
        <v>5.5637585668024334</v>
      </c>
      <c r="AE91" s="3">
        <f t="shared" si="9"/>
        <v>12.552617674154252</v>
      </c>
      <c r="AF91" s="3">
        <f t="shared" si="10"/>
        <v>6.9888591073518187</v>
      </c>
      <c r="AG91" s="3">
        <f t="shared" si="11"/>
        <v>0.59127324757541933</v>
      </c>
      <c r="AH91" s="3"/>
    </row>
    <row r="92" spans="1:62" x14ac:dyDescent="0.2">
      <c r="A92">
        <v>68</v>
      </c>
      <c r="B92">
        <v>1</v>
      </c>
      <c r="C92" t="s">
        <v>93</v>
      </c>
      <c r="D92" t="s">
        <v>27</v>
      </c>
      <c r="G92">
        <v>0.3</v>
      </c>
      <c r="H92">
        <v>0.3</v>
      </c>
      <c r="I92">
        <v>6147</v>
      </c>
      <c r="J92">
        <v>7413</v>
      </c>
      <c r="L92">
        <v>3505</v>
      </c>
      <c r="M92">
        <v>8.5510000000000002</v>
      </c>
      <c r="N92">
        <v>10.930999999999999</v>
      </c>
      <c r="O92">
        <v>2.38</v>
      </c>
      <c r="Q92">
        <v>0.41799999999999998</v>
      </c>
      <c r="R92">
        <v>1</v>
      </c>
      <c r="S92">
        <v>0</v>
      </c>
      <c r="T92">
        <v>0</v>
      </c>
      <c r="V92">
        <v>0</v>
      </c>
      <c r="Y92" s="1">
        <v>44818</v>
      </c>
      <c r="Z92" s="6">
        <v>0.1907986111111111</v>
      </c>
      <c r="AB92">
        <v>1</v>
      </c>
      <c r="AD92" s="3">
        <f t="shared" si="8"/>
        <v>9.9381649094589335</v>
      </c>
      <c r="AE92" s="3">
        <f t="shared" si="9"/>
        <v>12.641519063652039</v>
      </c>
      <c r="AF92" s="3">
        <f t="shared" si="10"/>
        <v>2.7033541541931054</v>
      </c>
      <c r="AG92" s="3">
        <f t="shared" si="11"/>
        <v>0.61146350045534315</v>
      </c>
      <c r="AH92" s="3"/>
      <c r="AI92">
        <f>100*(AVERAGE(I92:I93))/(AVERAGE(I$47:I$48))</f>
        <v>89.171610320920593</v>
      </c>
      <c r="AK92">
        <f>ABS(100*(AD92-AD93)/(AVERAGE(AD92:AD93)))</f>
        <v>2.8961665639588841</v>
      </c>
      <c r="AO92">
        <f>100*(AVERAGE(J92:J93))/(AVERAGE(J$47:J$48))</f>
        <v>83.84729176149294</v>
      </c>
      <c r="AQ92">
        <f>ABS(100*(AE92-AE93)/(AVERAGE(AE92:AE93)))</f>
        <v>1.1658152114352933</v>
      </c>
      <c r="AU92">
        <f>100*(((AVERAGE(J92:J93))-(AVERAGE(I92:I93)))/((AVERAGE(J$47:J$48))-(AVERAGE($I$47:I48))))</f>
        <v>63.068340306834024</v>
      </c>
      <c r="AW92">
        <f>ABS(100*(AF92-AF93)/(AVERAGE(AF92:AF93)))</f>
        <v>17.655641579346856</v>
      </c>
      <c r="BA92">
        <f>100*(AVERAGE(L92:L93))/(AVERAGE(L$47:L$48))</f>
        <v>86.139224882744998</v>
      </c>
      <c r="BC92">
        <f>ABS(100*(AG92-AG93)/(AVERAGE(AG92:AG93)))</f>
        <v>0.90194949164058014</v>
      </c>
      <c r="BG92" s="3">
        <f>AVERAGE(AD92:AD93)</f>
        <v>10.08419241392766</v>
      </c>
      <c r="BH92" s="3">
        <f>AVERAGE(AE92:AE93)</f>
        <v>12.568257733417751</v>
      </c>
      <c r="BI92" s="3">
        <f>AVERAGE(AF92:AF93)</f>
        <v>2.4840653194900915</v>
      </c>
      <c r="BJ92" s="3">
        <f>AVERAGE(AG92:AG93)</f>
        <v>0.60871833449359913</v>
      </c>
    </row>
    <row r="93" spans="1:62" x14ac:dyDescent="0.2">
      <c r="A93">
        <v>69</v>
      </c>
      <c r="B93">
        <v>1</v>
      </c>
      <c r="C93" t="s">
        <v>93</v>
      </c>
      <c r="D93" t="s">
        <v>27</v>
      </c>
      <c r="G93">
        <v>0.3</v>
      </c>
      <c r="H93">
        <v>0.3</v>
      </c>
      <c r="I93">
        <v>6329</v>
      </c>
      <c r="J93">
        <v>7324</v>
      </c>
      <c r="L93">
        <v>3474</v>
      </c>
      <c r="M93">
        <v>8.7829999999999995</v>
      </c>
      <c r="N93">
        <v>10.805999999999999</v>
      </c>
      <c r="O93">
        <v>2.0230000000000001</v>
      </c>
      <c r="Q93">
        <v>0.41199999999999998</v>
      </c>
      <c r="R93">
        <v>1</v>
      </c>
      <c r="S93">
        <v>0</v>
      </c>
      <c r="T93">
        <v>0</v>
      </c>
      <c r="V93">
        <v>0</v>
      </c>
      <c r="Y93" s="1">
        <v>44818</v>
      </c>
      <c r="Z93" s="6">
        <v>0.19832175925925924</v>
      </c>
      <c r="AB93">
        <v>1</v>
      </c>
      <c r="AD93" s="3">
        <f t="shared" si="8"/>
        <v>10.230219918396385</v>
      </c>
      <c r="AE93" s="3">
        <f t="shared" si="9"/>
        <v>12.494996403183462</v>
      </c>
      <c r="AF93" s="3">
        <f t="shared" si="10"/>
        <v>2.2647764847870775</v>
      </c>
      <c r="AG93" s="3">
        <f t="shared" si="11"/>
        <v>0.60597316853185512</v>
      </c>
      <c r="AH93" s="3"/>
    </row>
    <row r="94" spans="1:62" x14ac:dyDescent="0.2">
      <c r="A94">
        <v>70</v>
      </c>
      <c r="B94">
        <v>21</v>
      </c>
      <c r="C94" t="s">
        <v>235</v>
      </c>
      <c r="D94" t="s">
        <v>27</v>
      </c>
      <c r="G94">
        <v>0.5</v>
      </c>
      <c r="H94">
        <v>0.5</v>
      </c>
      <c r="I94">
        <v>5406</v>
      </c>
      <c r="J94">
        <v>6238</v>
      </c>
      <c r="L94">
        <v>2476</v>
      </c>
      <c r="M94">
        <v>4.5629999999999997</v>
      </c>
      <c r="N94">
        <v>5.5629999999999997</v>
      </c>
      <c r="O94">
        <v>1</v>
      </c>
      <c r="Q94">
        <v>0.14299999999999999</v>
      </c>
      <c r="R94">
        <v>1</v>
      </c>
      <c r="S94">
        <v>0</v>
      </c>
      <c r="T94">
        <v>0</v>
      </c>
      <c r="V94">
        <v>0</v>
      </c>
      <c r="Y94" s="1">
        <v>44818</v>
      </c>
      <c r="Z94" s="6">
        <v>0.21189814814814814</v>
      </c>
      <c r="AB94">
        <v>1</v>
      </c>
      <c r="AD94" s="3">
        <f t="shared" si="8"/>
        <v>5.2494502809853092</v>
      </c>
      <c r="AE94" s="3">
        <f t="shared" si="9"/>
        <v>6.4242544086367772</v>
      </c>
      <c r="AF94" s="3">
        <f t="shared" si="10"/>
        <v>1.174804127651468</v>
      </c>
      <c r="AG94" s="3">
        <f t="shared" si="11"/>
        <v>0.25753194125509182</v>
      </c>
      <c r="AH94" s="3"/>
    </row>
    <row r="95" spans="1:62" x14ac:dyDescent="0.2">
      <c r="A95">
        <v>71</v>
      </c>
      <c r="B95">
        <v>21</v>
      </c>
      <c r="C95" t="s">
        <v>235</v>
      </c>
      <c r="D95" t="s">
        <v>27</v>
      </c>
      <c r="G95">
        <v>0.5</v>
      </c>
      <c r="H95">
        <v>0.5</v>
      </c>
      <c r="I95">
        <v>3381</v>
      </c>
      <c r="J95">
        <v>6294</v>
      </c>
      <c r="L95">
        <v>2504</v>
      </c>
      <c r="M95">
        <v>3.0089999999999999</v>
      </c>
      <c r="N95">
        <v>5.6109999999999998</v>
      </c>
      <c r="O95">
        <v>2.6019999999999999</v>
      </c>
      <c r="Q95">
        <v>0.14599999999999999</v>
      </c>
      <c r="R95">
        <v>1</v>
      </c>
      <c r="S95">
        <v>0</v>
      </c>
      <c r="T95">
        <v>0</v>
      </c>
      <c r="V95">
        <v>0</v>
      </c>
      <c r="Y95" s="1">
        <v>44818</v>
      </c>
      <c r="Z95" s="6">
        <v>0.21903935185185186</v>
      </c>
      <c r="AB95">
        <v>1</v>
      </c>
      <c r="AD95" s="3">
        <f t="shared" si="8"/>
        <v>3.299742391650148</v>
      </c>
      <c r="AE95" s="3">
        <f t="shared" si="9"/>
        <v>6.4795708287687335</v>
      </c>
      <c r="AF95" s="3">
        <f t="shared" si="10"/>
        <v>3.1798284371185854</v>
      </c>
      <c r="AG95" s="3">
        <f t="shared" si="11"/>
        <v>0.26050734694265953</v>
      </c>
      <c r="AH95" s="3"/>
      <c r="AK95">
        <f>ABS(100*(AD95-AD96)/(AVERAGE(AD95:AD96)))</f>
        <v>0.78473112000945167</v>
      </c>
      <c r="AQ95">
        <f>ABS(100*(AE95-AE96)/(AVERAGE(AE95:AE96)))</f>
        <v>0.87274157474496172</v>
      </c>
      <c r="AW95">
        <f>ABS(100*(AF95-AF96)/(AVERAGE(AF95:AF96)))</f>
        <v>2.6221329889262557</v>
      </c>
      <c r="BC95">
        <f>ABS(100*(AG95-AG96)/(AVERAGE(AG95:AG96)))</f>
        <v>1.0662294345411143</v>
      </c>
      <c r="BG95" s="3">
        <f>AVERAGE(AD95:AD96)</f>
        <v>3.3127404442457156</v>
      </c>
      <c r="BH95" s="3">
        <f>AVERAGE(AE95:AE96)</f>
        <v>6.4514187220944343</v>
      </c>
      <c r="BI95" s="3">
        <f>AVERAGE(AF95:AF96)</f>
        <v>3.1386782778487188</v>
      </c>
      <c r="BJ95" s="3">
        <f>AVERAGE(AG95:AG96)</f>
        <v>0.25912590858771734</v>
      </c>
    </row>
    <row r="96" spans="1:62" x14ac:dyDescent="0.2">
      <c r="A96">
        <v>72</v>
      </c>
      <c r="B96">
        <v>21</v>
      </c>
      <c r="C96" t="s">
        <v>235</v>
      </c>
      <c r="D96" t="s">
        <v>27</v>
      </c>
      <c r="G96">
        <v>0.5</v>
      </c>
      <c r="H96">
        <v>0.5</v>
      </c>
      <c r="I96">
        <v>3408</v>
      </c>
      <c r="J96">
        <v>6237</v>
      </c>
      <c r="L96">
        <v>2478</v>
      </c>
      <c r="M96">
        <v>3.0289999999999999</v>
      </c>
      <c r="N96">
        <v>5.5629999999999997</v>
      </c>
      <c r="O96">
        <v>2.5329999999999999</v>
      </c>
      <c r="Q96">
        <v>0.14299999999999999</v>
      </c>
      <c r="R96">
        <v>1</v>
      </c>
      <c r="S96">
        <v>0</v>
      </c>
      <c r="T96">
        <v>0</v>
      </c>
      <c r="V96">
        <v>0</v>
      </c>
      <c r="Y96" s="1">
        <v>44818</v>
      </c>
      <c r="Z96" s="6">
        <v>0.22668981481481479</v>
      </c>
      <c r="AB96">
        <v>1</v>
      </c>
      <c r="AD96" s="3">
        <f t="shared" si="8"/>
        <v>3.3257384968412835</v>
      </c>
      <c r="AE96" s="3">
        <f t="shared" si="9"/>
        <v>6.4232666154201352</v>
      </c>
      <c r="AF96" s="3">
        <f t="shared" si="10"/>
        <v>3.0975281185788517</v>
      </c>
      <c r="AG96" s="3">
        <f t="shared" si="11"/>
        <v>0.25774447023277519</v>
      </c>
      <c r="AH96" s="3"/>
      <c r="BG96" s="3"/>
      <c r="BH96" s="3"/>
      <c r="BI96" s="3"/>
      <c r="BJ96" s="3"/>
    </row>
    <row r="97" spans="1:62" x14ac:dyDescent="0.2">
      <c r="A97">
        <v>73</v>
      </c>
      <c r="B97">
        <v>22</v>
      </c>
      <c r="C97" t="s">
        <v>236</v>
      </c>
      <c r="D97" t="s">
        <v>27</v>
      </c>
      <c r="G97">
        <v>0.5</v>
      </c>
      <c r="H97">
        <v>0.5</v>
      </c>
      <c r="I97">
        <v>8188</v>
      </c>
      <c r="J97">
        <v>12319</v>
      </c>
      <c r="L97">
        <v>1823</v>
      </c>
      <c r="M97">
        <v>6.6970000000000001</v>
      </c>
      <c r="N97">
        <v>10.715</v>
      </c>
      <c r="O97">
        <v>4.0190000000000001</v>
      </c>
      <c r="Q97">
        <v>7.4999999999999997E-2</v>
      </c>
      <c r="R97">
        <v>1</v>
      </c>
      <c r="S97">
        <v>0</v>
      </c>
      <c r="T97">
        <v>0</v>
      </c>
      <c r="V97">
        <v>0</v>
      </c>
      <c r="Y97" s="1">
        <v>44818</v>
      </c>
      <c r="Z97" s="6">
        <v>0.24012731481481484</v>
      </c>
      <c r="AB97">
        <v>1</v>
      </c>
      <c r="AD97" s="3">
        <f t="shared" si="8"/>
        <v>7.9280119343830453</v>
      </c>
      <c r="AE97" s="3">
        <f t="shared" si="9"/>
        <v>12.431024959037272</v>
      </c>
      <c r="AF97" s="3">
        <f t="shared" si="10"/>
        <v>4.5030130246542264</v>
      </c>
      <c r="AG97" s="3">
        <f t="shared" si="11"/>
        <v>0.18814123004145869</v>
      </c>
      <c r="AH97" s="3"/>
      <c r="BG97" s="3"/>
      <c r="BH97" s="3"/>
      <c r="BI97" s="3"/>
      <c r="BJ97" s="3"/>
    </row>
    <row r="98" spans="1:62" x14ac:dyDescent="0.2">
      <c r="A98">
        <v>74</v>
      </c>
      <c r="B98">
        <v>22</v>
      </c>
      <c r="C98" t="s">
        <v>236</v>
      </c>
      <c r="D98" t="s">
        <v>27</v>
      </c>
      <c r="G98">
        <v>0.5</v>
      </c>
      <c r="H98">
        <v>0.5</v>
      </c>
      <c r="I98">
        <v>9968</v>
      </c>
      <c r="J98">
        <v>12309</v>
      </c>
      <c r="L98">
        <v>1855</v>
      </c>
      <c r="M98">
        <v>8.0619999999999994</v>
      </c>
      <c r="N98">
        <v>10.706</v>
      </c>
      <c r="O98">
        <v>2.6440000000000001</v>
      </c>
      <c r="Q98">
        <v>7.8E-2</v>
      </c>
      <c r="R98">
        <v>1</v>
      </c>
      <c r="S98">
        <v>0</v>
      </c>
      <c r="T98">
        <v>0</v>
      </c>
      <c r="V98">
        <v>0</v>
      </c>
      <c r="Y98" s="1">
        <v>44818</v>
      </c>
      <c r="Z98" s="6">
        <v>0.24766203703703704</v>
      </c>
      <c r="AB98">
        <v>1</v>
      </c>
      <c r="AD98" s="3">
        <f t="shared" si="8"/>
        <v>9.6418292395764222</v>
      </c>
      <c r="AE98" s="3">
        <f t="shared" si="9"/>
        <v>12.42114702687085</v>
      </c>
      <c r="AF98" s="3">
        <f t="shared" si="10"/>
        <v>2.7793177872944277</v>
      </c>
      <c r="AG98" s="3">
        <f t="shared" si="11"/>
        <v>0.19154169368439322</v>
      </c>
      <c r="AH98" s="3"/>
      <c r="AK98">
        <f>ABS(100*(AD98-AD99)/(AVERAGE(AD98:AD99)))</f>
        <v>1.6440251796825129</v>
      </c>
      <c r="AQ98">
        <f>ABS(100*(AE98-AE99)/(AVERAGE(AE98:AE99)))</f>
        <v>0.72630666137530209</v>
      </c>
      <c r="AW98">
        <f>ABS(100*(AF98-AF99)/(AVERAGE(AF98:AF99)))</f>
        <v>9.407456127583341</v>
      </c>
      <c r="BC98">
        <f>ABS(100*(AG98-AG99)/(AVERAGE(AG98:AG99)))</f>
        <v>4.4230235186371667</v>
      </c>
      <c r="BG98" s="3">
        <f>AVERAGE(AD98:AD99)</f>
        <v>9.7217431925713953</v>
      </c>
      <c r="BH98" s="3">
        <f>AVERAGE(AE98:AE99)</f>
        <v>12.376202435513637</v>
      </c>
      <c r="BI98" s="3">
        <f>AVERAGE(AF98:AF99)</f>
        <v>2.6544592429422416</v>
      </c>
      <c r="BJ98" s="3">
        <f>AVERAGE(AG98:AG99)</f>
        <v>0.18739737861956673</v>
      </c>
    </row>
    <row r="99" spans="1:62" x14ac:dyDescent="0.2">
      <c r="A99">
        <v>75</v>
      </c>
      <c r="B99">
        <v>22</v>
      </c>
      <c r="C99" t="s">
        <v>236</v>
      </c>
      <c r="D99" t="s">
        <v>27</v>
      </c>
      <c r="G99">
        <v>0.5</v>
      </c>
      <c r="H99">
        <v>0.5</v>
      </c>
      <c r="I99">
        <v>10134</v>
      </c>
      <c r="J99">
        <v>12218</v>
      </c>
      <c r="L99">
        <v>1777</v>
      </c>
      <c r="M99">
        <v>8.1890000000000001</v>
      </c>
      <c r="N99">
        <v>10.629</v>
      </c>
      <c r="O99">
        <v>2.44</v>
      </c>
      <c r="Q99">
        <v>7.0000000000000007E-2</v>
      </c>
      <c r="R99">
        <v>1</v>
      </c>
      <c r="S99">
        <v>0</v>
      </c>
      <c r="T99">
        <v>0</v>
      </c>
      <c r="V99">
        <v>0</v>
      </c>
      <c r="Y99" s="1">
        <v>44818</v>
      </c>
      <c r="Z99" s="6">
        <v>0.25581018518518517</v>
      </c>
      <c r="AB99">
        <v>1</v>
      </c>
      <c r="AD99" s="3">
        <f t="shared" si="8"/>
        <v>9.8016571455663666</v>
      </c>
      <c r="AE99" s="3">
        <f t="shared" si="9"/>
        <v>12.331257844156422</v>
      </c>
      <c r="AF99" s="3">
        <f t="shared" si="10"/>
        <v>2.5296006985900554</v>
      </c>
      <c r="AG99" s="3">
        <f t="shared" si="11"/>
        <v>0.18325306355474025</v>
      </c>
      <c r="AH99" s="3"/>
      <c r="BG99" s="3"/>
      <c r="BH99" s="3"/>
      <c r="BI99" s="3"/>
      <c r="BJ99" s="3"/>
    </row>
    <row r="100" spans="1:62" x14ac:dyDescent="0.2">
      <c r="A100">
        <v>76</v>
      </c>
      <c r="B100">
        <v>23</v>
      </c>
      <c r="C100" t="s">
        <v>237</v>
      </c>
      <c r="D100" t="s">
        <v>27</v>
      </c>
      <c r="G100">
        <v>0.5</v>
      </c>
      <c r="H100">
        <v>0.5</v>
      </c>
      <c r="I100">
        <v>10262</v>
      </c>
      <c r="J100">
        <v>12503</v>
      </c>
      <c r="L100">
        <v>1723</v>
      </c>
      <c r="M100">
        <v>8.2880000000000003</v>
      </c>
      <c r="N100">
        <v>10.871</v>
      </c>
      <c r="O100">
        <v>2.5840000000000001</v>
      </c>
      <c r="Q100">
        <v>6.4000000000000001E-2</v>
      </c>
      <c r="R100">
        <v>1</v>
      </c>
      <c r="S100">
        <v>0</v>
      </c>
      <c r="T100">
        <v>0</v>
      </c>
      <c r="V100">
        <v>0</v>
      </c>
      <c r="Y100" s="1">
        <v>44818</v>
      </c>
      <c r="Z100" s="6">
        <v>0.26975694444444448</v>
      </c>
      <c r="AB100">
        <v>1</v>
      </c>
      <c r="AD100" s="3">
        <f t="shared" si="8"/>
        <v>9.9248979405465665</v>
      </c>
      <c r="AE100" s="3">
        <f t="shared" si="9"/>
        <v>12.612778910899415</v>
      </c>
      <c r="AF100" s="3">
        <f t="shared" si="10"/>
        <v>2.6878809703528486</v>
      </c>
      <c r="AG100" s="3">
        <f t="shared" si="11"/>
        <v>0.17751478115728822</v>
      </c>
      <c r="AH100" s="3"/>
      <c r="BG100" s="3"/>
      <c r="BH100" s="3"/>
      <c r="BI100" s="3"/>
      <c r="BJ100" s="3"/>
    </row>
    <row r="101" spans="1:62" x14ac:dyDescent="0.2">
      <c r="A101">
        <v>77</v>
      </c>
      <c r="B101">
        <v>23</v>
      </c>
      <c r="C101" t="s">
        <v>237</v>
      </c>
      <c r="D101" t="s">
        <v>27</v>
      </c>
      <c r="G101">
        <v>0.5</v>
      </c>
      <c r="H101">
        <v>0.5</v>
      </c>
      <c r="I101">
        <v>10417</v>
      </c>
      <c r="J101">
        <v>12489</v>
      </c>
      <c r="L101">
        <v>1819</v>
      </c>
      <c r="M101">
        <v>8.4060000000000006</v>
      </c>
      <c r="N101">
        <v>10.859</v>
      </c>
      <c r="O101">
        <v>2.4529999999999998</v>
      </c>
      <c r="Q101">
        <v>7.3999999999999996E-2</v>
      </c>
      <c r="R101">
        <v>1</v>
      </c>
      <c r="S101">
        <v>0</v>
      </c>
      <c r="T101">
        <v>0</v>
      </c>
      <c r="V101">
        <v>0</v>
      </c>
      <c r="Y101" s="1">
        <v>44818</v>
      </c>
      <c r="Z101" s="6">
        <v>0.27738425925925925</v>
      </c>
      <c r="AB101">
        <v>1</v>
      </c>
      <c r="AD101" s="3">
        <f t="shared" si="8"/>
        <v>10.0741348407179</v>
      </c>
      <c r="AE101" s="3">
        <f t="shared" si="9"/>
        <v>12.598949805866425</v>
      </c>
      <c r="AF101" s="3">
        <f t="shared" si="10"/>
        <v>2.5248149651485257</v>
      </c>
      <c r="AG101" s="3">
        <f t="shared" si="11"/>
        <v>0.18771617208609187</v>
      </c>
      <c r="AH101" s="3"/>
      <c r="AK101">
        <f>ABS(100*(AD101-AD102)/(AVERAGE(AD101:AD102)))</f>
        <v>9.5527690145230618E-2</v>
      </c>
      <c r="AQ101">
        <f>ABS(100*(AE101-AE102)/(AVERAGE(AE101:AE102)))</f>
        <v>0.31410381976244794</v>
      </c>
      <c r="AW101">
        <f>ABS(100*(AF101-AF102)/(AVERAGE(AF101:AF102)))</f>
        <v>1.9654040156379673</v>
      </c>
      <c r="BC101">
        <f>ABS(100*(AG101-AG102)/(AVERAGE(AG101:AG102)))</f>
        <v>5.1684101672309426</v>
      </c>
      <c r="BG101" s="3">
        <f>AVERAGE(AD101:AD102)</f>
        <v>10.078948934271814</v>
      </c>
      <c r="BH101" s="3">
        <f>AVERAGE(AE101:AE102)</f>
        <v>12.579193941533584</v>
      </c>
      <c r="BI101" s="3">
        <f>AVERAGE(AF101:AF102)</f>
        <v>2.5002450072617703</v>
      </c>
      <c r="BJ101" s="3">
        <f>AVERAGE(AG101:AG102)</f>
        <v>0.182987402332636</v>
      </c>
    </row>
    <row r="102" spans="1:62" x14ac:dyDescent="0.2">
      <c r="A102">
        <v>78</v>
      </c>
      <c r="B102">
        <v>23</v>
      </c>
      <c r="C102" t="s">
        <v>237</v>
      </c>
      <c r="D102" t="s">
        <v>27</v>
      </c>
      <c r="G102">
        <v>0.5</v>
      </c>
      <c r="H102">
        <v>0.5</v>
      </c>
      <c r="I102">
        <v>10427</v>
      </c>
      <c r="J102">
        <v>12449</v>
      </c>
      <c r="L102">
        <v>1730</v>
      </c>
      <c r="M102">
        <v>8.4139999999999997</v>
      </c>
      <c r="N102">
        <v>10.824999999999999</v>
      </c>
      <c r="O102">
        <v>2.411</v>
      </c>
      <c r="Q102">
        <v>6.5000000000000002E-2</v>
      </c>
      <c r="R102">
        <v>1</v>
      </c>
      <c r="S102">
        <v>0</v>
      </c>
      <c r="T102">
        <v>0</v>
      </c>
      <c r="V102">
        <v>0</v>
      </c>
      <c r="Y102" s="1">
        <v>44818</v>
      </c>
      <c r="Z102" s="6">
        <v>0.28538194444444448</v>
      </c>
      <c r="AB102">
        <v>1</v>
      </c>
      <c r="AD102" s="3">
        <f t="shared" si="8"/>
        <v>10.083763027825727</v>
      </c>
      <c r="AE102" s="3">
        <f t="shared" si="9"/>
        <v>12.559438077200742</v>
      </c>
      <c r="AF102" s="3">
        <f t="shared" si="10"/>
        <v>2.475675049375015</v>
      </c>
      <c r="AG102" s="3">
        <f t="shared" si="11"/>
        <v>0.17825863257918012</v>
      </c>
      <c r="AH102" s="3"/>
      <c r="BG102" s="3"/>
      <c r="BH102" s="3"/>
      <c r="BI102" s="3"/>
      <c r="BJ102" s="3"/>
    </row>
    <row r="103" spans="1:62" x14ac:dyDescent="0.2">
      <c r="A103">
        <v>79</v>
      </c>
      <c r="B103">
        <v>24</v>
      </c>
      <c r="C103" t="s">
        <v>238</v>
      </c>
      <c r="D103" t="s">
        <v>27</v>
      </c>
      <c r="G103">
        <v>0.5</v>
      </c>
      <c r="H103">
        <v>0.5</v>
      </c>
      <c r="I103">
        <v>5530</v>
      </c>
      <c r="J103">
        <v>6315</v>
      </c>
      <c r="L103">
        <v>1835</v>
      </c>
      <c r="M103">
        <v>4.6580000000000004</v>
      </c>
      <c r="N103">
        <v>5.6280000000000001</v>
      </c>
      <c r="O103">
        <v>0.97099999999999997</v>
      </c>
      <c r="Q103">
        <v>7.5999999999999998E-2</v>
      </c>
      <c r="R103">
        <v>1</v>
      </c>
      <c r="S103">
        <v>0</v>
      </c>
      <c r="T103">
        <v>0</v>
      </c>
      <c r="V103">
        <v>0</v>
      </c>
      <c r="Y103" s="1">
        <v>44818</v>
      </c>
      <c r="Z103" s="6">
        <v>0.29877314814814815</v>
      </c>
      <c r="AB103">
        <v>1</v>
      </c>
      <c r="AD103" s="3">
        <f t="shared" si="8"/>
        <v>5.3688398011223759</v>
      </c>
      <c r="AE103" s="3">
        <f t="shared" si="9"/>
        <v>6.5003144863182172</v>
      </c>
      <c r="AF103" s="3">
        <f t="shared" si="10"/>
        <v>1.1314746851958413</v>
      </c>
      <c r="AG103" s="3">
        <f t="shared" si="11"/>
        <v>0.18941640390755912</v>
      </c>
      <c r="AH103" s="3"/>
      <c r="BG103" s="3"/>
      <c r="BH103" s="3"/>
      <c r="BI103" s="3"/>
      <c r="BJ103" s="3"/>
    </row>
    <row r="104" spans="1:62" x14ac:dyDescent="0.2">
      <c r="A104">
        <v>80</v>
      </c>
      <c r="B104">
        <v>24</v>
      </c>
      <c r="C104" t="s">
        <v>238</v>
      </c>
      <c r="D104" t="s">
        <v>27</v>
      </c>
      <c r="G104">
        <v>0.5</v>
      </c>
      <c r="H104">
        <v>0.5</v>
      </c>
      <c r="I104">
        <v>3542</v>
      </c>
      <c r="J104">
        <v>6301</v>
      </c>
      <c r="L104">
        <v>1811</v>
      </c>
      <c r="M104">
        <v>3.1320000000000001</v>
      </c>
      <c r="N104">
        <v>5.617</v>
      </c>
      <c r="O104">
        <v>2.4849999999999999</v>
      </c>
      <c r="Q104">
        <v>7.2999999999999995E-2</v>
      </c>
      <c r="R104">
        <v>1</v>
      </c>
      <c r="S104">
        <v>0</v>
      </c>
      <c r="T104">
        <v>0</v>
      </c>
      <c r="V104">
        <v>0</v>
      </c>
      <c r="Y104" s="1">
        <v>44818</v>
      </c>
      <c r="Z104" s="6">
        <v>0.30586805555555557</v>
      </c>
      <c r="AB104">
        <v>1</v>
      </c>
      <c r="AD104" s="3">
        <f t="shared" si="8"/>
        <v>3.4547562040861779</v>
      </c>
      <c r="AE104" s="3">
        <f t="shared" si="9"/>
        <v>6.4864853812852283</v>
      </c>
      <c r="AF104" s="3">
        <f t="shared" si="10"/>
        <v>3.0317291771990504</v>
      </c>
      <c r="AG104" s="3">
        <f t="shared" si="11"/>
        <v>0.18686605617535823</v>
      </c>
      <c r="AH104" s="3"/>
      <c r="AK104">
        <f>ABS(100*(AD104-AD105)/(AVERAGE(AD104:AD105)))</f>
        <v>2.6258806588066079</v>
      </c>
      <c r="AQ104">
        <f>ABS(100*(AE104-AE105)/(AVERAGE(AE104:AE105)))</f>
        <v>6.0932483588887858E-2</v>
      </c>
      <c r="AW104">
        <f>ABS(100*(AF104-AF105)/(AVERAGE(AF104:AF105)))</f>
        <v>2.7838764257458557</v>
      </c>
      <c r="BC104">
        <f>ABS(100*(AG104-AG105)/(AVERAGE(AG104:AG105)))</f>
        <v>0.28473811341162247</v>
      </c>
      <c r="BG104" s="3">
        <f>AVERAGE(AD104:AD105)</f>
        <v>3.4099851340347778</v>
      </c>
      <c r="BH104" s="3">
        <f>AVERAGE(AE104:AE105)</f>
        <v>6.4845097948519443</v>
      </c>
      <c r="BI104" s="3">
        <f>AVERAGE(AF104:AF105)</f>
        <v>3.0745246608171666</v>
      </c>
      <c r="BJ104" s="3">
        <f>AVERAGE(AG104:AG105)</f>
        <v>0.18660039495325398</v>
      </c>
    </row>
    <row r="105" spans="1:62" x14ac:dyDescent="0.2">
      <c r="A105">
        <v>81</v>
      </c>
      <c r="B105">
        <v>24</v>
      </c>
      <c r="C105" t="s">
        <v>238</v>
      </c>
      <c r="D105" t="s">
        <v>27</v>
      </c>
      <c r="G105">
        <v>0.5</v>
      </c>
      <c r="H105">
        <v>0.5</v>
      </c>
      <c r="I105">
        <v>3449</v>
      </c>
      <c r="J105">
        <v>6297</v>
      </c>
      <c r="L105">
        <v>1806</v>
      </c>
      <c r="M105">
        <v>3.0609999999999999</v>
      </c>
      <c r="N105">
        <v>5.6130000000000004</v>
      </c>
      <c r="O105">
        <v>2.5529999999999999</v>
      </c>
      <c r="Q105">
        <v>7.2999999999999995E-2</v>
      </c>
      <c r="R105">
        <v>1</v>
      </c>
      <c r="S105">
        <v>0</v>
      </c>
      <c r="T105">
        <v>0</v>
      </c>
      <c r="V105">
        <v>0</v>
      </c>
      <c r="Y105" s="1">
        <v>44818</v>
      </c>
      <c r="Z105" s="6">
        <v>0.31344907407407407</v>
      </c>
      <c r="AB105">
        <v>1</v>
      </c>
      <c r="AD105" s="3">
        <f t="shared" si="8"/>
        <v>3.3652140639833781</v>
      </c>
      <c r="AE105" s="3">
        <f t="shared" si="9"/>
        <v>6.4825342084186603</v>
      </c>
      <c r="AF105" s="3">
        <f t="shared" si="10"/>
        <v>3.1173201444352823</v>
      </c>
      <c r="AG105" s="3">
        <f t="shared" si="11"/>
        <v>0.1863347337311497</v>
      </c>
      <c r="AH105" s="3"/>
      <c r="BG105" s="3"/>
      <c r="BH105" s="3"/>
      <c r="BI105" s="3"/>
      <c r="BJ105" s="3"/>
    </row>
    <row r="106" spans="1:62" x14ac:dyDescent="0.2">
      <c r="A106">
        <v>82</v>
      </c>
      <c r="B106">
        <v>25</v>
      </c>
      <c r="C106" t="s">
        <v>239</v>
      </c>
      <c r="D106" t="s">
        <v>27</v>
      </c>
      <c r="G106">
        <v>0.5</v>
      </c>
      <c r="H106">
        <v>0.5</v>
      </c>
      <c r="I106">
        <v>8071</v>
      </c>
      <c r="J106">
        <v>12092</v>
      </c>
      <c r="L106">
        <v>1765</v>
      </c>
      <c r="M106">
        <v>6.6070000000000002</v>
      </c>
      <c r="N106">
        <v>10.522</v>
      </c>
      <c r="O106">
        <v>3.915</v>
      </c>
      <c r="Q106">
        <v>6.9000000000000006E-2</v>
      </c>
      <c r="R106">
        <v>1</v>
      </c>
      <c r="S106">
        <v>0</v>
      </c>
      <c r="T106">
        <v>0</v>
      </c>
      <c r="V106">
        <v>0</v>
      </c>
      <c r="Y106" s="1">
        <v>44818</v>
      </c>
      <c r="Z106" s="6">
        <v>0.32696759259259262</v>
      </c>
      <c r="AB106">
        <v>1</v>
      </c>
      <c r="AD106" s="3">
        <f t="shared" si="8"/>
        <v>7.8153621452214592</v>
      </c>
      <c r="AE106" s="3">
        <f t="shared" si="9"/>
        <v>12.20679589885952</v>
      </c>
      <c r="AF106" s="3">
        <f t="shared" si="10"/>
        <v>4.3914337536380605</v>
      </c>
      <c r="AG106" s="3">
        <f t="shared" si="11"/>
        <v>0.18197788968863982</v>
      </c>
      <c r="AH106" s="3"/>
      <c r="BG106" s="3"/>
      <c r="BH106" s="3"/>
      <c r="BI106" s="3"/>
      <c r="BJ106" s="3"/>
    </row>
    <row r="107" spans="1:62" x14ac:dyDescent="0.2">
      <c r="A107">
        <v>83</v>
      </c>
      <c r="B107">
        <v>25</v>
      </c>
      <c r="C107" t="s">
        <v>239</v>
      </c>
      <c r="D107" t="s">
        <v>27</v>
      </c>
      <c r="G107">
        <v>0.5</v>
      </c>
      <c r="H107">
        <v>0.5</v>
      </c>
      <c r="I107">
        <v>10014</v>
      </c>
      <c r="J107">
        <v>12155</v>
      </c>
      <c r="L107">
        <v>1753</v>
      </c>
      <c r="M107">
        <v>8.0969999999999995</v>
      </c>
      <c r="N107">
        <v>10.576000000000001</v>
      </c>
      <c r="O107">
        <v>2.4790000000000001</v>
      </c>
      <c r="Q107">
        <v>6.7000000000000004E-2</v>
      </c>
      <c r="R107">
        <v>1</v>
      </c>
      <c r="S107">
        <v>0</v>
      </c>
      <c r="T107">
        <v>0</v>
      </c>
      <c r="V107">
        <v>0</v>
      </c>
      <c r="Y107" s="1">
        <v>44818</v>
      </c>
      <c r="Z107" s="6">
        <v>0.33458333333333329</v>
      </c>
      <c r="AB107">
        <v>1</v>
      </c>
      <c r="AD107" s="3">
        <f t="shared" si="8"/>
        <v>9.6861189002724295</v>
      </c>
      <c r="AE107" s="3">
        <f t="shared" si="9"/>
        <v>12.26902687150797</v>
      </c>
      <c r="AF107" s="3">
        <f t="shared" si="10"/>
        <v>2.5829079712355405</v>
      </c>
      <c r="AG107" s="3">
        <f t="shared" si="11"/>
        <v>0.18070271582253936</v>
      </c>
      <c r="AH107" s="3"/>
      <c r="AK107">
        <f>ABS(100*(AD107-AD108)/(AVERAGE(AD107:AD108)))</f>
        <v>1.3035532058613322</v>
      </c>
      <c r="AQ107">
        <f>ABS(100*(AE107-AE108)/(AVERAGE(AE107:AE108)))</f>
        <v>0.16089272332276641</v>
      </c>
      <c r="AW107">
        <f>ABS(100*(AF107-AF108)/(AVERAGE(AF107:AF108)))</f>
        <v>4.243812808255222</v>
      </c>
      <c r="BC107">
        <f>ABS(100*(AG107-AG108)/(AVERAGE(AG107:AG108)))</f>
        <v>0.76741460607537693</v>
      </c>
      <c r="BG107" s="3">
        <f>AVERAGE(AD107:AD108)</f>
        <v>9.7496649351840947</v>
      </c>
      <c r="BH107" s="3">
        <f>AVERAGE(AE107:AE108)</f>
        <v>12.27890480367439</v>
      </c>
      <c r="BI107" s="3">
        <f>AVERAGE(AF107:AF108)</f>
        <v>2.5292398684902961</v>
      </c>
      <c r="BJ107" s="3">
        <f>AVERAGE(AG107:AG108)</f>
        <v>0.18001199664506828</v>
      </c>
    </row>
    <row r="108" spans="1:62" x14ac:dyDescent="0.2">
      <c r="A108">
        <v>84</v>
      </c>
      <c r="B108">
        <v>25</v>
      </c>
      <c r="C108" t="s">
        <v>239</v>
      </c>
      <c r="D108" t="s">
        <v>27</v>
      </c>
      <c r="G108">
        <v>0.5</v>
      </c>
      <c r="H108">
        <v>0.5</v>
      </c>
      <c r="I108">
        <v>10146</v>
      </c>
      <c r="J108">
        <v>12175</v>
      </c>
      <c r="L108">
        <v>1740</v>
      </c>
      <c r="M108">
        <v>8.1980000000000004</v>
      </c>
      <c r="N108">
        <v>10.593</v>
      </c>
      <c r="O108">
        <v>2.395</v>
      </c>
      <c r="Q108">
        <v>6.6000000000000003E-2</v>
      </c>
      <c r="R108">
        <v>1</v>
      </c>
      <c r="S108">
        <v>0</v>
      </c>
      <c r="T108">
        <v>0</v>
      </c>
      <c r="V108">
        <v>0</v>
      </c>
      <c r="Y108" s="1">
        <v>44818</v>
      </c>
      <c r="Z108" s="6">
        <v>0.34256944444444448</v>
      </c>
      <c r="AB108">
        <v>1</v>
      </c>
      <c r="AD108" s="3">
        <f t="shared" si="8"/>
        <v>9.8132109700957599</v>
      </c>
      <c r="AE108" s="3">
        <f t="shared" si="9"/>
        <v>12.288782735840812</v>
      </c>
      <c r="AF108" s="3">
        <f t="shared" si="10"/>
        <v>2.4755717657450518</v>
      </c>
      <c r="AG108" s="3">
        <f t="shared" si="11"/>
        <v>0.17932127746759718</v>
      </c>
      <c r="AH108" s="3"/>
      <c r="BG108" s="3"/>
      <c r="BH108" s="3"/>
      <c r="BI108" s="3"/>
      <c r="BJ108" s="3"/>
    </row>
    <row r="109" spans="1:62" x14ac:dyDescent="0.2">
      <c r="A109">
        <v>85</v>
      </c>
      <c r="B109">
        <v>26</v>
      </c>
      <c r="C109" t="s">
        <v>240</v>
      </c>
      <c r="D109" t="s">
        <v>27</v>
      </c>
      <c r="G109">
        <v>0.5</v>
      </c>
      <c r="H109">
        <v>0.5</v>
      </c>
      <c r="I109">
        <v>6475</v>
      </c>
      <c r="J109">
        <v>8200</v>
      </c>
      <c r="L109">
        <v>2008</v>
      </c>
      <c r="M109">
        <v>5.3819999999999997</v>
      </c>
      <c r="N109">
        <v>7.2249999999999996</v>
      </c>
      <c r="O109">
        <v>1.843</v>
      </c>
      <c r="Q109">
        <v>9.4E-2</v>
      </c>
      <c r="R109">
        <v>1</v>
      </c>
      <c r="S109">
        <v>0</v>
      </c>
      <c r="T109">
        <v>0</v>
      </c>
      <c r="V109">
        <v>0</v>
      </c>
      <c r="Y109" s="1">
        <v>44818</v>
      </c>
      <c r="Z109" s="6">
        <v>0.35616898148148146</v>
      </c>
      <c r="AB109">
        <v>1</v>
      </c>
      <c r="AD109" s="3">
        <f t="shared" si="8"/>
        <v>6.2787034828121175</v>
      </c>
      <c r="AE109" s="3">
        <f t="shared" si="9"/>
        <v>8.36230469968854</v>
      </c>
      <c r="AF109" s="3">
        <f t="shared" si="10"/>
        <v>2.0836012168764224</v>
      </c>
      <c r="AG109" s="3">
        <f t="shared" si="11"/>
        <v>0.20780016047717403</v>
      </c>
      <c r="AH109" s="3"/>
      <c r="BG109" s="3"/>
      <c r="BH109" s="3"/>
      <c r="BI109" s="3"/>
      <c r="BJ109" s="3"/>
    </row>
    <row r="110" spans="1:62" x14ac:dyDescent="0.2">
      <c r="A110">
        <v>86</v>
      </c>
      <c r="B110">
        <v>26</v>
      </c>
      <c r="C110" t="s">
        <v>240</v>
      </c>
      <c r="D110" t="s">
        <v>27</v>
      </c>
      <c r="G110">
        <v>0.5</v>
      </c>
      <c r="H110">
        <v>0.5</v>
      </c>
      <c r="I110">
        <v>5180</v>
      </c>
      <c r="J110">
        <v>8166</v>
      </c>
      <c r="L110">
        <v>2020</v>
      </c>
      <c r="M110">
        <v>4.3890000000000002</v>
      </c>
      <c r="N110">
        <v>7.1970000000000001</v>
      </c>
      <c r="O110">
        <v>2.8069999999999999</v>
      </c>
      <c r="Q110">
        <v>9.5000000000000001E-2</v>
      </c>
      <c r="R110">
        <v>1</v>
      </c>
      <c r="S110">
        <v>0</v>
      </c>
      <c r="T110">
        <v>0</v>
      </c>
      <c r="V110">
        <v>0</v>
      </c>
      <c r="Y110" s="1">
        <v>44818</v>
      </c>
      <c r="Z110" s="6">
        <v>0.36341435185185184</v>
      </c>
      <c r="AB110">
        <v>1</v>
      </c>
      <c r="AD110" s="3">
        <f t="shared" si="8"/>
        <v>5.0318532523483972</v>
      </c>
      <c r="AE110" s="3">
        <f t="shared" si="9"/>
        <v>8.3287197303227085</v>
      </c>
      <c r="AF110" s="3">
        <f t="shared" si="10"/>
        <v>3.2968664779743113</v>
      </c>
      <c r="AG110" s="3">
        <f t="shared" si="11"/>
        <v>0.20907533434327449</v>
      </c>
      <c r="AH110" s="3"/>
      <c r="AK110">
        <f>ABS(100*(AD110-AD111)/(AVERAGE(AD110:AD111)))</f>
        <v>0.40263291621313052</v>
      </c>
      <c r="AQ110">
        <f>ABS(100*(AE110-AE111)/(AVERAGE(AE110:AE111)))</f>
        <v>0.23692070456540318</v>
      </c>
      <c r="AW110">
        <f>ABS(100*(AF110-AF111)/(AVERAGE(AF110:AF111)))</f>
        <v>1.2052100327506232</v>
      </c>
      <c r="BC110">
        <f>ABS(100*(AG110-AG111)/(AVERAGE(AG110:AG111)))</f>
        <v>0.20351060334692109</v>
      </c>
      <c r="BG110" s="3">
        <f>AVERAGE(AD110:AD111)</f>
        <v>5.021743655885178</v>
      </c>
      <c r="BH110" s="3">
        <f>AVERAGE(AE110:AE111)</f>
        <v>8.3385976624891303</v>
      </c>
      <c r="BI110" s="3">
        <f>AVERAGE(AF110:AF111)</f>
        <v>3.3168540066039522</v>
      </c>
      <c r="BJ110" s="3">
        <f>AVERAGE(AG110:AG111)</f>
        <v>0.2088628053655911</v>
      </c>
    </row>
    <row r="111" spans="1:62" x14ac:dyDescent="0.2">
      <c r="A111">
        <v>87</v>
      </c>
      <c r="B111">
        <v>26</v>
      </c>
      <c r="C111" t="s">
        <v>240</v>
      </c>
      <c r="D111" t="s">
        <v>27</v>
      </c>
      <c r="G111">
        <v>0.5</v>
      </c>
      <c r="H111">
        <v>0.5</v>
      </c>
      <c r="I111">
        <v>5159</v>
      </c>
      <c r="J111">
        <v>8186</v>
      </c>
      <c r="L111">
        <v>2016</v>
      </c>
      <c r="M111">
        <v>4.3730000000000002</v>
      </c>
      <c r="N111">
        <v>7.2140000000000004</v>
      </c>
      <c r="O111">
        <v>2.8410000000000002</v>
      </c>
      <c r="Q111">
        <v>9.5000000000000001E-2</v>
      </c>
      <c r="R111">
        <v>1</v>
      </c>
      <c r="S111">
        <v>0</v>
      </c>
      <c r="T111">
        <v>0</v>
      </c>
      <c r="V111">
        <v>0</v>
      </c>
      <c r="Y111" s="1">
        <v>44818</v>
      </c>
      <c r="Z111" s="6">
        <v>0.37115740740740738</v>
      </c>
      <c r="AB111">
        <v>1</v>
      </c>
      <c r="AD111" s="3">
        <f t="shared" si="8"/>
        <v>5.0116340594219588</v>
      </c>
      <c r="AE111" s="3">
        <f t="shared" si="9"/>
        <v>8.348475594655552</v>
      </c>
      <c r="AF111" s="3">
        <f t="shared" si="10"/>
        <v>3.3368415352335932</v>
      </c>
      <c r="AG111" s="3">
        <f t="shared" si="11"/>
        <v>0.20865027638790767</v>
      </c>
      <c r="AH111" s="3"/>
      <c r="BG111" s="3"/>
      <c r="BH111" s="3"/>
      <c r="BI111" s="3"/>
      <c r="BJ111" s="3"/>
    </row>
    <row r="112" spans="1:62" x14ac:dyDescent="0.2">
      <c r="A112">
        <v>88</v>
      </c>
      <c r="B112">
        <v>27</v>
      </c>
      <c r="C112" t="s">
        <v>241</v>
      </c>
      <c r="D112" t="s">
        <v>27</v>
      </c>
      <c r="G112">
        <v>0.5</v>
      </c>
      <c r="H112">
        <v>0.5</v>
      </c>
      <c r="I112">
        <v>5016</v>
      </c>
      <c r="J112">
        <v>8300</v>
      </c>
      <c r="L112">
        <v>1866</v>
      </c>
      <c r="M112">
        <v>4.2629999999999999</v>
      </c>
      <c r="N112">
        <v>7.31</v>
      </c>
      <c r="O112">
        <v>3.0470000000000002</v>
      </c>
      <c r="Q112">
        <v>7.9000000000000001E-2</v>
      </c>
      <c r="R112">
        <v>1</v>
      </c>
      <c r="S112">
        <v>0</v>
      </c>
      <c r="T112">
        <v>0</v>
      </c>
      <c r="V112">
        <v>0</v>
      </c>
      <c r="Y112" s="1">
        <v>44818</v>
      </c>
      <c r="Z112" s="6">
        <v>0.38440972222222225</v>
      </c>
      <c r="AB112">
        <v>1</v>
      </c>
      <c r="AD112" s="3">
        <f t="shared" si="8"/>
        <v>4.8739509837800181</v>
      </c>
      <c r="AE112" s="3">
        <f t="shared" si="9"/>
        <v>8.4610840213527485</v>
      </c>
      <c r="AF112" s="3">
        <f t="shared" si="10"/>
        <v>3.5871330375727304</v>
      </c>
      <c r="AG112" s="3">
        <f t="shared" si="11"/>
        <v>0.192710603061652</v>
      </c>
      <c r="AH112" s="3"/>
      <c r="BG112" s="3"/>
      <c r="BH112" s="3"/>
      <c r="BI112" s="3"/>
      <c r="BJ112" s="3"/>
    </row>
    <row r="113" spans="1:62" x14ac:dyDescent="0.2">
      <c r="A113">
        <v>89</v>
      </c>
      <c r="B113">
        <v>27</v>
      </c>
      <c r="C113" t="s">
        <v>241</v>
      </c>
      <c r="D113" t="s">
        <v>27</v>
      </c>
      <c r="G113">
        <v>0.5</v>
      </c>
      <c r="H113">
        <v>0.5</v>
      </c>
      <c r="I113">
        <v>4990</v>
      </c>
      <c r="J113">
        <v>8245</v>
      </c>
      <c r="L113">
        <v>1843</v>
      </c>
      <c r="M113">
        <v>4.2430000000000003</v>
      </c>
      <c r="N113">
        <v>7.2629999999999999</v>
      </c>
      <c r="O113">
        <v>3.02</v>
      </c>
      <c r="Q113">
        <v>7.6999999999999999E-2</v>
      </c>
      <c r="R113">
        <v>1</v>
      </c>
      <c r="S113">
        <v>0</v>
      </c>
      <c r="T113">
        <v>0</v>
      </c>
      <c r="V113">
        <v>0</v>
      </c>
      <c r="Y113" s="1">
        <v>44818</v>
      </c>
      <c r="Z113" s="6">
        <v>0.39175925925925931</v>
      </c>
      <c r="AB113">
        <v>1</v>
      </c>
      <c r="AD113" s="3">
        <f t="shared" si="8"/>
        <v>4.8489176972996662</v>
      </c>
      <c r="AE113" s="3">
        <f t="shared" si="9"/>
        <v>8.4067553944374342</v>
      </c>
      <c r="AF113" s="3">
        <f t="shared" si="10"/>
        <v>3.5578376971377681</v>
      </c>
      <c r="AG113" s="3">
        <f t="shared" si="11"/>
        <v>0.19026651981829276</v>
      </c>
      <c r="AH113" s="3"/>
      <c r="AK113">
        <f>ABS(100*(AD113-AD114)/(AVERAGE(AD113:AD114)))</f>
        <v>1.0861689523012283</v>
      </c>
      <c r="AQ113">
        <f>ABS(100*(AE113-AE114)/(AVERAGE(AE113:AE114)))</f>
        <v>0.94443834179983965</v>
      </c>
      <c r="AW113">
        <f>ABS(100*(AF113-AF114)/(AVERAGE(AF113:AF114)))</f>
        <v>3.7796166748316313</v>
      </c>
      <c r="BC113">
        <f>ABS(100*(AG113-AG114)/(AVERAGE(AG113:AG114)))</f>
        <v>0.11176309019736609</v>
      </c>
      <c r="BG113" s="3">
        <f>AVERAGE(AD113:AD114)</f>
        <v>4.8753952118461932</v>
      </c>
      <c r="BH113" s="3">
        <f>AVERAGE(AE113:AE114)</f>
        <v>8.3672436657717508</v>
      </c>
      <c r="BI113" s="3">
        <f>AVERAGE(AF113:AF114)</f>
        <v>3.4918484539255576</v>
      </c>
      <c r="BJ113" s="3">
        <f>AVERAGE(AG113:AG114)</f>
        <v>0.19016025532945108</v>
      </c>
    </row>
    <row r="114" spans="1:62" x14ac:dyDescent="0.2">
      <c r="A114">
        <v>90</v>
      </c>
      <c r="B114">
        <v>27</v>
      </c>
      <c r="C114" t="s">
        <v>241</v>
      </c>
      <c r="D114" t="s">
        <v>27</v>
      </c>
      <c r="G114">
        <v>0.5</v>
      </c>
      <c r="H114">
        <v>0.5</v>
      </c>
      <c r="I114">
        <v>5045</v>
      </c>
      <c r="J114">
        <v>8165</v>
      </c>
      <c r="L114">
        <v>1841</v>
      </c>
      <c r="M114">
        <v>4.2859999999999996</v>
      </c>
      <c r="N114">
        <v>7.1950000000000003</v>
      </c>
      <c r="O114">
        <v>2.91</v>
      </c>
      <c r="Q114">
        <v>7.6999999999999999E-2</v>
      </c>
      <c r="R114">
        <v>1</v>
      </c>
      <c r="S114">
        <v>0</v>
      </c>
      <c r="T114">
        <v>0</v>
      </c>
      <c r="V114">
        <v>0</v>
      </c>
      <c r="Y114" s="1">
        <v>44818</v>
      </c>
      <c r="Z114" s="6">
        <v>0.39964120370370365</v>
      </c>
      <c r="AB114">
        <v>1</v>
      </c>
      <c r="AD114" s="3">
        <f t="shared" si="8"/>
        <v>4.9018727263927202</v>
      </c>
      <c r="AE114" s="3">
        <f t="shared" si="9"/>
        <v>8.3277319371060674</v>
      </c>
      <c r="AF114" s="3">
        <f t="shared" si="10"/>
        <v>3.4258592107133472</v>
      </c>
      <c r="AG114" s="3">
        <f t="shared" si="11"/>
        <v>0.19005399084060937</v>
      </c>
      <c r="AH114" s="3"/>
      <c r="BG114" s="3"/>
      <c r="BH114" s="3"/>
      <c r="BI114" s="3"/>
      <c r="BJ114" s="3"/>
    </row>
    <row r="115" spans="1:62" x14ac:dyDescent="0.2">
      <c r="A115">
        <v>91</v>
      </c>
      <c r="B115">
        <v>28</v>
      </c>
      <c r="C115" t="s">
        <v>242</v>
      </c>
      <c r="D115" t="s">
        <v>27</v>
      </c>
      <c r="G115">
        <v>0.5</v>
      </c>
      <c r="H115">
        <v>0.5</v>
      </c>
      <c r="I115">
        <v>2570</v>
      </c>
      <c r="J115">
        <v>3492</v>
      </c>
      <c r="L115">
        <v>912</v>
      </c>
      <c r="M115">
        <v>2.387</v>
      </c>
      <c r="N115">
        <v>3.2370000000000001</v>
      </c>
      <c r="O115">
        <v>0.85</v>
      </c>
      <c r="Q115">
        <v>0</v>
      </c>
      <c r="R115">
        <v>1</v>
      </c>
      <c r="S115">
        <v>0</v>
      </c>
      <c r="T115">
        <v>0</v>
      </c>
      <c r="V115">
        <v>0</v>
      </c>
      <c r="Y115" s="1">
        <v>44818</v>
      </c>
      <c r="Z115" s="6">
        <v>0.4127662037037037</v>
      </c>
      <c r="AB115">
        <v>1</v>
      </c>
      <c r="AD115" s="3">
        <f t="shared" si="8"/>
        <v>2.5188964172053008</v>
      </c>
      <c r="AE115" s="3">
        <f t="shared" si="9"/>
        <v>3.7117742357376238</v>
      </c>
      <c r="AF115" s="3">
        <f t="shared" si="10"/>
        <v>1.192877818532323</v>
      </c>
      <c r="AG115" s="3">
        <f t="shared" si="11"/>
        <v>9.133428070666573E-2</v>
      </c>
      <c r="AH115" s="3"/>
      <c r="BG115" s="3"/>
      <c r="BH115" s="3"/>
      <c r="BI115" s="3"/>
      <c r="BJ115" s="3"/>
    </row>
    <row r="116" spans="1:62" x14ac:dyDescent="0.2">
      <c r="A116">
        <v>92</v>
      </c>
      <c r="B116">
        <v>28</v>
      </c>
      <c r="C116" t="s">
        <v>242</v>
      </c>
      <c r="D116" t="s">
        <v>27</v>
      </c>
      <c r="G116">
        <v>0.5</v>
      </c>
      <c r="H116">
        <v>0.5</v>
      </c>
      <c r="I116">
        <v>1603</v>
      </c>
      <c r="J116">
        <v>3476</v>
      </c>
      <c r="L116">
        <v>881</v>
      </c>
      <c r="M116">
        <v>1.6439999999999999</v>
      </c>
      <c r="N116">
        <v>3.2229999999999999</v>
      </c>
      <c r="O116">
        <v>1.579</v>
      </c>
      <c r="Q116">
        <v>0</v>
      </c>
      <c r="R116">
        <v>1</v>
      </c>
      <c r="S116">
        <v>0</v>
      </c>
      <c r="T116">
        <v>0</v>
      </c>
      <c r="V116">
        <v>0</v>
      </c>
      <c r="Y116" s="1">
        <v>44818</v>
      </c>
      <c r="Z116" s="6">
        <v>0.41974537037037035</v>
      </c>
      <c r="AB116">
        <v>1</v>
      </c>
      <c r="AD116" s="3">
        <f t="shared" si="8"/>
        <v>1.5878507238783373</v>
      </c>
      <c r="AE116" s="3">
        <f t="shared" si="9"/>
        <v>3.69596954427135</v>
      </c>
      <c r="AF116" s="3">
        <f t="shared" si="10"/>
        <v>2.1081188203930128</v>
      </c>
      <c r="AG116" s="3">
        <f t="shared" si="11"/>
        <v>8.8040081552572896E-2</v>
      </c>
      <c r="AH116" s="3"/>
      <c r="AK116">
        <f>ABS(100*(AD116-AD117)/(AVERAGE(AD116:AD117)))</f>
        <v>0.79139500305544952</v>
      </c>
      <c r="AQ116">
        <f>ABS(100*(AE116-AE117)/(AVERAGE(AE116:AE117)))</f>
        <v>0.50909089377802053</v>
      </c>
      <c r="AW116">
        <f>ABS(100*(AF116-AF117)/(AVERAGE(AF116:AF117)))</f>
        <v>0.29698091917036301</v>
      </c>
      <c r="BC116">
        <f>ABS(100*(AG116-AG117)/(AVERAGE(AG116:AG117)))</f>
        <v>5.4022341895321029</v>
      </c>
      <c r="BG116" s="3">
        <f>AVERAGE(AD116:AD117)</f>
        <v>1.581592402258249</v>
      </c>
      <c r="BH116" s="3">
        <f>AVERAGE(AE116:AE117)</f>
        <v>3.6865855087132502</v>
      </c>
      <c r="BI116" s="3">
        <f>AVERAGE(AF116:AF117)</f>
        <v>2.1049931064550016</v>
      </c>
      <c r="BJ116" s="3">
        <f>AVERAGE(AG116:AG117)</f>
        <v>9.0484164795932104E-2</v>
      </c>
    </row>
    <row r="117" spans="1:62" x14ac:dyDescent="0.2">
      <c r="A117">
        <v>93</v>
      </c>
      <c r="B117">
        <v>28</v>
      </c>
      <c r="C117" t="s">
        <v>242</v>
      </c>
      <c r="D117" t="s">
        <v>27</v>
      </c>
      <c r="G117">
        <v>0.5</v>
      </c>
      <c r="H117">
        <v>0.5</v>
      </c>
      <c r="I117">
        <v>1590</v>
      </c>
      <c r="J117">
        <v>3457</v>
      </c>
      <c r="L117">
        <v>927</v>
      </c>
      <c r="M117">
        <v>1.635</v>
      </c>
      <c r="N117">
        <v>3.2069999999999999</v>
      </c>
      <c r="O117">
        <v>1.573</v>
      </c>
      <c r="Q117">
        <v>0</v>
      </c>
      <c r="R117">
        <v>1</v>
      </c>
      <c r="S117">
        <v>0</v>
      </c>
      <c r="T117">
        <v>0</v>
      </c>
      <c r="V117">
        <v>0</v>
      </c>
      <c r="Y117" s="1">
        <v>44818</v>
      </c>
      <c r="Z117" s="6">
        <v>0.42709490740740735</v>
      </c>
      <c r="AB117">
        <v>1</v>
      </c>
      <c r="AD117" s="3">
        <f t="shared" si="8"/>
        <v>1.5753340806381608</v>
      </c>
      <c r="AE117" s="3">
        <f t="shared" si="9"/>
        <v>3.6772014731551508</v>
      </c>
      <c r="AF117" s="3">
        <f t="shared" si="10"/>
        <v>2.10186739251699</v>
      </c>
      <c r="AG117" s="3">
        <f t="shared" si="11"/>
        <v>9.2928248039291311E-2</v>
      </c>
      <c r="AH117" s="3"/>
      <c r="BG117" s="3"/>
      <c r="BH117" s="3"/>
      <c r="BI117" s="3"/>
      <c r="BJ117" s="3"/>
    </row>
    <row r="118" spans="1:62" x14ac:dyDescent="0.2">
      <c r="A118">
        <v>94</v>
      </c>
      <c r="B118">
        <v>29</v>
      </c>
      <c r="C118" t="s">
        <v>243</v>
      </c>
      <c r="D118" t="s">
        <v>27</v>
      </c>
      <c r="G118">
        <v>0.5</v>
      </c>
      <c r="H118">
        <v>0.5</v>
      </c>
      <c r="I118">
        <v>2473</v>
      </c>
      <c r="J118">
        <v>6011</v>
      </c>
      <c r="L118">
        <v>1715</v>
      </c>
      <c r="M118">
        <v>2.3119999999999998</v>
      </c>
      <c r="N118">
        <v>5.3710000000000004</v>
      </c>
      <c r="O118">
        <v>3.0590000000000002</v>
      </c>
      <c r="Q118">
        <v>6.3E-2</v>
      </c>
      <c r="R118">
        <v>1</v>
      </c>
      <c r="S118">
        <v>0</v>
      </c>
      <c r="T118">
        <v>0</v>
      </c>
      <c r="V118">
        <v>0</v>
      </c>
      <c r="Y118" s="1">
        <v>44818</v>
      </c>
      <c r="Z118" s="6">
        <v>0.44005787037037036</v>
      </c>
      <c r="AB118">
        <v>1</v>
      </c>
      <c r="AD118" s="3">
        <f t="shared" si="8"/>
        <v>2.4255030022593695</v>
      </c>
      <c r="AE118" s="3">
        <f t="shared" si="9"/>
        <v>6.2000253484590253</v>
      </c>
      <c r="AF118" s="3">
        <f t="shared" si="10"/>
        <v>3.7745223461996558</v>
      </c>
      <c r="AG118" s="3">
        <f t="shared" si="11"/>
        <v>0.17666466524655458</v>
      </c>
      <c r="AH118" s="3"/>
      <c r="BG118" s="3"/>
      <c r="BH118" s="3"/>
      <c r="BI118" s="3"/>
      <c r="BJ118" s="3"/>
    </row>
    <row r="119" spans="1:62" x14ac:dyDescent="0.2">
      <c r="A119">
        <v>95</v>
      </c>
      <c r="B119">
        <v>29</v>
      </c>
      <c r="C119" t="s">
        <v>243</v>
      </c>
      <c r="D119" t="s">
        <v>27</v>
      </c>
      <c r="G119">
        <v>0.5</v>
      </c>
      <c r="H119">
        <v>0.5</v>
      </c>
      <c r="I119">
        <v>2924</v>
      </c>
      <c r="J119">
        <v>6010</v>
      </c>
      <c r="L119">
        <v>1708</v>
      </c>
      <c r="M119">
        <v>2.6579999999999999</v>
      </c>
      <c r="N119">
        <v>5.37</v>
      </c>
      <c r="O119">
        <v>2.7120000000000002</v>
      </c>
      <c r="Q119">
        <v>6.3E-2</v>
      </c>
      <c r="R119">
        <v>1</v>
      </c>
      <c r="S119">
        <v>0</v>
      </c>
      <c r="T119">
        <v>0</v>
      </c>
      <c r="V119">
        <v>0</v>
      </c>
      <c r="Y119" s="1">
        <v>44818</v>
      </c>
      <c r="Z119" s="6">
        <v>0.44722222222222219</v>
      </c>
      <c r="AB119">
        <v>1</v>
      </c>
      <c r="AD119" s="3">
        <f t="shared" si="8"/>
        <v>2.8597342408224105</v>
      </c>
      <c r="AE119" s="3">
        <f t="shared" si="9"/>
        <v>6.1990375552423833</v>
      </c>
      <c r="AF119" s="3">
        <f t="shared" si="10"/>
        <v>3.3393033144199729</v>
      </c>
      <c r="AG119" s="3">
        <f t="shared" si="11"/>
        <v>0.17592081382466265</v>
      </c>
      <c r="AH119" s="3"/>
      <c r="AK119">
        <f>ABS(100*(AD119-AD120)/(AVERAGE(AD119:AD120)))</f>
        <v>2.6610543877531838</v>
      </c>
      <c r="AQ119">
        <f>ABS(100*(AE119-AE120)/(AVERAGE(AE119:AE120)))</f>
        <v>0.46317421821741678</v>
      </c>
      <c r="AW119">
        <f>ABS(100*(AF119-AF120)/(AVERAGE(AF119:AF120)))</f>
        <v>1.3815148952805043</v>
      </c>
      <c r="BC119">
        <f>ABS(100*(AG119-AG120)/(AVERAGE(AG119:AG120)))</f>
        <v>3.5014846074778583</v>
      </c>
      <c r="BG119" s="3">
        <f>AVERAGE(AD119:AD120)</f>
        <v>2.8221843111018812</v>
      </c>
      <c r="BH119" s="3">
        <f>AVERAGE(AE119:AE120)</f>
        <v>6.184714553601073</v>
      </c>
      <c r="BI119" s="3">
        <f>AVERAGE(AF119:AF120)</f>
        <v>3.3625302424991919</v>
      </c>
      <c r="BJ119" s="3">
        <f>AVERAGE(AG119:AG120)</f>
        <v>0.17905561624549293</v>
      </c>
    </row>
    <row r="120" spans="1:62" x14ac:dyDescent="0.2">
      <c r="A120">
        <v>96</v>
      </c>
      <c r="B120">
        <v>29</v>
      </c>
      <c r="C120" t="s">
        <v>243</v>
      </c>
      <c r="D120" t="s">
        <v>27</v>
      </c>
      <c r="G120">
        <v>0.5</v>
      </c>
      <c r="H120">
        <v>0.5</v>
      </c>
      <c r="I120">
        <v>2846</v>
      </c>
      <c r="J120">
        <v>5981</v>
      </c>
      <c r="L120">
        <v>1767</v>
      </c>
      <c r="M120">
        <v>2.5979999999999999</v>
      </c>
      <c r="N120">
        <v>5.3460000000000001</v>
      </c>
      <c r="O120">
        <v>2.7480000000000002</v>
      </c>
      <c r="Q120">
        <v>6.9000000000000006E-2</v>
      </c>
      <c r="R120">
        <v>1</v>
      </c>
      <c r="S120">
        <v>0</v>
      </c>
      <c r="T120">
        <v>0</v>
      </c>
      <c r="V120">
        <v>0</v>
      </c>
      <c r="Y120" s="1">
        <v>44818</v>
      </c>
      <c r="Z120" s="6">
        <v>0.45474537037037038</v>
      </c>
      <c r="AB120">
        <v>1</v>
      </c>
      <c r="AD120" s="3">
        <f t="shared" si="8"/>
        <v>2.7846343813813519</v>
      </c>
      <c r="AE120" s="3">
        <f t="shared" si="9"/>
        <v>6.1703915519597627</v>
      </c>
      <c r="AF120" s="3">
        <f t="shared" si="10"/>
        <v>3.3857571705784109</v>
      </c>
      <c r="AG120" s="3">
        <f t="shared" si="11"/>
        <v>0.18219041866632321</v>
      </c>
      <c r="AH120" s="3"/>
      <c r="BG120" s="3"/>
      <c r="BH120" s="3"/>
      <c r="BI120" s="3"/>
      <c r="BJ120" s="3"/>
    </row>
    <row r="121" spans="1:62" x14ac:dyDescent="0.2">
      <c r="A121">
        <v>97</v>
      </c>
      <c r="B121">
        <v>30</v>
      </c>
      <c r="C121" t="s">
        <v>244</v>
      </c>
      <c r="D121" t="s">
        <v>27</v>
      </c>
      <c r="G121">
        <v>0.5</v>
      </c>
      <c r="H121">
        <v>0.5</v>
      </c>
      <c r="I121">
        <v>3378</v>
      </c>
      <c r="J121">
        <v>5340</v>
      </c>
      <c r="L121">
        <v>1231</v>
      </c>
      <c r="M121">
        <v>3.0059999999999998</v>
      </c>
      <c r="N121">
        <v>4.8019999999999996</v>
      </c>
      <c r="O121">
        <v>1.796</v>
      </c>
      <c r="Q121">
        <v>1.2999999999999999E-2</v>
      </c>
      <c r="R121">
        <v>1</v>
      </c>
      <c r="S121">
        <v>0</v>
      </c>
      <c r="T121">
        <v>0</v>
      </c>
      <c r="V121">
        <v>0</v>
      </c>
      <c r="Y121" s="1">
        <v>44818</v>
      </c>
      <c r="Z121" s="6">
        <v>0.46785879629629629</v>
      </c>
      <c r="AB121">
        <v>1</v>
      </c>
      <c r="AD121" s="3">
        <f t="shared" si="8"/>
        <v>3.2968539355177997</v>
      </c>
      <c r="AE121" s="3">
        <f t="shared" si="9"/>
        <v>5.5372161000921887</v>
      </c>
      <c r="AF121" s="3">
        <f t="shared" si="10"/>
        <v>2.240362164574389</v>
      </c>
      <c r="AG121" s="3">
        <f t="shared" si="11"/>
        <v>0.12523265264716951</v>
      </c>
      <c r="AH121" s="3"/>
      <c r="BG121" s="3"/>
      <c r="BH121" s="3"/>
      <c r="BI121" s="3"/>
      <c r="BJ121" s="3"/>
    </row>
    <row r="122" spans="1:62" x14ac:dyDescent="0.2">
      <c r="A122">
        <v>98</v>
      </c>
      <c r="B122">
        <v>30</v>
      </c>
      <c r="C122" t="s">
        <v>244</v>
      </c>
      <c r="D122" t="s">
        <v>27</v>
      </c>
      <c r="G122">
        <v>0.5</v>
      </c>
      <c r="H122">
        <v>0.5</v>
      </c>
      <c r="I122">
        <v>3608</v>
      </c>
      <c r="J122">
        <v>5347</v>
      </c>
      <c r="L122">
        <v>1276</v>
      </c>
      <c r="M122">
        <v>3.1829999999999998</v>
      </c>
      <c r="N122">
        <v>4.8079999999999998</v>
      </c>
      <c r="O122">
        <v>1.6259999999999999</v>
      </c>
      <c r="Q122">
        <v>1.7000000000000001E-2</v>
      </c>
      <c r="R122">
        <v>1</v>
      </c>
      <c r="S122">
        <v>0</v>
      </c>
      <c r="T122">
        <v>0</v>
      </c>
      <c r="V122">
        <v>0</v>
      </c>
      <c r="Y122" s="1">
        <v>44818</v>
      </c>
      <c r="Z122" s="6">
        <v>0.47495370370370371</v>
      </c>
      <c r="AB122">
        <v>1</v>
      </c>
      <c r="AD122" s="3">
        <f t="shared" si="8"/>
        <v>3.5183022389978422</v>
      </c>
      <c r="AE122" s="3">
        <f t="shared" si="9"/>
        <v>5.5441306526086835</v>
      </c>
      <c r="AF122" s="3">
        <f t="shared" si="10"/>
        <v>2.0258284136108413</v>
      </c>
      <c r="AG122" s="3">
        <f t="shared" si="11"/>
        <v>0.13001455464504622</v>
      </c>
      <c r="AH122" s="3"/>
      <c r="AK122">
        <f>ABS(100*(AD122-AD123)/(AVERAGE(AD122:AD123)))</f>
        <v>0.3823915308180309</v>
      </c>
      <c r="AQ122">
        <f>ABS(100*(AE122-AE123)/(AVERAGE(AE122:AE123)))</f>
        <v>0.12479624852113885</v>
      </c>
      <c r="AW122">
        <f>ABS(100*(AF122-AF123)/(AVERAGE(AF122:AF123)))</f>
        <v>1.01179285076283</v>
      </c>
      <c r="BC122">
        <f>ABS(100*(AG122-AG123)/(AVERAGE(AG122:AG123)))</f>
        <v>0.97600686119502522</v>
      </c>
      <c r="BG122" s="3">
        <f>AVERAGE(AD122:AD123)</f>
        <v>3.525041969973322</v>
      </c>
      <c r="BH122" s="3">
        <f>AVERAGE(AE122:AE123)</f>
        <v>5.5406733763504361</v>
      </c>
      <c r="BI122" s="3">
        <f>AVERAGE(AF122:AF123)</f>
        <v>2.0156314063771141</v>
      </c>
      <c r="BJ122" s="3">
        <f>AVERAGE(AG122:AG123)</f>
        <v>0.13065214157809646</v>
      </c>
    </row>
    <row r="123" spans="1:62" x14ac:dyDescent="0.2">
      <c r="A123">
        <v>99</v>
      </c>
      <c r="B123">
        <v>30</v>
      </c>
      <c r="C123" t="s">
        <v>244</v>
      </c>
      <c r="D123" t="s">
        <v>27</v>
      </c>
      <c r="G123">
        <v>0.5</v>
      </c>
      <c r="H123">
        <v>0.5</v>
      </c>
      <c r="I123">
        <v>3622</v>
      </c>
      <c r="J123">
        <v>5340</v>
      </c>
      <c r="L123">
        <v>1288</v>
      </c>
      <c r="M123">
        <v>3.1930000000000001</v>
      </c>
      <c r="N123">
        <v>4.8019999999999996</v>
      </c>
      <c r="O123">
        <v>1.609</v>
      </c>
      <c r="Q123">
        <v>1.9E-2</v>
      </c>
      <c r="R123">
        <v>1</v>
      </c>
      <c r="S123">
        <v>0</v>
      </c>
      <c r="T123">
        <v>0</v>
      </c>
      <c r="V123">
        <v>0</v>
      </c>
      <c r="Y123" s="1">
        <v>44818</v>
      </c>
      <c r="Z123" s="6">
        <v>0.48276620370370371</v>
      </c>
      <c r="AB123">
        <v>1</v>
      </c>
      <c r="AD123" s="3">
        <f t="shared" si="8"/>
        <v>3.5317817009488013</v>
      </c>
      <c r="AE123" s="3">
        <f t="shared" si="9"/>
        <v>5.5372161000921887</v>
      </c>
      <c r="AF123" s="3">
        <f t="shared" si="10"/>
        <v>2.0054343991433874</v>
      </c>
      <c r="AG123" s="3">
        <f t="shared" si="11"/>
        <v>0.13128972851114667</v>
      </c>
      <c r="AH123" s="3"/>
      <c r="BG123" s="3"/>
      <c r="BH123" s="3"/>
      <c r="BI123" s="3"/>
      <c r="BJ123" s="3"/>
    </row>
    <row r="124" spans="1:62" x14ac:dyDescent="0.2">
      <c r="A124">
        <v>100</v>
      </c>
      <c r="B124">
        <v>31</v>
      </c>
      <c r="C124" t="s">
        <v>64</v>
      </c>
      <c r="D124" t="s">
        <v>27</v>
      </c>
      <c r="G124">
        <v>0.5</v>
      </c>
      <c r="H124">
        <v>0.5</v>
      </c>
      <c r="I124">
        <v>10210</v>
      </c>
      <c r="J124">
        <v>17205</v>
      </c>
      <c r="L124">
        <v>4324</v>
      </c>
      <c r="M124">
        <v>8.2469999999999999</v>
      </c>
      <c r="N124">
        <v>14.853999999999999</v>
      </c>
      <c r="O124">
        <v>6.6070000000000002</v>
      </c>
      <c r="Q124">
        <v>0.33600000000000002</v>
      </c>
      <c r="R124">
        <v>1</v>
      </c>
      <c r="S124">
        <v>0</v>
      </c>
      <c r="T124">
        <v>0</v>
      </c>
      <c r="V124">
        <v>0</v>
      </c>
      <c r="Y124" s="1">
        <v>44818</v>
      </c>
      <c r="Z124" s="6">
        <v>0.49656250000000002</v>
      </c>
      <c r="AB124">
        <v>1</v>
      </c>
      <c r="AD124" s="3">
        <f t="shared" si="8"/>
        <v>9.874831367585859</v>
      </c>
      <c r="AE124" s="3">
        <f t="shared" si="9"/>
        <v>17.25738261555048</v>
      </c>
      <c r="AF124" s="3">
        <f t="shared" si="10"/>
        <v>7.3825512479646207</v>
      </c>
      <c r="AG124" s="3">
        <f t="shared" si="11"/>
        <v>0.453908716634562</v>
      </c>
      <c r="AH124" s="3"/>
      <c r="BG124" s="3"/>
      <c r="BH124" s="3"/>
      <c r="BI124" s="3"/>
      <c r="BJ124" s="3"/>
    </row>
    <row r="125" spans="1:62" x14ac:dyDescent="0.2">
      <c r="A125">
        <v>101</v>
      </c>
      <c r="B125">
        <v>31</v>
      </c>
      <c r="C125" t="s">
        <v>64</v>
      </c>
      <c r="D125" t="s">
        <v>27</v>
      </c>
      <c r="G125">
        <v>0.5</v>
      </c>
      <c r="H125">
        <v>0.5</v>
      </c>
      <c r="I125">
        <v>12807</v>
      </c>
      <c r="J125">
        <v>17236</v>
      </c>
      <c r="L125">
        <v>4328</v>
      </c>
      <c r="M125">
        <v>10.24</v>
      </c>
      <c r="N125">
        <v>14.881</v>
      </c>
      <c r="O125">
        <v>4.641</v>
      </c>
      <c r="Q125">
        <v>0.33700000000000002</v>
      </c>
      <c r="R125">
        <v>1</v>
      </c>
      <c r="S125">
        <v>0</v>
      </c>
      <c r="T125">
        <v>0</v>
      </c>
      <c r="V125">
        <v>0</v>
      </c>
      <c r="Y125" s="1">
        <v>44818</v>
      </c>
      <c r="Z125" s="6">
        <v>0.50434027777777779</v>
      </c>
      <c r="AB125">
        <v>1</v>
      </c>
      <c r="AD125" s="3">
        <f t="shared" si="8"/>
        <v>12.375271559488779</v>
      </c>
      <c r="AE125" s="3">
        <f t="shared" si="9"/>
        <v>17.288004205266382</v>
      </c>
      <c r="AF125" s="3">
        <f t="shared" si="10"/>
        <v>4.9127326457776039</v>
      </c>
      <c r="AG125" s="3">
        <f t="shared" si="11"/>
        <v>0.45433377458992885</v>
      </c>
      <c r="AH125" s="3"/>
      <c r="AK125">
        <f>ABS(100*(AD125-AD126)/(AVERAGE(AD125:AD126)))</f>
        <v>0.89073618439746349</v>
      </c>
      <c r="AM125">
        <f>100*((AVERAGE(AD125:AD126)*25.225)-(AVERAGE(AD107:AD108)*25))/(1000*0.075)</f>
        <v>93.094813429764187</v>
      </c>
      <c r="AQ125">
        <f>ABS(100*(AE125-AE126)/(AVERAGE(AE125:AE126)))</f>
        <v>6.287099973541331E-2</v>
      </c>
      <c r="AS125">
        <f>100*((AVERAGE(AE125:AE126)*25.225)-(AVERAGE(AE107:AE108)*25))/(2000*0.075)</f>
        <v>85.986828016393929</v>
      </c>
      <c r="AW125">
        <f>ABS(100*(AF125-AF126)/(AVERAGE(AF125:AF126)))</f>
        <v>2.5060065577975266</v>
      </c>
      <c r="AY125">
        <f>100*((AVERAGE(AF125:AF126)*25.225)-(AVERAGE(AF107:AF108)*25))/(1000*0.075)</f>
        <v>78.878842603023671</v>
      </c>
      <c r="BC125">
        <f>ABS(100*(AG125-AG126)/(AVERAGE(AG125:AG126)))</f>
        <v>0.82198223744928967</v>
      </c>
      <c r="BE125">
        <f>100*((AVERAGE(AG125:AG126)*25.225)-(AVERAGE(AG107:AG108)*25))/(100*0.075)</f>
        <v>92.178138901482498</v>
      </c>
      <c r="BG125" s="3">
        <f>AVERAGE(AD125:AD126)</f>
        <v>12.43063363535879</v>
      </c>
      <c r="BH125" s="3">
        <f>AVERAGE(AE125:AE126)</f>
        <v>17.282571342574851</v>
      </c>
      <c r="BI125" s="3">
        <f>AVERAGE(AF125:AF126)</f>
        <v>4.8519377072160612</v>
      </c>
      <c r="BJ125" s="3">
        <f>AVERAGE(AG125:AG126)</f>
        <v>0.45247414603519898</v>
      </c>
    </row>
    <row r="126" spans="1:62" x14ac:dyDescent="0.2">
      <c r="A126">
        <v>102</v>
      </c>
      <c r="B126">
        <v>31</v>
      </c>
      <c r="C126" t="s">
        <v>64</v>
      </c>
      <c r="D126" t="s">
        <v>27</v>
      </c>
      <c r="G126">
        <v>0.5</v>
      </c>
      <c r="H126">
        <v>0.5</v>
      </c>
      <c r="I126">
        <v>12922</v>
      </c>
      <c r="J126">
        <v>17225</v>
      </c>
      <c r="L126">
        <v>4293</v>
      </c>
      <c r="M126">
        <v>10.327999999999999</v>
      </c>
      <c r="N126">
        <v>14.872</v>
      </c>
      <c r="O126">
        <v>4.5430000000000001</v>
      </c>
      <c r="Q126">
        <v>0.33300000000000002</v>
      </c>
      <c r="R126">
        <v>1</v>
      </c>
      <c r="S126">
        <v>0</v>
      </c>
      <c r="T126">
        <v>0</v>
      </c>
      <c r="V126">
        <v>0</v>
      </c>
      <c r="Y126" s="1">
        <v>44818</v>
      </c>
      <c r="Z126" s="6">
        <v>0.51262731481481483</v>
      </c>
      <c r="AB126">
        <v>1</v>
      </c>
      <c r="AD126" s="3">
        <f t="shared" si="8"/>
        <v>12.485995711228801</v>
      </c>
      <c r="AE126" s="3">
        <f t="shared" si="9"/>
        <v>17.27713847988332</v>
      </c>
      <c r="AF126" s="3">
        <f t="shared" si="10"/>
        <v>4.7911427686545185</v>
      </c>
      <c r="AG126" s="3">
        <f t="shared" si="11"/>
        <v>0.45061451748046916</v>
      </c>
      <c r="AH126" s="3"/>
    </row>
    <row r="127" spans="1:62" x14ac:dyDescent="0.2">
      <c r="A127">
        <v>103</v>
      </c>
      <c r="B127">
        <v>32</v>
      </c>
      <c r="C127" t="s">
        <v>65</v>
      </c>
      <c r="D127" t="s">
        <v>27</v>
      </c>
      <c r="G127">
        <v>0.5</v>
      </c>
      <c r="H127">
        <v>0.5</v>
      </c>
      <c r="I127">
        <v>6760</v>
      </c>
      <c r="J127">
        <v>5874</v>
      </c>
      <c r="L127">
        <v>1340</v>
      </c>
      <c r="M127">
        <v>5.601</v>
      </c>
      <c r="N127">
        <v>5.2549999999999999</v>
      </c>
      <c r="O127">
        <v>0</v>
      </c>
      <c r="Q127">
        <v>2.4E-2</v>
      </c>
      <c r="R127">
        <v>1</v>
      </c>
      <c r="S127">
        <v>0</v>
      </c>
      <c r="T127">
        <v>0</v>
      </c>
      <c r="V127">
        <v>0</v>
      </c>
      <c r="Y127" s="1">
        <v>44818</v>
      </c>
      <c r="Z127" s="6">
        <v>0.52609953703703705</v>
      </c>
      <c r="AB127">
        <v>1</v>
      </c>
      <c r="AD127" s="3">
        <f t="shared" si="8"/>
        <v>6.553106815385215</v>
      </c>
      <c r="AE127" s="3">
        <f t="shared" si="9"/>
        <v>6.0646976777790602</v>
      </c>
      <c r="AF127" s="3">
        <f t="shared" si="10"/>
        <v>-0.48840913760615479</v>
      </c>
      <c r="AG127" s="3">
        <f t="shared" si="11"/>
        <v>0.13681548193091533</v>
      </c>
      <c r="AH127" s="3"/>
      <c r="BG127" s="3"/>
      <c r="BH127" s="3"/>
      <c r="BI127" s="3"/>
      <c r="BJ127" s="3"/>
    </row>
    <row r="128" spans="1:62" x14ac:dyDescent="0.2">
      <c r="A128">
        <v>104</v>
      </c>
      <c r="B128">
        <v>32</v>
      </c>
      <c r="C128" t="s">
        <v>65</v>
      </c>
      <c r="D128" t="s">
        <v>27</v>
      </c>
      <c r="G128">
        <v>0.5</v>
      </c>
      <c r="H128">
        <v>0.5</v>
      </c>
      <c r="I128">
        <v>4190</v>
      </c>
      <c r="J128">
        <v>5875</v>
      </c>
      <c r="L128">
        <v>1336</v>
      </c>
      <c r="M128">
        <v>3.63</v>
      </c>
      <c r="N128">
        <v>5.2560000000000002</v>
      </c>
      <c r="O128">
        <v>1.6259999999999999</v>
      </c>
      <c r="Q128">
        <v>2.4E-2</v>
      </c>
      <c r="R128">
        <v>1</v>
      </c>
      <c r="S128">
        <v>0</v>
      </c>
      <c r="T128">
        <v>0</v>
      </c>
      <c r="V128">
        <v>0</v>
      </c>
      <c r="Y128" s="1">
        <v>44818</v>
      </c>
      <c r="Z128" s="6">
        <v>0.53324074074074079</v>
      </c>
      <c r="AB128">
        <v>1</v>
      </c>
      <c r="AD128" s="3">
        <f t="shared" si="8"/>
        <v>4.0786627286734296</v>
      </c>
      <c r="AE128" s="3">
        <f t="shared" si="9"/>
        <v>6.0656854709957022</v>
      </c>
      <c r="AF128" s="3">
        <f t="shared" si="10"/>
        <v>1.9870227423222726</v>
      </c>
      <c r="AG128" s="3">
        <f t="shared" si="11"/>
        <v>0.13639042397554851</v>
      </c>
      <c r="AH128" s="3"/>
      <c r="AK128">
        <f>ABS(100*(AD128-AD129)/(AVERAGE(AD128:AD129)))</f>
        <v>1.8583955256215026</v>
      </c>
      <c r="AL128">
        <f>ABS(100*((AVERAGE(AD128:AD129)-AVERAGE(AD122:AD123))/(AVERAGE(AD122:AD123,AD128:AD129))))</f>
        <v>13.641561526048939</v>
      </c>
      <c r="AQ128">
        <f>ABS(100*(AE128-AE129)/(AVERAGE(AE128:AE129)))</f>
        <v>0.1140595882302369</v>
      </c>
      <c r="AR128">
        <f>ABS(100*((AVERAGE(AE128:AE129)-AVERAGE(AE122:AE123))/(AVERAGE(AE122:AE123,AE128:AE129))))</f>
        <v>8.990075718415623</v>
      </c>
      <c r="AW128">
        <f>ABS(100*(AF128-AF129)/(AVERAGE(AF128:AF129)))</f>
        <v>3.3736473962237867</v>
      </c>
      <c r="AX128">
        <f>ABS(100*((AVERAGE(AF128:AF129)-AVERAGE(AF122:AF123))/(AVERAGE(AF122:AF123,AF128:AF129))))</f>
        <v>0.27170341248570073</v>
      </c>
      <c r="BC128">
        <f>ABS(100*(AG128-AG129)/(AVERAGE(AG128:AG129)))</f>
        <v>2.2852647915626321</v>
      </c>
      <c r="BD128">
        <f>ABS(100*((AVERAGE(AG128:AG129)-AVERAGE(AG122:AG123))/(AVERAGE(AG122:AG123,AG128:AG129))))</f>
        <v>3.1618982685265138</v>
      </c>
      <c r="BG128" s="3">
        <f>AVERAGE(AD128:AD129)</f>
        <v>4.0411127989529003</v>
      </c>
      <c r="BH128" s="3">
        <f>AVERAGE(AE128:AE129)</f>
        <v>6.0622281947374548</v>
      </c>
      <c r="BI128" s="3">
        <f>AVERAGE(AF128:AF129)</f>
        <v>2.0211153957845545</v>
      </c>
      <c r="BJ128" s="3">
        <f>AVERAGE(AG128:AG129)</f>
        <v>0.1348495888873438</v>
      </c>
    </row>
    <row r="129" spans="1:62" x14ac:dyDescent="0.2">
      <c r="A129">
        <v>105</v>
      </c>
      <c r="B129">
        <v>32</v>
      </c>
      <c r="C129" t="s">
        <v>65</v>
      </c>
      <c r="D129" t="s">
        <v>27</v>
      </c>
      <c r="G129">
        <v>0.5</v>
      </c>
      <c r="H129">
        <v>0.5</v>
      </c>
      <c r="I129">
        <v>4112</v>
      </c>
      <c r="J129">
        <v>5868</v>
      </c>
      <c r="L129">
        <v>1307</v>
      </c>
      <c r="M129">
        <v>3.569</v>
      </c>
      <c r="N129">
        <v>5.25</v>
      </c>
      <c r="O129">
        <v>1.681</v>
      </c>
      <c r="Q129">
        <v>2.1000000000000001E-2</v>
      </c>
      <c r="R129">
        <v>1</v>
      </c>
      <c r="S129">
        <v>0</v>
      </c>
      <c r="T129">
        <v>0</v>
      </c>
      <c r="V129">
        <v>0</v>
      </c>
      <c r="Y129" s="1">
        <v>44818</v>
      </c>
      <c r="Z129" s="6">
        <v>0.54084490740740743</v>
      </c>
      <c r="AB129">
        <v>1</v>
      </c>
      <c r="AD129" s="3">
        <f t="shared" si="8"/>
        <v>4.003562869232371</v>
      </c>
      <c r="AE129" s="3">
        <f t="shared" si="9"/>
        <v>6.0587709184792073</v>
      </c>
      <c r="AF129" s="3">
        <f t="shared" si="10"/>
        <v>2.0552080492468363</v>
      </c>
      <c r="AG129" s="3">
        <f t="shared" si="11"/>
        <v>0.13330875379913909</v>
      </c>
      <c r="AH129" s="3"/>
    </row>
    <row r="130" spans="1:62" x14ac:dyDescent="0.2">
      <c r="A130">
        <v>106</v>
      </c>
      <c r="B130">
        <v>3</v>
      </c>
      <c r="C130" t="s">
        <v>28</v>
      </c>
      <c r="D130" t="s">
        <v>27</v>
      </c>
      <c r="G130">
        <v>0.5</v>
      </c>
      <c r="H130">
        <v>0.5</v>
      </c>
      <c r="I130">
        <v>1382</v>
      </c>
      <c r="J130">
        <v>554</v>
      </c>
      <c r="L130">
        <v>303</v>
      </c>
      <c r="M130">
        <v>1.4750000000000001</v>
      </c>
      <c r="N130">
        <v>0.748</v>
      </c>
      <c r="O130">
        <v>0</v>
      </c>
      <c r="Q130">
        <v>0</v>
      </c>
      <c r="R130">
        <v>1</v>
      </c>
      <c r="S130">
        <v>0</v>
      </c>
      <c r="T130">
        <v>0</v>
      </c>
      <c r="V130">
        <v>0</v>
      </c>
      <c r="Y130" s="1">
        <v>44818</v>
      </c>
      <c r="Z130" s="6">
        <v>0.55325231481481485</v>
      </c>
      <c r="AB130">
        <v>1</v>
      </c>
      <c r="AD130" s="3">
        <f t="shared" si="8"/>
        <v>1.3750677887953393</v>
      </c>
      <c r="AE130" s="3">
        <f t="shared" si="9"/>
        <v>0.80963776524318976</v>
      </c>
      <c r="AF130" s="3">
        <f t="shared" si="10"/>
        <v>-0.56543002355214955</v>
      </c>
      <c r="AG130" s="3">
        <f t="shared" si="11"/>
        <v>2.6619207002067612E-2</v>
      </c>
      <c r="AH130" s="3"/>
      <c r="BG130" s="3"/>
      <c r="BH130" s="3"/>
      <c r="BI130" s="3"/>
      <c r="BJ130" s="3"/>
    </row>
    <row r="131" spans="1:62" x14ac:dyDescent="0.2">
      <c r="A131">
        <v>107</v>
      </c>
      <c r="B131">
        <v>3</v>
      </c>
      <c r="C131" t="s">
        <v>28</v>
      </c>
      <c r="D131" t="s">
        <v>27</v>
      </c>
      <c r="G131">
        <v>0.5</v>
      </c>
      <c r="H131">
        <v>0.5</v>
      </c>
      <c r="I131">
        <v>325</v>
      </c>
      <c r="J131">
        <v>487</v>
      </c>
      <c r="L131">
        <v>281</v>
      </c>
      <c r="M131">
        <v>0.66400000000000003</v>
      </c>
      <c r="N131">
        <v>0.69099999999999995</v>
      </c>
      <c r="O131">
        <v>2.7E-2</v>
      </c>
      <c r="Q131">
        <v>0</v>
      </c>
      <c r="R131">
        <v>1</v>
      </c>
      <c r="S131">
        <v>0</v>
      </c>
      <c r="T131">
        <v>0</v>
      </c>
      <c r="V131">
        <v>0</v>
      </c>
      <c r="Y131" s="1">
        <v>44818</v>
      </c>
      <c r="Z131" s="6">
        <v>0.55956018518518513</v>
      </c>
      <c r="AB131">
        <v>1</v>
      </c>
      <c r="AD131" s="3">
        <f t="shared" si="8"/>
        <v>0.35736841149792431</v>
      </c>
      <c r="AE131" s="3">
        <f t="shared" si="9"/>
        <v>0.74345561972817031</v>
      </c>
      <c r="AF131" s="3">
        <f t="shared" si="10"/>
        <v>0.386087208230246</v>
      </c>
      <c r="AG131" s="3">
        <f t="shared" si="11"/>
        <v>2.4281388247550106E-2</v>
      </c>
      <c r="AH131" s="3"/>
      <c r="AK131">
        <f>ABS(100*(AD131-AD132)/(AVERAGE(AD131:AD132)))</f>
        <v>1.3562302921891962</v>
      </c>
      <c r="AQ131">
        <f>ABS(100*(AE131-AE132)/(AVERAGE(AE131:AE132)))</f>
        <v>0.26537764978930251</v>
      </c>
      <c r="AW131">
        <f>ABS(100*(AF131-AF132)/(AVERAGE(AF131:AF132)))</f>
        <v>1.7432587761518472</v>
      </c>
      <c r="BC131">
        <f>ABS(100*(AG131-AG132)/(AVERAGE(AG131:AG132)))</f>
        <v>6.3559442299539795</v>
      </c>
      <c r="BG131" s="3">
        <f>AVERAGE(AD131:AD132)</f>
        <v>0.35496136472096734</v>
      </c>
      <c r="BH131" s="3">
        <f>AVERAGE(AE131:AE132)</f>
        <v>0.74444341294481242</v>
      </c>
      <c r="BI131" s="3">
        <f>AVERAGE(AF131:AF132)</f>
        <v>0.38948204822384508</v>
      </c>
      <c r="BJ131" s="3">
        <f>AVERAGE(AG131:AG132)</f>
        <v>2.507837191386289E-2</v>
      </c>
    </row>
    <row r="132" spans="1:62" x14ac:dyDescent="0.2">
      <c r="A132">
        <v>108</v>
      </c>
      <c r="B132">
        <v>3</v>
      </c>
      <c r="C132" t="s">
        <v>28</v>
      </c>
      <c r="D132" t="s">
        <v>27</v>
      </c>
      <c r="G132">
        <v>0.5</v>
      </c>
      <c r="H132">
        <v>0.5</v>
      </c>
      <c r="I132">
        <v>320</v>
      </c>
      <c r="J132">
        <v>489</v>
      </c>
      <c r="L132">
        <v>296</v>
      </c>
      <c r="M132">
        <v>0.66</v>
      </c>
      <c r="N132">
        <v>0.69299999999999995</v>
      </c>
      <c r="O132">
        <v>3.3000000000000002E-2</v>
      </c>
      <c r="Q132">
        <v>0</v>
      </c>
      <c r="R132">
        <v>1</v>
      </c>
      <c r="S132">
        <v>0</v>
      </c>
      <c r="T132">
        <v>0</v>
      </c>
      <c r="V132">
        <v>0</v>
      </c>
      <c r="Y132" s="1">
        <v>44818</v>
      </c>
      <c r="Z132" s="6">
        <v>0.56626157407407407</v>
      </c>
      <c r="AB132">
        <v>1</v>
      </c>
      <c r="AD132" s="3">
        <f t="shared" si="8"/>
        <v>0.35255431794401038</v>
      </c>
      <c r="AE132" s="3">
        <f t="shared" si="9"/>
        <v>0.74543120616145453</v>
      </c>
      <c r="AF132" s="3">
        <f t="shared" si="10"/>
        <v>0.39287688821744415</v>
      </c>
      <c r="AG132" s="3">
        <f t="shared" si="11"/>
        <v>2.5875355580175674E-2</v>
      </c>
      <c r="AH132" s="3"/>
      <c r="BG132" s="3"/>
      <c r="BH132" s="3"/>
      <c r="BI132" s="3"/>
      <c r="BJ132" s="3"/>
    </row>
    <row r="133" spans="1:62" x14ac:dyDescent="0.2">
      <c r="A133">
        <v>109</v>
      </c>
      <c r="B133">
        <v>1</v>
      </c>
      <c r="C133" t="s">
        <v>93</v>
      </c>
      <c r="D133" t="s">
        <v>27</v>
      </c>
      <c r="G133">
        <v>0.3</v>
      </c>
      <c r="H133">
        <v>0.3</v>
      </c>
      <c r="I133">
        <v>3607</v>
      </c>
      <c r="J133">
        <v>7284</v>
      </c>
      <c r="L133">
        <v>3700</v>
      </c>
      <c r="M133">
        <v>5.3040000000000003</v>
      </c>
      <c r="N133">
        <v>10.749000000000001</v>
      </c>
      <c r="O133">
        <v>5.4450000000000003</v>
      </c>
      <c r="Q133">
        <v>0.45200000000000001</v>
      </c>
      <c r="R133">
        <v>1</v>
      </c>
      <c r="S133">
        <v>0</v>
      </c>
      <c r="T133">
        <v>0</v>
      </c>
      <c r="V133">
        <v>0</v>
      </c>
      <c r="Y133" s="1">
        <v>44818</v>
      </c>
      <c r="Z133" s="6">
        <v>0.57876157407407403</v>
      </c>
      <c r="AB133">
        <v>1</v>
      </c>
      <c r="AD133" s="3">
        <f t="shared" si="8"/>
        <v>5.8622323671451007</v>
      </c>
      <c r="AE133" s="3">
        <f t="shared" si="9"/>
        <v>12.429143522073989</v>
      </c>
      <c r="AF133" s="3">
        <f t="shared" si="10"/>
        <v>6.5669111549288885</v>
      </c>
      <c r="AG133" s="3">
        <f t="shared" si="11"/>
        <v>0.64599945932889724</v>
      </c>
      <c r="AH133" s="3"/>
    </row>
    <row r="134" spans="1:62" x14ac:dyDescent="0.2">
      <c r="A134">
        <v>110</v>
      </c>
      <c r="B134">
        <v>1</v>
      </c>
      <c r="C134" t="s">
        <v>93</v>
      </c>
      <c r="D134" t="s">
        <v>27</v>
      </c>
      <c r="G134">
        <v>0.3</v>
      </c>
      <c r="H134">
        <v>0.3</v>
      </c>
      <c r="I134">
        <v>6230</v>
      </c>
      <c r="J134">
        <v>7283</v>
      </c>
      <c r="L134">
        <v>3766</v>
      </c>
      <c r="M134">
        <v>8.6579999999999995</v>
      </c>
      <c r="N134">
        <v>10.747</v>
      </c>
      <c r="O134">
        <v>2.089</v>
      </c>
      <c r="Q134">
        <v>0.46300000000000002</v>
      </c>
      <c r="R134">
        <v>1</v>
      </c>
      <c r="S134">
        <v>0</v>
      </c>
      <c r="T134">
        <v>0</v>
      </c>
      <c r="V134">
        <v>0</v>
      </c>
      <c r="Y134" s="1">
        <v>44818</v>
      </c>
      <c r="Z134" s="6">
        <v>0.58575231481481482</v>
      </c>
      <c r="AB134">
        <v>1</v>
      </c>
      <c r="AD134" s="3">
        <f t="shared" si="8"/>
        <v>10.071354831117221</v>
      </c>
      <c r="AE134" s="3">
        <f t="shared" si="9"/>
        <v>12.427497200046254</v>
      </c>
      <c r="AF134" s="3">
        <f t="shared" si="10"/>
        <v>2.3561423689290333</v>
      </c>
      <c r="AG134" s="3">
        <f t="shared" si="11"/>
        <v>0.65768855310148466</v>
      </c>
      <c r="AH134" s="3"/>
      <c r="AI134">
        <f>100*(AVERAGE(I134:I135))/(AVERAGE(I$47:I$48))</f>
        <v>90.794081909799161</v>
      </c>
      <c r="AK134">
        <f>ABS(100*(AD134-AD135)/(AVERAGE(AD134:AD135)))</f>
        <v>3.7982584256382244</v>
      </c>
      <c r="AO134">
        <f>100*(AVERAGE(J134:J135))/(AVERAGE(J$47:J$48))</f>
        <v>83.0564406008193</v>
      </c>
      <c r="AQ134">
        <f>ABS(100*(AE134-AE135)/(AVERAGE(AE134:AE135)))</f>
        <v>0.42302062542062713</v>
      </c>
      <c r="AU134">
        <f>100*(((AVERAGE(J134:J135))-(AVERAGE(I134:I135)))/((AVERAGE(J$47:J$48))-(AVERAGE($I$47:I48))))</f>
        <v>52.859135285913524</v>
      </c>
      <c r="AW134">
        <f>ABS(100*(AF134-AF135)/(AVERAGE(AF134:AF135)))</f>
        <v>15.417477026676599</v>
      </c>
      <c r="BA134">
        <f>100*(AVERAGE(L134:L135))/(AVERAGE(L$47:L$48))</f>
        <v>91.113305356702043</v>
      </c>
      <c r="BC134">
        <f>ABS(100*(AG134-AG135)/(AVERAGE(AG134:AG135)))</f>
        <v>4.1225784913980519</v>
      </c>
      <c r="BG134" s="3">
        <f>AVERAGE(AD134:AD135)</f>
        <v>10.266325620050736</v>
      </c>
      <c r="BH134" s="3">
        <f>AVERAGE(AE134:AE135)</f>
        <v>12.453838352490042</v>
      </c>
      <c r="BI134" s="3">
        <f>AVERAGE(AF134:AF135)</f>
        <v>2.1875127324393056</v>
      </c>
      <c r="BJ134" s="3">
        <f>AVERAGE(AG134:AG135)</f>
        <v>0.64440549199627162</v>
      </c>
    </row>
    <row r="135" spans="1:62" x14ac:dyDescent="0.2">
      <c r="A135">
        <v>111</v>
      </c>
      <c r="B135">
        <v>1</v>
      </c>
      <c r="C135" t="s">
        <v>93</v>
      </c>
      <c r="D135" t="s">
        <v>27</v>
      </c>
      <c r="G135">
        <v>0.3</v>
      </c>
      <c r="H135">
        <v>0.3</v>
      </c>
      <c r="I135">
        <v>6473</v>
      </c>
      <c r="J135">
        <v>7315</v>
      </c>
      <c r="L135">
        <v>3616</v>
      </c>
      <c r="M135">
        <v>8.968</v>
      </c>
      <c r="N135">
        <v>10.794</v>
      </c>
      <c r="O135">
        <v>1.825</v>
      </c>
      <c r="Q135">
        <v>0.437</v>
      </c>
      <c r="R135">
        <v>1</v>
      </c>
      <c r="S135">
        <v>0</v>
      </c>
      <c r="T135">
        <v>0</v>
      </c>
      <c r="V135">
        <v>0</v>
      </c>
      <c r="Y135" s="1">
        <v>44818</v>
      </c>
      <c r="Z135" s="6">
        <v>0.59332175925925923</v>
      </c>
      <c r="AB135">
        <v>1</v>
      </c>
      <c r="AD135" s="3">
        <f t="shared" si="8"/>
        <v>10.461296408984254</v>
      </c>
      <c r="AE135" s="3">
        <f t="shared" si="9"/>
        <v>12.480179504933831</v>
      </c>
      <c r="AF135" s="3">
        <f t="shared" si="10"/>
        <v>2.0188830959495778</v>
      </c>
      <c r="AG135" s="3">
        <f t="shared" si="11"/>
        <v>0.63112243089105857</v>
      </c>
      <c r="AH135" s="3"/>
      <c r="BG135" s="3"/>
      <c r="BH135" s="3"/>
      <c r="BI135" s="3"/>
      <c r="BJ135" s="3"/>
    </row>
    <row r="136" spans="1:62" x14ac:dyDescent="0.2">
      <c r="A136">
        <v>112</v>
      </c>
      <c r="B136">
        <v>6</v>
      </c>
      <c r="R136">
        <v>1</v>
      </c>
      <c r="AB136">
        <v>1</v>
      </c>
      <c r="AD136" s="3" t="e">
        <f t="shared" si="8"/>
        <v>#DIV/0!</v>
      </c>
      <c r="AE136" s="3" t="e">
        <f t="shared" si="9"/>
        <v>#DIV/0!</v>
      </c>
      <c r="AF136" s="3" t="e">
        <f t="shared" si="10"/>
        <v>#DIV/0!</v>
      </c>
      <c r="AG136" s="3" t="e">
        <f t="shared" si="11"/>
        <v>#DIV/0!</v>
      </c>
      <c r="AH136" s="3"/>
    </row>
  </sheetData>
  <conditionalFormatting sqref="BC33:BD34 AK36:AL37 AW36:AX37 AQ36:AR37 AK39:AL40 AL38 AQ39:AR40 AR38 AW39:AX40 AX38 BD38 BC36:BD37 BD35 BD32">
    <cfRule type="cellIs" dxfId="321" priority="322" operator="greaterThan">
      <formula>20</formula>
    </cfRule>
  </conditionalFormatting>
  <conditionalFormatting sqref="AS49:AT49 AY49:AZ49 BE49 AM49:AN49 BE32:BE38 AM43:AN44 BE43:BE44 AY43:AZ44 AS43:AT44 AM36:AN40 AY36:AZ40 AS36:AT40">
    <cfRule type="cellIs" dxfId="320" priority="321" operator="between">
      <formula>80</formula>
      <formula>120</formula>
    </cfRule>
  </conditionalFormatting>
  <conditionalFormatting sqref="BC40">
    <cfRule type="cellIs" dxfId="319" priority="320" operator="greaterThan">
      <formula>20</formula>
    </cfRule>
  </conditionalFormatting>
  <conditionalFormatting sqref="AL44 AX44 BD44 BC49:BD49 AW49:AX49 AK49:AL49">
    <cfRule type="cellIs" dxfId="318" priority="319" operator="greaterThan">
      <formula>20</formula>
    </cfRule>
  </conditionalFormatting>
  <conditionalFormatting sqref="AK49">
    <cfRule type="cellIs" dxfId="317" priority="317" operator="greaterThan">
      <formula>20</formula>
    </cfRule>
  </conditionalFormatting>
  <conditionalFormatting sqref="BC49">
    <cfRule type="cellIs" dxfId="316" priority="314" operator="greaterThan">
      <formula>20</formula>
    </cfRule>
  </conditionalFormatting>
  <conditionalFormatting sqref="AM31:AN36 AY31:AZ36">
    <cfRule type="cellIs" dxfId="315" priority="312" operator="between">
      <formula>80</formula>
      <formula>120</formula>
    </cfRule>
  </conditionalFormatting>
  <conditionalFormatting sqref="AR44 AQ49:AR49">
    <cfRule type="cellIs" dxfId="314" priority="318" operator="greaterThan">
      <formula>20</formula>
    </cfRule>
  </conditionalFormatting>
  <conditionalFormatting sqref="AQ31:AR31 AQ36:AR36 AR35 AQ33:AR34 AR32">
    <cfRule type="cellIs" dxfId="313" priority="311" operator="greaterThan">
      <formula>20</formula>
    </cfRule>
  </conditionalFormatting>
  <conditionalFormatting sqref="AS31:AT36">
    <cfRule type="cellIs" dxfId="312" priority="310" operator="between">
      <formula>80</formula>
      <formula>120</formula>
    </cfRule>
  </conditionalFormatting>
  <conditionalFormatting sqref="AQ49">
    <cfRule type="cellIs" dxfId="311" priority="316" operator="greaterThan">
      <formula>20</formula>
    </cfRule>
  </conditionalFormatting>
  <conditionalFormatting sqref="AW49">
    <cfRule type="cellIs" dxfId="310" priority="315" operator="greaterThan">
      <formula>20</formula>
    </cfRule>
  </conditionalFormatting>
  <conditionalFormatting sqref="AK31:AL31 AW31:AX31 AK36:AL36 AL35 AK33:AL34 AL32 AW36:AX36 AX35 AW33:AX34 AX32">
    <cfRule type="cellIs" dxfId="309" priority="313" operator="greaterThan">
      <formula>20</formula>
    </cfRule>
  </conditionalFormatting>
  <conditionalFormatting sqref="BC49">
    <cfRule type="cellIs" dxfId="308" priority="308" operator="greaterThan">
      <formula>20</formula>
    </cfRule>
  </conditionalFormatting>
  <conditionalFormatting sqref="AW49">
    <cfRule type="cellIs" dxfId="307" priority="309" operator="greaterThan">
      <formula>20</formula>
    </cfRule>
  </conditionalFormatting>
  <conditionalFormatting sqref="BE80">
    <cfRule type="cellIs" dxfId="306" priority="204" operator="between">
      <formula>80</formula>
      <formula>120</formula>
    </cfRule>
  </conditionalFormatting>
  <conditionalFormatting sqref="AK45">
    <cfRule type="cellIs" dxfId="305" priority="307" operator="greaterThan">
      <formula>20</formula>
    </cfRule>
  </conditionalFormatting>
  <conditionalFormatting sqref="AQ45">
    <cfRule type="cellIs" dxfId="304" priority="306" operator="greaterThan">
      <formula>20</formula>
    </cfRule>
  </conditionalFormatting>
  <conditionalFormatting sqref="AW45">
    <cfRule type="cellIs" dxfId="303" priority="305" operator="greaterThan">
      <formula>20</formula>
    </cfRule>
  </conditionalFormatting>
  <conditionalFormatting sqref="BC45">
    <cfRule type="cellIs" dxfId="302" priority="304" operator="greaterThan">
      <formula>20</formula>
    </cfRule>
  </conditionalFormatting>
  <conditionalFormatting sqref="AK42">
    <cfRule type="cellIs" dxfId="301" priority="303" operator="greaterThan">
      <formula>20</formula>
    </cfRule>
  </conditionalFormatting>
  <conditionalFormatting sqref="AQ42">
    <cfRule type="cellIs" dxfId="300" priority="302" operator="greaterThan">
      <formula>20</formula>
    </cfRule>
  </conditionalFormatting>
  <conditionalFormatting sqref="AW42">
    <cfRule type="cellIs" dxfId="299" priority="301" operator="greaterThan">
      <formula>20</formula>
    </cfRule>
  </conditionalFormatting>
  <conditionalFormatting sqref="BC42">
    <cfRule type="cellIs" dxfId="298" priority="300" operator="greaterThan">
      <formula>20</formula>
    </cfRule>
  </conditionalFormatting>
  <conditionalFormatting sqref="AK43">
    <cfRule type="cellIs" dxfId="297" priority="299" operator="greaterThan">
      <formula>20</formula>
    </cfRule>
  </conditionalFormatting>
  <conditionalFormatting sqref="AQ43">
    <cfRule type="cellIs" dxfId="296" priority="298" operator="greaterThan">
      <formula>20</formula>
    </cfRule>
  </conditionalFormatting>
  <conditionalFormatting sqref="AW43">
    <cfRule type="cellIs" dxfId="295" priority="297" operator="greaterThan">
      <formula>20</formula>
    </cfRule>
  </conditionalFormatting>
  <conditionalFormatting sqref="BC43">
    <cfRule type="cellIs" dxfId="294" priority="296" operator="greaterThan">
      <formula>20</formula>
    </cfRule>
  </conditionalFormatting>
  <conditionalFormatting sqref="AW85">
    <cfRule type="cellIs" dxfId="293" priority="198" operator="greaterThan">
      <formula>20</formula>
    </cfRule>
  </conditionalFormatting>
  <conditionalFormatting sqref="BC85">
    <cfRule type="cellIs" dxfId="292" priority="197" operator="greaterThan">
      <formula>20</formula>
    </cfRule>
  </conditionalFormatting>
  <conditionalFormatting sqref="AK91 AK88">
    <cfRule type="cellIs" dxfId="291" priority="196" operator="greaterThan">
      <formula>20</formula>
    </cfRule>
  </conditionalFormatting>
  <conditionalFormatting sqref="AQ91 AQ88">
    <cfRule type="cellIs" dxfId="290" priority="195" operator="greaterThan">
      <formula>20</formula>
    </cfRule>
  </conditionalFormatting>
  <conditionalFormatting sqref="AK48">
    <cfRule type="cellIs" dxfId="289" priority="295" operator="greaterThan">
      <formula>20</formula>
    </cfRule>
  </conditionalFormatting>
  <conditionalFormatting sqref="AQ48">
    <cfRule type="cellIs" dxfId="288" priority="294" operator="greaterThan">
      <formula>20</formula>
    </cfRule>
  </conditionalFormatting>
  <conditionalFormatting sqref="AW48">
    <cfRule type="cellIs" dxfId="287" priority="293" operator="greaterThan">
      <formula>20</formula>
    </cfRule>
  </conditionalFormatting>
  <conditionalFormatting sqref="BC48">
    <cfRule type="cellIs" dxfId="286" priority="292" operator="greaterThan">
      <formula>20</formula>
    </cfRule>
  </conditionalFormatting>
  <conditionalFormatting sqref="AK82 AK79 AK76 AK73 AK70 AK67 AK64 AK61 AK58 AK55 AK52">
    <cfRule type="cellIs" dxfId="285" priority="291" operator="greaterThan">
      <formula>20</formula>
    </cfRule>
  </conditionalFormatting>
  <conditionalFormatting sqref="AQ82 AQ79 AQ76 AQ73 AQ70 AQ67 AQ64 AQ61 AQ58 AQ55 AQ52">
    <cfRule type="cellIs" dxfId="284" priority="290" operator="greaterThan">
      <formula>20</formula>
    </cfRule>
  </conditionalFormatting>
  <conditionalFormatting sqref="AW82 AW79 AW76 AW73 AW70 AW67 AW64 AW61 AW58 AW55 AW52">
    <cfRule type="cellIs" dxfId="283" priority="289" operator="greaterThan">
      <formula>20</formula>
    </cfRule>
  </conditionalFormatting>
  <conditionalFormatting sqref="BC82 BC79 BC76 BC73 BC70 BC67 BC64 BC61 BC58 BC55 BC52">
    <cfRule type="cellIs" dxfId="282" priority="288" operator="greaterThan">
      <formula>20</formula>
    </cfRule>
  </conditionalFormatting>
  <conditionalFormatting sqref="AK89">
    <cfRule type="cellIs" dxfId="281" priority="287" operator="greaterThan">
      <formula>20</formula>
    </cfRule>
  </conditionalFormatting>
  <conditionalFormatting sqref="AQ89">
    <cfRule type="cellIs" dxfId="280" priority="286" operator="greaterThan">
      <formula>20</formula>
    </cfRule>
  </conditionalFormatting>
  <conditionalFormatting sqref="AW89">
    <cfRule type="cellIs" dxfId="279" priority="285" operator="greaterThan">
      <formula>20</formula>
    </cfRule>
  </conditionalFormatting>
  <conditionalFormatting sqref="BC92 BC89">
    <cfRule type="cellIs" dxfId="278" priority="284" operator="greaterThan">
      <formula>20</formula>
    </cfRule>
  </conditionalFormatting>
  <conditionalFormatting sqref="AM83:AN83">
    <cfRule type="cellIs" dxfId="277" priority="283" operator="between">
      <formula>80</formula>
      <formula>120</formula>
    </cfRule>
  </conditionalFormatting>
  <conditionalFormatting sqref="AL82">
    <cfRule type="cellIs" dxfId="276" priority="282" operator="greaterThan">
      <formula>20</formula>
    </cfRule>
  </conditionalFormatting>
  <conditionalFormatting sqref="AM82:AN82">
    <cfRule type="cellIs" dxfId="275" priority="281" operator="between">
      <formula>80</formula>
      <formula>120</formula>
    </cfRule>
  </conditionalFormatting>
  <conditionalFormatting sqref="AM82:AN82">
    <cfRule type="cellIs" dxfId="274" priority="280" operator="between">
      <formula>80</formula>
      <formula>120</formula>
    </cfRule>
  </conditionalFormatting>
  <conditionalFormatting sqref="AR80">
    <cfRule type="cellIs" dxfId="273" priority="219" operator="greaterThan">
      <formula>20</formula>
    </cfRule>
  </conditionalFormatting>
  <conditionalFormatting sqref="AM84:AN84">
    <cfRule type="cellIs" dxfId="272" priority="279" operator="between">
      <formula>80</formula>
      <formula>120</formula>
    </cfRule>
  </conditionalFormatting>
  <conditionalFormatting sqref="AK83 AK80 AK77 AK74 AK71 AK68 AK65 AK62 AK59 AK56 AK53 AK50">
    <cfRule type="cellIs" dxfId="271" priority="234" operator="greaterThan">
      <formula>20</formula>
    </cfRule>
  </conditionalFormatting>
  <conditionalFormatting sqref="AQ83 AQ80 AQ77 AQ74 AQ71 AQ68 AQ65 AQ62 AQ59 AQ56 AQ53 AQ50">
    <cfRule type="cellIs" dxfId="270" priority="233" operator="greaterThan">
      <formula>20</formula>
    </cfRule>
  </conditionalFormatting>
  <conditionalFormatting sqref="AW83 AW80 AW77 AW74 AW71 AW68 AW65 AW62 AW59 AW56 AW53 AW50">
    <cfRule type="cellIs" dxfId="269" priority="232" operator="greaterThan">
      <formula>20</formula>
    </cfRule>
  </conditionalFormatting>
  <conditionalFormatting sqref="BC83 BC80 BC77 BC74 BC71 BC68 BC65 BC62 BC59 BC56 BC53 BC50">
    <cfRule type="cellIs" dxfId="268" priority="231" operator="greaterThan">
      <formula>20</formula>
    </cfRule>
  </conditionalFormatting>
  <conditionalFormatting sqref="AQ90 AQ87">
    <cfRule type="cellIs" dxfId="267" priority="229" operator="greaterThan">
      <formula>20</formula>
    </cfRule>
  </conditionalFormatting>
  <conditionalFormatting sqref="AW90 AW87">
    <cfRule type="cellIs" dxfId="266" priority="228" operator="greaterThan">
      <formula>20</formula>
    </cfRule>
  </conditionalFormatting>
  <conditionalFormatting sqref="AS83:AT83">
    <cfRule type="cellIs" dxfId="265" priority="278" operator="between">
      <formula>80</formula>
      <formula>120</formula>
    </cfRule>
  </conditionalFormatting>
  <conditionalFormatting sqref="AS83:AT83">
    <cfRule type="cellIs" dxfId="264" priority="277" operator="between">
      <formula>80</formula>
      <formula>120</formula>
    </cfRule>
  </conditionalFormatting>
  <conditionalFormatting sqref="AR82">
    <cfRule type="cellIs" dxfId="263" priority="276" operator="greaterThan">
      <formula>20</formula>
    </cfRule>
  </conditionalFormatting>
  <conditionalFormatting sqref="AS82:AT82">
    <cfRule type="cellIs" dxfId="262" priority="275" operator="between">
      <formula>80</formula>
      <formula>120</formula>
    </cfRule>
  </conditionalFormatting>
  <conditionalFormatting sqref="AS82:AT82">
    <cfRule type="cellIs" dxfId="261" priority="274" operator="between">
      <formula>80</formula>
      <formula>120</formula>
    </cfRule>
  </conditionalFormatting>
  <conditionalFormatting sqref="AS82:AT82">
    <cfRule type="cellIs" dxfId="260" priority="273" operator="between">
      <formula>80</formula>
      <formula>120</formula>
    </cfRule>
  </conditionalFormatting>
  <conditionalFormatting sqref="AS84:AT84">
    <cfRule type="cellIs" dxfId="259" priority="272" operator="between">
      <formula>80</formula>
      <formula>120</formula>
    </cfRule>
  </conditionalFormatting>
  <conditionalFormatting sqref="AS84:AT84">
    <cfRule type="cellIs" dxfId="258" priority="271" operator="between">
      <formula>80</formula>
      <formula>120</formula>
    </cfRule>
  </conditionalFormatting>
  <conditionalFormatting sqref="AY83:AZ83">
    <cfRule type="cellIs" dxfId="257" priority="270" operator="between">
      <formula>80</formula>
      <formula>120</formula>
    </cfRule>
  </conditionalFormatting>
  <conditionalFormatting sqref="AX82">
    <cfRule type="cellIs" dxfId="256" priority="269" operator="greaterThan">
      <formula>20</formula>
    </cfRule>
  </conditionalFormatting>
  <conditionalFormatting sqref="AY82:AZ82">
    <cfRule type="cellIs" dxfId="255" priority="268" operator="between">
      <formula>80</formula>
      <formula>120</formula>
    </cfRule>
  </conditionalFormatting>
  <conditionalFormatting sqref="AY82:AZ82">
    <cfRule type="cellIs" dxfId="254" priority="266" operator="between">
      <formula>80</formula>
      <formula>120</formula>
    </cfRule>
  </conditionalFormatting>
  <conditionalFormatting sqref="AY82:AZ82">
    <cfRule type="cellIs" dxfId="253" priority="267" operator="between">
      <formula>80</formula>
      <formula>120</formula>
    </cfRule>
  </conditionalFormatting>
  <conditionalFormatting sqref="AY84:AZ84">
    <cfRule type="cellIs" dxfId="252" priority="265" operator="between">
      <formula>80</formula>
      <formula>120</formula>
    </cfRule>
  </conditionalFormatting>
  <conditionalFormatting sqref="BE83">
    <cfRule type="cellIs" dxfId="251" priority="264" operator="between">
      <formula>80</formula>
      <formula>120</formula>
    </cfRule>
  </conditionalFormatting>
  <conditionalFormatting sqref="BD82">
    <cfRule type="cellIs" dxfId="250" priority="263" operator="greaterThan">
      <formula>20</formula>
    </cfRule>
  </conditionalFormatting>
  <conditionalFormatting sqref="BE82">
    <cfRule type="cellIs" dxfId="249" priority="262" operator="between">
      <formula>80</formula>
      <formula>120</formula>
    </cfRule>
  </conditionalFormatting>
  <conditionalFormatting sqref="BE82">
    <cfRule type="cellIs" dxfId="248" priority="261" operator="between">
      <formula>80</formula>
      <formula>120</formula>
    </cfRule>
  </conditionalFormatting>
  <conditionalFormatting sqref="BE82">
    <cfRule type="cellIs" dxfId="247" priority="259" operator="between">
      <formula>80</formula>
      <formula>120</formula>
    </cfRule>
  </conditionalFormatting>
  <conditionalFormatting sqref="BE82">
    <cfRule type="cellIs" dxfId="246" priority="260" operator="between">
      <formula>80</formula>
      <formula>120</formula>
    </cfRule>
  </conditionalFormatting>
  <conditionalFormatting sqref="BE84">
    <cfRule type="cellIs" dxfId="245" priority="258" operator="between">
      <formula>80</formula>
      <formula>120</formula>
    </cfRule>
  </conditionalFormatting>
  <conditionalFormatting sqref="AW91 AW88">
    <cfRule type="cellIs" dxfId="244" priority="194" operator="greaterThan">
      <formula>20</formula>
    </cfRule>
  </conditionalFormatting>
  <conditionalFormatting sqref="AQ89 AQ86">
    <cfRule type="cellIs" dxfId="243" priority="191" operator="greaterThan">
      <formula>20</formula>
    </cfRule>
  </conditionalFormatting>
  <conditionalFormatting sqref="AS93:AT93">
    <cfRule type="cellIs" dxfId="242" priority="187" operator="between">
      <formula>80</formula>
      <formula>120</formula>
    </cfRule>
  </conditionalFormatting>
  <conditionalFormatting sqref="BE93">
    <cfRule type="cellIs" dxfId="241" priority="184" operator="between">
      <formula>80</formula>
      <formula>120</formula>
    </cfRule>
  </conditionalFormatting>
  <conditionalFormatting sqref="AS94:AT94 AY94:AZ94 BE94 AM94:AN94">
    <cfRule type="cellIs" dxfId="240" priority="183" operator="between">
      <formula>80</formula>
      <formula>120</formula>
    </cfRule>
  </conditionalFormatting>
  <conditionalFormatting sqref="BC94:BD94 AW94:AX94 AK94:AL94">
    <cfRule type="cellIs" dxfId="239" priority="182" operator="greaterThan">
      <formula>20</formula>
    </cfRule>
  </conditionalFormatting>
  <conditionalFormatting sqref="BC39">
    <cfRule type="cellIs" dxfId="238" priority="257" operator="greaterThan">
      <formula>20</formula>
    </cfRule>
  </conditionalFormatting>
  <conditionalFormatting sqref="AK43:AL43 AW43:AX43 BC43:BD43">
    <cfRule type="cellIs" dxfId="237" priority="256" operator="greaterThan">
      <formula>20</formula>
    </cfRule>
  </conditionalFormatting>
  <conditionalFormatting sqref="AQ43:AR43">
    <cfRule type="cellIs" dxfId="236" priority="255" operator="greaterThan">
      <formula>20</formula>
    </cfRule>
  </conditionalFormatting>
  <conditionalFormatting sqref="AQ43">
    <cfRule type="cellIs" dxfId="235" priority="253" operator="greaterThan">
      <formula>20</formula>
    </cfRule>
  </conditionalFormatting>
  <conditionalFormatting sqref="BC43 BC45">
    <cfRule type="cellIs" dxfId="234" priority="251" operator="greaterThan">
      <formula>20</formula>
    </cfRule>
  </conditionalFormatting>
  <conditionalFormatting sqref="AK43">
    <cfRule type="cellIs" dxfId="233" priority="254" operator="greaterThan">
      <formula>20</formula>
    </cfRule>
  </conditionalFormatting>
  <conditionalFormatting sqref="AW43 AW45">
    <cfRule type="cellIs" dxfId="232" priority="252" operator="greaterThan">
      <formula>20</formula>
    </cfRule>
  </conditionalFormatting>
  <conditionalFormatting sqref="AK45:AL45 AW45:AX45 BC45:BD45">
    <cfRule type="cellIs" dxfId="231" priority="250" operator="greaterThan">
      <formula>20</formula>
    </cfRule>
  </conditionalFormatting>
  <conditionalFormatting sqref="AM45:AN45 BE45 AY45:AZ45">
    <cfRule type="cellIs" dxfId="230" priority="249" operator="between">
      <formula>80</formula>
      <formula>120</formula>
    </cfRule>
  </conditionalFormatting>
  <conditionalFormatting sqref="AQ45:AR45">
    <cfRule type="cellIs" dxfId="229" priority="248" operator="greaterThan">
      <formula>20</formula>
    </cfRule>
  </conditionalFormatting>
  <conditionalFormatting sqref="AS45:AT45">
    <cfRule type="cellIs" dxfId="228" priority="247" operator="between">
      <formula>80</formula>
      <formula>120</formula>
    </cfRule>
  </conditionalFormatting>
  <conditionalFormatting sqref="AK42">
    <cfRule type="cellIs" dxfId="227" priority="246" operator="greaterThan">
      <formula>20</formula>
    </cfRule>
  </conditionalFormatting>
  <conditionalFormatting sqref="AQ42">
    <cfRule type="cellIs" dxfId="226" priority="245" operator="greaterThan">
      <formula>20</formula>
    </cfRule>
  </conditionalFormatting>
  <conditionalFormatting sqref="AW42">
    <cfRule type="cellIs" dxfId="225" priority="244" operator="greaterThan">
      <formula>20</formula>
    </cfRule>
  </conditionalFormatting>
  <conditionalFormatting sqref="BC42">
    <cfRule type="cellIs" dxfId="224" priority="243" operator="greaterThan">
      <formula>20</formula>
    </cfRule>
  </conditionalFormatting>
  <conditionalFormatting sqref="AK46">
    <cfRule type="cellIs" dxfId="223" priority="242" operator="greaterThan">
      <formula>20</formula>
    </cfRule>
  </conditionalFormatting>
  <conditionalFormatting sqref="AQ46">
    <cfRule type="cellIs" dxfId="222" priority="241" operator="greaterThan">
      <formula>20</formula>
    </cfRule>
  </conditionalFormatting>
  <conditionalFormatting sqref="AW46">
    <cfRule type="cellIs" dxfId="221" priority="240" operator="greaterThan">
      <formula>20</formula>
    </cfRule>
  </conditionalFormatting>
  <conditionalFormatting sqref="BC46">
    <cfRule type="cellIs" dxfId="220" priority="239" operator="greaterThan">
      <formula>20</formula>
    </cfRule>
  </conditionalFormatting>
  <conditionalFormatting sqref="AK47">
    <cfRule type="cellIs" dxfId="219" priority="238" operator="greaterThan">
      <formula>20</formula>
    </cfRule>
  </conditionalFormatting>
  <conditionalFormatting sqref="AQ47">
    <cfRule type="cellIs" dxfId="218" priority="237" operator="greaterThan">
      <formula>20</formula>
    </cfRule>
  </conditionalFormatting>
  <conditionalFormatting sqref="AW47">
    <cfRule type="cellIs" dxfId="217" priority="236" operator="greaterThan">
      <formula>20</formula>
    </cfRule>
  </conditionalFormatting>
  <conditionalFormatting sqref="BC47">
    <cfRule type="cellIs" dxfId="216" priority="235" operator="greaterThan">
      <formula>20</formula>
    </cfRule>
  </conditionalFormatting>
  <conditionalFormatting sqref="AK90 AK87">
    <cfRule type="cellIs" dxfId="215" priority="230" operator="greaterThan">
      <formula>20</formula>
    </cfRule>
  </conditionalFormatting>
  <conditionalFormatting sqref="BC90 BC87">
    <cfRule type="cellIs" dxfId="214" priority="227" operator="greaterThan">
      <formula>20</formula>
    </cfRule>
  </conditionalFormatting>
  <conditionalFormatting sqref="AM81:AN81">
    <cfRule type="cellIs" dxfId="213" priority="226" operator="between">
      <formula>80</formula>
      <formula>120</formula>
    </cfRule>
  </conditionalFormatting>
  <conditionalFormatting sqref="AL80">
    <cfRule type="cellIs" dxfId="212" priority="225" operator="greaterThan">
      <formula>20</formula>
    </cfRule>
  </conditionalFormatting>
  <conditionalFormatting sqref="AM80:AN80">
    <cfRule type="cellIs" dxfId="211" priority="224" operator="between">
      <formula>80</formula>
      <formula>120</formula>
    </cfRule>
  </conditionalFormatting>
  <conditionalFormatting sqref="AM80:AN80">
    <cfRule type="cellIs" dxfId="210" priority="223" operator="between">
      <formula>80</formula>
      <formula>120</formula>
    </cfRule>
  </conditionalFormatting>
  <conditionalFormatting sqref="AM82:AN83">
    <cfRule type="cellIs" dxfId="209" priority="222" operator="between">
      <formula>80</formula>
      <formula>120</formula>
    </cfRule>
  </conditionalFormatting>
  <conditionalFormatting sqref="AS81:AT81">
    <cfRule type="cellIs" dxfId="208" priority="221" operator="between">
      <formula>80</formula>
      <formula>120</formula>
    </cfRule>
  </conditionalFormatting>
  <conditionalFormatting sqref="AS81:AT81">
    <cfRule type="cellIs" dxfId="207" priority="220" operator="between">
      <formula>80</formula>
      <formula>120</formula>
    </cfRule>
  </conditionalFormatting>
  <conditionalFormatting sqref="AS80:AT80">
    <cfRule type="cellIs" dxfId="206" priority="218" operator="between">
      <formula>80</formula>
      <formula>120</formula>
    </cfRule>
  </conditionalFormatting>
  <conditionalFormatting sqref="AS80:AT80">
    <cfRule type="cellIs" dxfId="205" priority="217" operator="between">
      <formula>80</formula>
      <formula>120</formula>
    </cfRule>
  </conditionalFormatting>
  <conditionalFormatting sqref="AS80:AT80">
    <cfRule type="cellIs" dxfId="204" priority="216" operator="between">
      <formula>80</formula>
      <formula>120</formula>
    </cfRule>
  </conditionalFormatting>
  <conditionalFormatting sqref="AS82:AT83">
    <cfRule type="cellIs" dxfId="203" priority="215" operator="between">
      <formula>80</formula>
      <formula>120</formula>
    </cfRule>
  </conditionalFormatting>
  <conditionalFormatting sqref="AS82:AT83">
    <cfRule type="cellIs" dxfId="202" priority="214" operator="between">
      <formula>80</formula>
      <formula>120</formula>
    </cfRule>
  </conditionalFormatting>
  <conditionalFormatting sqref="BD80">
    <cfRule type="cellIs" dxfId="201" priority="206" operator="greaterThan">
      <formula>20</formula>
    </cfRule>
  </conditionalFormatting>
  <conditionalFormatting sqref="AY81:AZ81">
    <cfRule type="cellIs" dxfId="200" priority="213" operator="between">
      <formula>80</formula>
      <formula>120</formula>
    </cfRule>
  </conditionalFormatting>
  <conditionalFormatting sqref="AX80">
    <cfRule type="cellIs" dxfId="199" priority="212" operator="greaterThan">
      <formula>20</formula>
    </cfRule>
  </conditionalFormatting>
  <conditionalFormatting sqref="AY80:AZ80">
    <cfRule type="cellIs" dxfId="198" priority="211" operator="between">
      <formula>80</formula>
      <formula>120</formula>
    </cfRule>
  </conditionalFormatting>
  <conditionalFormatting sqref="AY80:AZ80">
    <cfRule type="cellIs" dxfId="197" priority="209" operator="between">
      <formula>80</formula>
      <formula>120</formula>
    </cfRule>
  </conditionalFormatting>
  <conditionalFormatting sqref="AY80:AZ80">
    <cfRule type="cellIs" dxfId="196" priority="210" operator="between">
      <formula>80</formula>
      <formula>120</formula>
    </cfRule>
  </conditionalFormatting>
  <conditionalFormatting sqref="AY82:AZ83">
    <cfRule type="cellIs" dxfId="195" priority="208" operator="between">
      <formula>80</formula>
      <formula>120</formula>
    </cfRule>
  </conditionalFormatting>
  <conditionalFormatting sqref="AK85">
    <cfRule type="cellIs" dxfId="194" priority="200" operator="greaterThan">
      <formula>20</formula>
    </cfRule>
  </conditionalFormatting>
  <conditionalFormatting sqref="BE81">
    <cfRule type="cellIs" dxfId="193" priority="207" operator="between">
      <formula>80</formula>
      <formula>120</formula>
    </cfRule>
  </conditionalFormatting>
  <conditionalFormatting sqref="BE80">
    <cfRule type="cellIs" dxfId="192" priority="205" operator="between">
      <formula>80</formula>
      <formula>120</formula>
    </cfRule>
  </conditionalFormatting>
  <conditionalFormatting sqref="BE80">
    <cfRule type="cellIs" dxfId="191" priority="202" operator="between">
      <formula>80</formula>
      <formula>120</formula>
    </cfRule>
  </conditionalFormatting>
  <conditionalFormatting sqref="BE80">
    <cfRule type="cellIs" dxfId="190" priority="203" operator="between">
      <formula>80</formula>
      <formula>120</formula>
    </cfRule>
  </conditionalFormatting>
  <conditionalFormatting sqref="AK89 AK86">
    <cfRule type="cellIs" dxfId="189" priority="192" operator="greaterThan">
      <formula>20</formula>
    </cfRule>
  </conditionalFormatting>
  <conditionalFormatting sqref="BE82:BE83">
    <cfRule type="cellIs" dxfId="188" priority="201" operator="between">
      <formula>80</formula>
      <formula>120</formula>
    </cfRule>
  </conditionalFormatting>
  <conditionalFormatting sqref="AW89 AW86">
    <cfRule type="cellIs" dxfId="187" priority="190" operator="greaterThan">
      <formula>20</formula>
    </cfRule>
  </conditionalFormatting>
  <conditionalFormatting sqref="AQ85">
    <cfRule type="cellIs" dxfId="186" priority="199" operator="greaterThan">
      <formula>20</formula>
    </cfRule>
  </conditionalFormatting>
  <conditionalFormatting sqref="BC91 BC88">
    <cfRule type="cellIs" dxfId="185" priority="193" operator="greaterThan">
      <formula>20</formula>
    </cfRule>
  </conditionalFormatting>
  <conditionalFormatting sqref="BC92 BC89 BC86">
    <cfRule type="cellIs" dxfId="184" priority="189" operator="greaterThan">
      <formula>20</formula>
    </cfRule>
  </conditionalFormatting>
  <conditionalFormatting sqref="AM93:AN93">
    <cfRule type="cellIs" dxfId="183" priority="188" operator="between">
      <formula>80</formula>
      <formula>120</formula>
    </cfRule>
  </conditionalFormatting>
  <conditionalFormatting sqref="AS93:AT93">
    <cfRule type="cellIs" dxfId="182" priority="186" operator="between">
      <formula>80</formula>
      <formula>120</formula>
    </cfRule>
  </conditionalFormatting>
  <conditionalFormatting sqref="AY93:AZ93">
    <cfRule type="cellIs" dxfId="181" priority="185" operator="between">
      <formula>80</formula>
      <formula>120</formula>
    </cfRule>
  </conditionalFormatting>
  <conditionalFormatting sqref="AK94">
    <cfRule type="cellIs" dxfId="180" priority="180" operator="greaterThan">
      <formula>20</formula>
    </cfRule>
  </conditionalFormatting>
  <conditionalFormatting sqref="BC94">
    <cfRule type="cellIs" dxfId="179" priority="177" operator="greaterThan">
      <formula>20</formula>
    </cfRule>
  </conditionalFormatting>
  <conditionalFormatting sqref="AQ94:AR94">
    <cfRule type="cellIs" dxfId="178" priority="181" operator="greaterThan">
      <formula>20</formula>
    </cfRule>
  </conditionalFormatting>
  <conditionalFormatting sqref="AQ94">
    <cfRule type="cellIs" dxfId="177" priority="179" operator="greaterThan">
      <formula>20</formula>
    </cfRule>
  </conditionalFormatting>
  <conditionalFormatting sqref="AW94">
    <cfRule type="cellIs" dxfId="176" priority="178" operator="greaterThan">
      <formula>20</formula>
    </cfRule>
  </conditionalFormatting>
  <conditionalFormatting sqref="BC94">
    <cfRule type="cellIs" dxfId="175" priority="175" operator="greaterThan">
      <formula>20</formula>
    </cfRule>
  </conditionalFormatting>
  <conditionalFormatting sqref="AW94">
    <cfRule type="cellIs" dxfId="174" priority="176" operator="greaterThan">
      <formula>20</formula>
    </cfRule>
  </conditionalFormatting>
  <conditionalFormatting sqref="AK127 AK124 AK121 AK118 AK115 AK112 AK109 AK106 AK103 AK100 AK97">
    <cfRule type="cellIs" dxfId="173" priority="174" operator="greaterThan">
      <formula>20</formula>
    </cfRule>
  </conditionalFormatting>
  <conditionalFormatting sqref="AQ127 AQ124 AQ121 AQ118 AQ115 AQ112 AQ109 AQ106 AQ103 AQ100 AQ97">
    <cfRule type="cellIs" dxfId="172" priority="173" operator="greaterThan">
      <formula>20</formula>
    </cfRule>
  </conditionalFormatting>
  <conditionalFormatting sqref="AW127 AW124 AW121 AW118 AW115 AW112 AW109 AW106 AW103 AW100 AW97">
    <cfRule type="cellIs" dxfId="171" priority="172" operator="greaterThan">
      <formula>20</formula>
    </cfRule>
  </conditionalFormatting>
  <conditionalFormatting sqref="BC127 BC124 BC121 BC118 BC115 BC112 BC109 BC106 BC103 BC100 BC97">
    <cfRule type="cellIs" dxfId="170" priority="171" operator="greaterThan">
      <formula>20</formula>
    </cfRule>
  </conditionalFormatting>
  <conditionalFormatting sqref="AX127">
    <cfRule type="cellIs" dxfId="169" priority="156" operator="greaterThan">
      <formula>20</formula>
    </cfRule>
  </conditionalFormatting>
  <conditionalFormatting sqref="AM128:AN128">
    <cfRule type="cellIs" dxfId="168" priority="170" operator="between">
      <formula>80</formula>
      <formula>120</formula>
    </cfRule>
  </conditionalFormatting>
  <conditionalFormatting sqref="AL127">
    <cfRule type="cellIs" dxfId="167" priority="169" operator="greaterThan">
      <formula>20</formula>
    </cfRule>
  </conditionalFormatting>
  <conditionalFormatting sqref="AM127:AN127">
    <cfRule type="cellIs" dxfId="166" priority="168" operator="between">
      <formula>80</formula>
      <formula>120</formula>
    </cfRule>
  </conditionalFormatting>
  <conditionalFormatting sqref="AM127:AN127">
    <cfRule type="cellIs" dxfId="165" priority="167" operator="between">
      <formula>80</formula>
      <formula>120</formula>
    </cfRule>
  </conditionalFormatting>
  <conditionalFormatting sqref="AM129:AN129">
    <cfRule type="cellIs" dxfId="164" priority="166" operator="between">
      <formula>80</formula>
      <formula>120</formula>
    </cfRule>
  </conditionalFormatting>
  <conditionalFormatting sqref="AS128:AT128">
    <cfRule type="cellIs" dxfId="163" priority="165" operator="between">
      <formula>80</formula>
      <formula>120</formula>
    </cfRule>
  </conditionalFormatting>
  <conditionalFormatting sqref="AS128:AT128">
    <cfRule type="cellIs" dxfId="162" priority="164" operator="between">
      <formula>80</formula>
      <formula>120</formula>
    </cfRule>
  </conditionalFormatting>
  <conditionalFormatting sqref="AR127">
    <cfRule type="cellIs" dxfId="161" priority="163" operator="greaterThan">
      <formula>20</formula>
    </cfRule>
  </conditionalFormatting>
  <conditionalFormatting sqref="AS127:AT127">
    <cfRule type="cellIs" dxfId="160" priority="162" operator="between">
      <formula>80</formula>
      <formula>120</formula>
    </cfRule>
  </conditionalFormatting>
  <conditionalFormatting sqref="AS127:AT127">
    <cfRule type="cellIs" dxfId="159" priority="161" operator="between">
      <formula>80</formula>
      <formula>120</formula>
    </cfRule>
  </conditionalFormatting>
  <conditionalFormatting sqref="AS127:AT127">
    <cfRule type="cellIs" dxfId="158" priority="160" operator="between">
      <formula>80</formula>
      <formula>120</formula>
    </cfRule>
  </conditionalFormatting>
  <conditionalFormatting sqref="AS129:AT129">
    <cfRule type="cellIs" dxfId="157" priority="159" operator="between">
      <formula>80</formula>
      <formula>120</formula>
    </cfRule>
  </conditionalFormatting>
  <conditionalFormatting sqref="AS129:AT129">
    <cfRule type="cellIs" dxfId="156" priority="158" operator="between">
      <formula>80</formula>
      <formula>120</formula>
    </cfRule>
  </conditionalFormatting>
  <conditionalFormatting sqref="AY128:AZ128">
    <cfRule type="cellIs" dxfId="155" priority="157" operator="between">
      <formula>80</formula>
      <formula>120</formula>
    </cfRule>
  </conditionalFormatting>
  <conditionalFormatting sqref="AY127:AZ127">
    <cfRule type="cellIs" dxfId="154" priority="155" operator="between">
      <formula>80</formula>
      <formula>120</formula>
    </cfRule>
  </conditionalFormatting>
  <conditionalFormatting sqref="AY127:AZ127">
    <cfRule type="cellIs" dxfId="153" priority="153" operator="between">
      <formula>80</formula>
      <formula>120</formula>
    </cfRule>
  </conditionalFormatting>
  <conditionalFormatting sqref="AY127:AZ127">
    <cfRule type="cellIs" dxfId="152" priority="154" operator="between">
      <formula>80</formula>
      <formula>120</formula>
    </cfRule>
  </conditionalFormatting>
  <conditionalFormatting sqref="AY129:AZ129">
    <cfRule type="cellIs" dxfId="151" priority="152" operator="between">
      <formula>80</formula>
      <formula>120</formula>
    </cfRule>
  </conditionalFormatting>
  <conditionalFormatting sqref="BE128">
    <cfRule type="cellIs" dxfId="150" priority="151" operator="between">
      <formula>80</formula>
      <formula>120</formula>
    </cfRule>
  </conditionalFormatting>
  <conditionalFormatting sqref="BD127">
    <cfRule type="cellIs" dxfId="149" priority="150" operator="greaterThan">
      <formula>20</formula>
    </cfRule>
  </conditionalFormatting>
  <conditionalFormatting sqref="BE127">
    <cfRule type="cellIs" dxfId="148" priority="149" operator="between">
      <formula>80</formula>
      <formula>120</formula>
    </cfRule>
  </conditionalFormatting>
  <conditionalFormatting sqref="BE127">
    <cfRule type="cellIs" dxfId="147" priority="148" operator="between">
      <formula>80</formula>
      <formula>120</formula>
    </cfRule>
  </conditionalFormatting>
  <conditionalFormatting sqref="BE127">
    <cfRule type="cellIs" dxfId="146" priority="146" operator="between">
      <formula>80</formula>
      <formula>120</formula>
    </cfRule>
  </conditionalFormatting>
  <conditionalFormatting sqref="BE127">
    <cfRule type="cellIs" dxfId="145" priority="147" operator="between">
      <formula>80</formula>
      <formula>120</formula>
    </cfRule>
  </conditionalFormatting>
  <conditionalFormatting sqref="BE129">
    <cfRule type="cellIs" dxfId="144" priority="145" operator="between">
      <formula>80</formula>
      <formula>120</formula>
    </cfRule>
  </conditionalFormatting>
  <conditionalFormatting sqref="AK128 AK125 AK122 AK119 AK116 AK113 AK110 AK107 AK104 AK101 AK98 AK95">
    <cfRule type="cellIs" dxfId="143" priority="144" operator="greaterThan">
      <formula>20</formula>
    </cfRule>
  </conditionalFormatting>
  <conditionalFormatting sqref="AQ128 AQ125 AQ122 AQ119 AQ116 AQ113 AQ110 AQ107 AQ104 AQ101 AQ98 AQ95">
    <cfRule type="cellIs" dxfId="142" priority="143" operator="greaterThan">
      <formula>20</formula>
    </cfRule>
  </conditionalFormatting>
  <conditionalFormatting sqref="AW128 AW125 AW122 AW119 AW116 AW113 AW110 AW107 AW104 AW101 AW98 AW95">
    <cfRule type="cellIs" dxfId="141" priority="142" operator="greaterThan">
      <formula>20</formula>
    </cfRule>
  </conditionalFormatting>
  <conditionalFormatting sqref="BC128 BC125 BC122 BC119 BC116 BC113 BC110 BC107 BC104 BC101 BC98 BC95">
    <cfRule type="cellIs" dxfId="140" priority="141" operator="greaterThan">
      <formula>20</formula>
    </cfRule>
  </conditionalFormatting>
  <conditionalFormatting sqref="AK135 AK132">
    <cfRule type="cellIs" dxfId="139" priority="140" operator="greaterThan">
      <formula>20</formula>
    </cfRule>
  </conditionalFormatting>
  <conditionalFormatting sqref="AQ135 AQ132">
    <cfRule type="cellIs" dxfId="138" priority="139" operator="greaterThan">
      <formula>20</formula>
    </cfRule>
  </conditionalFormatting>
  <conditionalFormatting sqref="AW135 AW132">
    <cfRule type="cellIs" dxfId="137" priority="138" operator="greaterThan">
      <formula>20</formula>
    </cfRule>
  </conditionalFormatting>
  <conditionalFormatting sqref="BC135 BC132">
    <cfRule type="cellIs" dxfId="136" priority="137" operator="greaterThan">
      <formula>20</formula>
    </cfRule>
  </conditionalFormatting>
  <conditionalFormatting sqref="AL128">
    <cfRule type="cellIs" dxfId="135" priority="129" operator="lessThan">
      <formula>20</formula>
    </cfRule>
  </conditionalFormatting>
  <conditionalFormatting sqref="AM126:AN126">
    <cfRule type="cellIs" dxfId="134" priority="136" operator="between">
      <formula>80</formula>
      <formula>120</formula>
    </cfRule>
  </conditionalFormatting>
  <conditionalFormatting sqref="AL125">
    <cfRule type="cellIs" dxfId="133" priority="135" operator="greaterThan">
      <formula>20</formula>
    </cfRule>
  </conditionalFormatting>
  <conditionalFormatting sqref="AM125:AN125">
    <cfRule type="cellIs" dxfId="132" priority="134" operator="between">
      <formula>80</formula>
      <formula>120</formula>
    </cfRule>
  </conditionalFormatting>
  <conditionalFormatting sqref="AM125:AN125">
    <cfRule type="cellIs" dxfId="131" priority="133" operator="between">
      <formula>80</formula>
      <formula>120</formula>
    </cfRule>
  </conditionalFormatting>
  <conditionalFormatting sqref="AL128">
    <cfRule type="cellIs" dxfId="130" priority="132" operator="greaterThan">
      <formula>20</formula>
    </cfRule>
  </conditionalFormatting>
  <conditionalFormatting sqref="AM127:AN128">
    <cfRule type="cellIs" dxfId="129" priority="131" operator="between">
      <formula>80</formula>
      <formula>120</formula>
    </cfRule>
  </conditionalFormatting>
  <conditionalFormatting sqref="AL128">
    <cfRule type="cellIs" dxfId="128" priority="130" operator="greaterThan">
      <formula>20</formula>
    </cfRule>
  </conditionalFormatting>
  <conditionalFormatting sqref="AS126:AT126">
    <cfRule type="cellIs" dxfId="127" priority="128" operator="between">
      <formula>80</formula>
      <formula>120</formula>
    </cfRule>
  </conditionalFormatting>
  <conditionalFormatting sqref="AS126:AT126">
    <cfRule type="cellIs" dxfId="126" priority="127" operator="between">
      <formula>80</formula>
      <formula>120</formula>
    </cfRule>
  </conditionalFormatting>
  <conditionalFormatting sqref="AR125">
    <cfRule type="cellIs" dxfId="125" priority="126" operator="greaterThan">
      <formula>20</formula>
    </cfRule>
  </conditionalFormatting>
  <conditionalFormatting sqref="AS125:AT125">
    <cfRule type="cellIs" dxfId="124" priority="125" operator="between">
      <formula>80</formula>
      <formula>120</formula>
    </cfRule>
  </conditionalFormatting>
  <conditionalFormatting sqref="AS125:AT125">
    <cfRule type="cellIs" dxfId="123" priority="124" operator="between">
      <formula>80</formula>
      <formula>120</formula>
    </cfRule>
  </conditionalFormatting>
  <conditionalFormatting sqref="AS125:AT125">
    <cfRule type="cellIs" dxfId="122" priority="123" operator="between">
      <formula>80</formula>
      <formula>120</formula>
    </cfRule>
  </conditionalFormatting>
  <conditionalFormatting sqref="AR128">
    <cfRule type="cellIs" dxfId="121" priority="122" operator="greaterThan">
      <formula>20</formula>
    </cfRule>
  </conditionalFormatting>
  <conditionalFormatting sqref="AS127:AT128">
    <cfRule type="cellIs" dxfId="120" priority="121" operator="between">
      <formula>80</formula>
      <formula>120</formula>
    </cfRule>
  </conditionalFormatting>
  <conditionalFormatting sqref="AS127:AT128">
    <cfRule type="cellIs" dxfId="119" priority="120" operator="between">
      <formula>80</formula>
      <formula>120</formula>
    </cfRule>
  </conditionalFormatting>
  <conditionalFormatting sqref="AR128">
    <cfRule type="cellIs" dxfId="118" priority="119" operator="greaterThan">
      <formula>20</formula>
    </cfRule>
  </conditionalFormatting>
  <conditionalFormatting sqref="AR128">
    <cfRule type="cellIs" dxfId="117" priority="118" operator="lessThan">
      <formula>20</formula>
    </cfRule>
  </conditionalFormatting>
  <conditionalFormatting sqref="AY126:AZ126">
    <cfRule type="cellIs" dxfId="116" priority="117" operator="between">
      <formula>80</formula>
      <formula>120</formula>
    </cfRule>
  </conditionalFormatting>
  <conditionalFormatting sqref="AX125">
    <cfRule type="cellIs" dxfId="115" priority="116" operator="greaterThan">
      <formula>20</formula>
    </cfRule>
  </conditionalFormatting>
  <conditionalFormatting sqref="AY125:AZ125">
    <cfRule type="cellIs" dxfId="114" priority="115" operator="between">
      <formula>80</formula>
      <formula>120</formula>
    </cfRule>
  </conditionalFormatting>
  <conditionalFormatting sqref="AY125:AZ125">
    <cfRule type="cellIs" dxfId="113" priority="113" operator="between">
      <formula>80</formula>
      <formula>120</formula>
    </cfRule>
  </conditionalFormatting>
  <conditionalFormatting sqref="AY125:AZ125">
    <cfRule type="cellIs" dxfId="112" priority="114" operator="between">
      <formula>80</formula>
      <formula>120</formula>
    </cfRule>
  </conditionalFormatting>
  <conditionalFormatting sqref="AX128">
    <cfRule type="cellIs" dxfId="111" priority="112" operator="greaterThan">
      <formula>20</formula>
    </cfRule>
  </conditionalFormatting>
  <conditionalFormatting sqref="AY127:AZ128">
    <cfRule type="cellIs" dxfId="110" priority="111" operator="between">
      <formula>80</formula>
      <formula>120</formula>
    </cfRule>
  </conditionalFormatting>
  <conditionalFormatting sqref="AX128">
    <cfRule type="cellIs" dxfId="109" priority="110" operator="greaterThan">
      <formula>20</formula>
    </cfRule>
  </conditionalFormatting>
  <conditionalFormatting sqref="AX128">
    <cfRule type="cellIs" dxfId="108" priority="109" operator="lessThan">
      <formula>20</formula>
    </cfRule>
  </conditionalFormatting>
  <conditionalFormatting sqref="BE126">
    <cfRule type="cellIs" dxfId="107" priority="108" operator="between">
      <formula>80</formula>
      <formula>120</formula>
    </cfRule>
  </conditionalFormatting>
  <conditionalFormatting sqref="BD125">
    <cfRule type="cellIs" dxfId="106" priority="107" operator="greaterThan">
      <formula>20</formula>
    </cfRule>
  </conditionalFormatting>
  <conditionalFormatting sqref="BE125">
    <cfRule type="cellIs" dxfId="105" priority="106" operator="between">
      <formula>80</formula>
      <formula>120</formula>
    </cfRule>
  </conditionalFormatting>
  <conditionalFormatting sqref="BE125">
    <cfRule type="cellIs" dxfId="104" priority="105" operator="between">
      <formula>80</formula>
      <formula>120</formula>
    </cfRule>
  </conditionalFormatting>
  <conditionalFormatting sqref="BE125">
    <cfRule type="cellIs" dxfId="103" priority="103" operator="between">
      <formula>80</formula>
      <formula>120</formula>
    </cfRule>
  </conditionalFormatting>
  <conditionalFormatting sqref="BE125">
    <cfRule type="cellIs" dxfId="102" priority="104" operator="between">
      <formula>80</formula>
      <formula>120</formula>
    </cfRule>
  </conditionalFormatting>
  <conditionalFormatting sqref="BD128">
    <cfRule type="cellIs" dxfId="101" priority="102" operator="greaterThan">
      <formula>20</formula>
    </cfRule>
  </conditionalFormatting>
  <conditionalFormatting sqref="BE127:BE128">
    <cfRule type="cellIs" dxfId="100" priority="101" operator="between">
      <formula>80</formula>
      <formula>120</formula>
    </cfRule>
  </conditionalFormatting>
  <conditionalFormatting sqref="BD128">
    <cfRule type="cellIs" dxfId="99" priority="100" operator="greaterThan">
      <formula>20</formula>
    </cfRule>
  </conditionalFormatting>
  <conditionalFormatting sqref="BD128">
    <cfRule type="cellIs" dxfId="98" priority="99" operator="lessThan">
      <formula>20</formula>
    </cfRule>
  </conditionalFormatting>
  <conditionalFormatting sqref="AK130">
    <cfRule type="cellIs" dxfId="97" priority="98" operator="greaterThan">
      <formula>20</formula>
    </cfRule>
  </conditionalFormatting>
  <conditionalFormatting sqref="AQ130">
    <cfRule type="cellIs" dxfId="96" priority="97" operator="greaterThan">
      <formula>20</formula>
    </cfRule>
  </conditionalFormatting>
  <conditionalFormatting sqref="AW130">
    <cfRule type="cellIs" dxfId="95" priority="96" operator="greaterThan">
      <formula>20</formula>
    </cfRule>
  </conditionalFormatting>
  <conditionalFormatting sqref="BC130">
    <cfRule type="cellIs" dxfId="94" priority="95" operator="greaterThan">
      <formula>20</formula>
    </cfRule>
  </conditionalFormatting>
  <conditionalFormatting sqref="AK133">
    <cfRule type="cellIs" dxfId="93" priority="94" operator="greaterThan">
      <formula>20</formula>
    </cfRule>
  </conditionalFormatting>
  <conditionalFormatting sqref="AQ133">
    <cfRule type="cellIs" dxfId="92" priority="93" operator="greaterThan">
      <formula>20</formula>
    </cfRule>
  </conditionalFormatting>
  <conditionalFormatting sqref="AW133">
    <cfRule type="cellIs" dxfId="91" priority="92" operator="greaterThan">
      <formula>20</formula>
    </cfRule>
  </conditionalFormatting>
  <conditionalFormatting sqref="BC133">
    <cfRule type="cellIs" dxfId="90" priority="91" operator="greaterThan">
      <formula>20</formula>
    </cfRule>
  </conditionalFormatting>
  <conditionalFormatting sqref="AK131">
    <cfRule type="cellIs" dxfId="89" priority="90" operator="greaterThan">
      <formula>20</formula>
    </cfRule>
  </conditionalFormatting>
  <conditionalFormatting sqref="AQ131">
    <cfRule type="cellIs" dxfId="88" priority="89" operator="greaterThan">
      <formula>20</formula>
    </cfRule>
  </conditionalFormatting>
  <conditionalFormatting sqref="AW131">
    <cfRule type="cellIs" dxfId="87" priority="88" operator="greaterThan">
      <formula>20</formula>
    </cfRule>
  </conditionalFormatting>
  <conditionalFormatting sqref="BC131">
    <cfRule type="cellIs" dxfId="86" priority="87" operator="greaterThan">
      <formula>20</formula>
    </cfRule>
  </conditionalFormatting>
  <conditionalFormatting sqref="AM86:AN86">
    <cfRule type="cellIs" dxfId="85" priority="86" operator="between">
      <formula>80</formula>
      <formula>120</formula>
    </cfRule>
  </conditionalFormatting>
  <conditionalFormatting sqref="AL85">
    <cfRule type="cellIs" dxfId="84" priority="85" operator="greaterThan">
      <formula>20</formula>
    </cfRule>
  </conditionalFormatting>
  <conditionalFormatting sqref="AM85:AN85">
    <cfRule type="cellIs" dxfId="83" priority="84" operator="between">
      <formula>80</formula>
      <formula>120</formula>
    </cfRule>
  </conditionalFormatting>
  <conditionalFormatting sqref="AM85:AN85">
    <cfRule type="cellIs" dxfId="82" priority="83" operator="between">
      <formula>80</formula>
      <formula>120</formula>
    </cfRule>
  </conditionalFormatting>
  <conditionalFormatting sqref="AL86">
    <cfRule type="cellIs" dxfId="81" priority="76" operator="lessThan">
      <formula>20</formula>
    </cfRule>
  </conditionalFormatting>
  <conditionalFormatting sqref="AM84:AN84">
    <cfRule type="cellIs" dxfId="80" priority="82" operator="between">
      <formula>80</formula>
      <formula>120</formula>
    </cfRule>
  </conditionalFormatting>
  <conditionalFormatting sqref="AM83:AN83">
    <cfRule type="cellIs" dxfId="79" priority="81" operator="between">
      <formula>80</formula>
      <formula>120</formula>
    </cfRule>
  </conditionalFormatting>
  <conditionalFormatting sqref="AM83:AN83">
    <cfRule type="cellIs" dxfId="78" priority="80" operator="between">
      <formula>80</formula>
      <formula>120</formula>
    </cfRule>
  </conditionalFormatting>
  <conditionalFormatting sqref="AL86">
    <cfRule type="cellIs" dxfId="77" priority="79" operator="greaterThan">
      <formula>20</formula>
    </cfRule>
  </conditionalFormatting>
  <conditionalFormatting sqref="AM85:AN86">
    <cfRule type="cellIs" dxfId="76" priority="78" operator="between">
      <formula>80</formula>
      <formula>120</formula>
    </cfRule>
  </conditionalFormatting>
  <conditionalFormatting sqref="AL86">
    <cfRule type="cellIs" dxfId="75" priority="77" operator="greaterThan">
      <formula>20</formula>
    </cfRule>
  </conditionalFormatting>
  <conditionalFormatting sqref="AS86:AT86">
    <cfRule type="cellIs" dxfId="74" priority="75" operator="between">
      <formula>80</formula>
      <formula>120</formula>
    </cfRule>
  </conditionalFormatting>
  <conditionalFormatting sqref="AS86:AT86">
    <cfRule type="cellIs" dxfId="73" priority="74" operator="between">
      <formula>80</formula>
      <formula>120</formula>
    </cfRule>
  </conditionalFormatting>
  <conditionalFormatting sqref="AR85">
    <cfRule type="cellIs" dxfId="72" priority="73" operator="greaterThan">
      <formula>20</formula>
    </cfRule>
  </conditionalFormatting>
  <conditionalFormatting sqref="AS85:AT85">
    <cfRule type="cellIs" dxfId="71" priority="72" operator="between">
      <formula>80</formula>
      <formula>120</formula>
    </cfRule>
  </conditionalFormatting>
  <conditionalFormatting sqref="AS85:AT85">
    <cfRule type="cellIs" dxfId="70" priority="71" operator="between">
      <formula>80</formula>
      <formula>120</formula>
    </cfRule>
  </conditionalFormatting>
  <conditionalFormatting sqref="AS85:AT85">
    <cfRule type="cellIs" dxfId="69" priority="70" operator="between">
      <formula>80</formula>
      <formula>120</formula>
    </cfRule>
  </conditionalFormatting>
  <conditionalFormatting sqref="AS84:AT84">
    <cfRule type="cellIs" dxfId="68" priority="69" operator="between">
      <formula>80</formula>
      <formula>120</formula>
    </cfRule>
  </conditionalFormatting>
  <conditionalFormatting sqref="AS84:AT84">
    <cfRule type="cellIs" dxfId="67" priority="68" operator="between">
      <formula>80</formula>
      <formula>120</formula>
    </cfRule>
  </conditionalFormatting>
  <conditionalFormatting sqref="AS83:AT83">
    <cfRule type="cellIs" dxfId="66" priority="67" operator="between">
      <formula>80</formula>
      <formula>120</formula>
    </cfRule>
  </conditionalFormatting>
  <conditionalFormatting sqref="AS83:AT83">
    <cfRule type="cellIs" dxfId="65" priority="66" operator="between">
      <formula>80</formula>
      <formula>120</formula>
    </cfRule>
  </conditionalFormatting>
  <conditionalFormatting sqref="AS83:AT83">
    <cfRule type="cellIs" dxfId="64" priority="65" operator="between">
      <formula>80</formula>
      <formula>120</formula>
    </cfRule>
  </conditionalFormatting>
  <conditionalFormatting sqref="AR86">
    <cfRule type="cellIs" dxfId="63" priority="64" operator="greaterThan">
      <formula>20</formula>
    </cfRule>
  </conditionalFormatting>
  <conditionalFormatting sqref="AS85:AT86">
    <cfRule type="cellIs" dxfId="62" priority="63" operator="between">
      <formula>80</formula>
      <formula>120</formula>
    </cfRule>
  </conditionalFormatting>
  <conditionalFormatting sqref="AS85:AT86">
    <cfRule type="cellIs" dxfId="61" priority="62" operator="between">
      <formula>80</formula>
      <formula>120</formula>
    </cfRule>
  </conditionalFormatting>
  <conditionalFormatting sqref="AR86">
    <cfRule type="cellIs" dxfId="60" priority="61" operator="greaterThan">
      <formula>20</formula>
    </cfRule>
  </conditionalFormatting>
  <conditionalFormatting sqref="AR86">
    <cfRule type="cellIs" dxfId="59" priority="60" operator="lessThan">
      <formula>20</formula>
    </cfRule>
  </conditionalFormatting>
  <conditionalFormatting sqref="AY86:AZ86">
    <cfRule type="cellIs" dxfId="58" priority="59" operator="between">
      <formula>80</formula>
      <formula>120</formula>
    </cfRule>
  </conditionalFormatting>
  <conditionalFormatting sqref="AX85">
    <cfRule type="cellIs" dxfId="57" priority="58" operator="greaterThan">
      <formula>20</formula>
    </cfRule>
  </conditionalFormatting>
  <conditionalFormatting sqref="AY85:AZ85">
    <cfRule type="cellIs" dxfId="56" priority="57" operator="between">
      <formula>80</formula>
      <formula>120</formula>
    </cfRule>
  </conditionalFormatting>
  <conditionalFormatting sqref="AY85:AZ85">
    <cfRule type="cellIs" dxfId="55" priority="55" operator="between">
      <formula>80</formula>
      <formula>120</formula>
    </cfRule>
  </conditionalFormatting>
  <conditionalFormatting sqref="AY85:AZ85">
    <cfRule type="cellIs" dxfId="54" priority="56" operator="between">
      <formula>80</formula>
      <formula>120</formula>
    </cfRule>
  </conditionalFormatting>
  <conditionalFormatting sqref="AY84:AZ84">
    <cfRule type="cellIs" dxfId="53" priority="54" operator="between">
      <formula>80</formula>
      <formula>120</formula>
    </cfRule>
  </conditionalFormatting>
  <conditionalFormatting sqref="AY83:AZ83">
    <cfRule type="cellIs" dxfId="52" priority="53" operator="between">
      <formula>80</formula>
      <formula>120</formula>
    </cfRule>
  </conditionalFormatting>
  <conditionalFormatting sqref="AY83:AZ83">
    <cfRule type="cellIs" dxfId="51" priority="51" operator="between">
      <formula>80</formula>
      <formula>120</formula>
    </cfRule>
  </conditionalFormatting>
  <conditionalFormatting sqref="AY83:AZ83">
    <cfRule type="cellIs" dxfId="50" priority="52" operator="between">
      <formula>80</formula>
      <formula>120</formula>
    </cfRule>
  </conditionalFormatting>
  <conditionalFormatting sqref="AX86">
    <cfRule type="cellIs" dxfId="49" priority="50" operator="greaterThan">
      <formula>20</formula>
    </cfRule>
  </conditionalFormatting>
  <conditionalFormatting sqref="AY85:AZ86">
    <cfRule type="cellIs" dxfId="48" priority="49" operator="between">
      <formula>80</formula>
      <formula>120</formula>
    </cfRule>
  </conditionalFormatting>
  <conditionalFormatting sqref="AX86">
    <cfRule type="cellIs" dxfId="47" priority="48" operator="greaterThan">
      <formula>20</formula>
    </cfRule>
  </conditionalFormatting>
  <conditionalFormatting sqref="AX86">
    <cfRule type="cellIs" dxfId="46" priority="47" operator="lessThan">
      <formula>20</formula>
    </cfRule>
  </conditionalFormatting>
  <conditionalFormatting sqref="BE83">
    <cfRule type="cellIs" dxfId="45" priority="38" operator="between">
      <formula>80</formula>
      <formula>120</formula>
    </cfRule>
  </conditionalFormatting>
  <conditionalFormatting sqref="BE86">
    <cfRule type="cellIs" dxfId="44" priority="46" operator="between">
      <formula>80</formula>
      <formula>120</formula>
    </cfRule>
  </conditionalFormatting>
  <conditionalFormatting sqref="BD85">
    <cfRule type="cellIs" dxfId="43" priority="45" operator="greaterThan">
      <formula>20</formula>
    </cfRule>
  </conditionalFormatting>
  <conditionalFormatting sqref="BE85">
    <cfRule type="cellIs" dxfId="42" priority="44" operator="between">
      <formula>80</formula>
      <formula>120</formula>
    </cfRule>
  </conditionalFormatting>
  <conditionalFormatting sqref="BE85">
    <cfRule type="cellIs" dxfId="41" priority="43" operator="between">
      <formula>80</formula>
      <formula>120</formula>
    </cfRule>
  </conditionalFormatting>
  <conditionalFormatting sqref="BE85">
    <cfRule type="cellIs" dxfId="40" priority="41" operator="between">
      <formula>80</formula>
      <formula>120</formula>
    </cfRule>
  </conditionalFormatting>
  <conditionalFormatting sqref="BE85">
    <cfRule type="cellIs" dxfId="39" priority="42" operator="between">
      <formula>80</formula>
      <formula>120</formula>
    </cfRule>
  </conditionalFormatting>
  <conditionalFormatting sqref="BE84">
    <cfRule type="cellIs" dxfId="38" priority="40" operator="between">
      <formula>80</formula>
      <formula>120</formula>
    </cfRule>
  </conditionalFormatting>
  <conditionalFormatting sqref="BE83">
    <cfRule type="cellIs" dxfId="37" priority="39" operator="between">
      <formula>80</formula>
      <formula>120</formula>
    </cfRule>
  </conditionalFormatting>
  <conditionalFormatting sqref="BE83">
    <cfRule type="cellIs" dxfId="36" priority="36" operator="between">
      <formula>80</formula>
      <formula>120</formula>
    </cfRule>
  </conditionalFormatting>
  <conditionalFormatting sqref="BE83">
    <cfRule type="cellIs" dxfId="35" priority="37" operator="between">
      <formula>80</formula>
      <formula>120</formula>
    </cfRule>
  </conditionalFormatting>
  <conditionalFormatting sqref="BD86">
    <cfRule type="cellIs" dxfId="34" priority="35" operator="greaterThan">
      <formula>20</formula>
    </cfRule>
  </conditionalFormatting>
  <conditionalFormatting sqref="BE85:BE86">
    <cfRule type="cellIs" dxfId="33" priority="34" operator="between">
      <formula>80</formula>
      <formula>120</formula>
    </cfRule>
  </conditionalFormatting>
  <conditionalFormatting sqref="BD86">
    <cfRule type="cellIs" dxfId="32" priority="33" operator="greaterThan">
      <formula>20</formula>
    </cfRule>
  </conditionalFormatting>
  <conditionalFormatting sqref="BD86">
    <cfRule type="cellIs" dxfId="31" priority="32" operator="lessThan">
      <formula>20</formula>
    </cfRule>
  </conditionalFormatting>
  <conditionalFormatting sqref="AK26 AK29 AK32 AK35 AK38 AK41 AK44">
    <cfRule type="cellIs" dxfId="30" priority="31" operator="greaterThan">
      <formula>20</formula>
    </cfRule>
  </conditionalFormatting>
  <conditionalFormatting sqref="AQ26 AQ29 AQ32 AQ35 AQ38 AQ41 AQ44">
    <cfRule type="cellIs" dxfId="29" priority="30" operator="greaterThan">
      <formula>20</formula>
    </cfRule>
  </conditionalFormatting>
  <conditionalFormatting sqref="AW26 AW29 AW32 AW35 AW38 AW41 AW44">
    <cfRule type="cellIs" dxfId="28" priority="29" operator="greaterThan">
      <formula>20</formula>
    </cfRule>
  </conditionalFormatting>
  <conditionalFormatting sqref="BC26 BC29 BC32 BC35 BC38 BC41 BC44">
    <cfRule type="cellIs" dxfId="27" priority="28" operator="greaterThan">
      <formula>20</formula>
    </cfRule>
  </conditionalFormatting>
  <conditionalFormatting sqref="AJ32 AJ35 AJ38 AJ41 AJ44">
    <cfRule type="cellIs" dxfId="26" priority="27" operator="lessThan">
      <formula>20.1</formula>
    </cfRule>
  </conditionalFormatting>
  <conditionalFormatting sqref="AP32 AP35 AP38 AP41 AP44">
    <cfRule type="cellIs" dxfId="25" priority="26" operator="lessThan">
      <formula>20.1</formula>
    </cfRule>
  </conditionalFormatting>
  <conditionalFormatting sqref="AV32 AV35 AV38 AV41 AV44">
    <cfRule type="cellIs" dxfId="24" priority="25" operator="lessThan">
      <formula>20.1</formula>
    </cfRule>
  </conditionalFormatting>
  <conditionalFormatting sqref="BB32 BB35 BB38 BB41 BB44">
    <cfRule type="cellIs" dxfId="23" priority="24" operator="lessThan">
      <formula>20.1</formula>
    </cfRule>
  </conditionalFormatting>
  <conditionalFormatting sqref="AI26">
    <cfRule type="cellIs" dxfId="22" priority="23" operator="between">
      <formula>80</formula>
      <formula>120</formula>
    </cfRule>
  </conditionalFormatting>
  <conditionalFormatting sqref="AO26">
    <cfRule type="cellIs" dxfId="21" priority="22" operator="between">
      <formula>80</formula>
      <formula>120</formula>
    </cfRule>
  </conditionalFormatting>
  <conditionalFormatting sqref="AU26">
    <cfRule type="cellIs" dxfId="20" priority="21" operator="between">
      <formula>80</formula>
      <formula>120</formula>
    </cfRule>
  </conditionalFormatting>
  <conditionalFormatting sqref="BA26">
    <cfRule type="cellIs" dxfId="19" priority="20" operator="between">
      <formula>80</formula>
      <formula>120</formula>
    </cfRule>
  </conditionalFormatting>
  <conditionalFormatting sqref="BC134">
    <cfRule type="cellIs" dxfId="18" priority="19" operator="greaterThan">
      <formula>20</formula>
    </cfRule>
  </conditionalFormatting>
  <conditionalFormatting sqref="BA92">
    <cfRule type="cellIs" dxfId="17" priority="9" operator="between">
      <formula>80</formula>
      <formula>120</formula>
    </cfRule>
  </conditionalFormatting>
  <conditionalFormatting sqref="AK92">
    <cfRule type="cellIs" dxfId="16" priority="14" operator="greaterThan">
      <formula>20</formula>
    </cfRule>
  </conditionalFormatting>
  <conditionalFormatting sqref="AQ92">
    <cfRule type="cellIs" dxfId="15" priority="13" operator="greaterThan">
      <formula>20</formula>
    </cfRule>
  </conditionalFormatting>
  <conditionalFormatting sqref="AO92">
    <cfRule type="cellIs" dxfId="14" priority="11" operator="between">
      <formula>80</formula>
      <formula>120</formula>
    </cfRule>
  </conditionalFormatting>
  <conditionalFormatting sqref="AU92">
    <cfRule type="cellIs" dxfId="13" priority="10" operator="between">
      <formula>80</formula>
      <formula>120</formula>
    </cfRule>
  </conditionalFormatting>
  <conditionalFormatting sqref="AO134">
    <cfRule type="cellIs" dxfId="12" priority="4" operator="between">
      <formula>80</formula>
      <formula>120</formula>
    </cfRule>
  </conditionalFormatting>
  <conditionalFormatting sqref="AO47">
    <cfRule type="cellIs" dxfId="11" priority="18" operator="between">
      <formula>80</formula>
      <formula>120</formula>
    </cfRule>
  </conditionalFormatting>
  <conditionalFormatting sqref="AU47">
    <cfRule type="cellIs" dxfId="10" priority="17" operator="between">
      <formula>80</formula>
      <formula>120</formula>
    </cfRule>
  </conditionalFormatting>
  <conditionalFormatting sqref="AI134">
    <cfRule type="cellIs" dxfId="9" priority="1" operator="between">
      <formula>80</formula>
      <formula>120</formula>
    </cfRule>
  </conditionalFormatting>
  <conditionalFormatting sqref="BA47">
    <cfRule type="cellIs" dxfId="8" priority="16" operator="between">
      <formula>80</formula>
      <formula>120</formula>
    </cfRule>
  </conditionalFormatting>
  <conditionalFormatting sqref="AI47">
    <cfRule type="cellIs" dxfId="7" priority="15" operator="between">
      <formula>80</formula>
      <formula>120</formula>
    </cfRule>
  </conditionalFormatting>
  <conditionalFormatting sqref="AU134">
    <cfRule type="cellIs" dxfId="6" priority="3" operator="between">
      <formula>80</formula>
      <formula>120</formula>
    </cfRule>
  </conditionalFormatting>
  <conditionalFormatting sqref="BA134">
    <cfRule type="cellIs" dxfId="5" priority="2" operator="between">
      <formula>80</formula>
      <formula>120</formula>
    </cfRule>
  </conditionalFormatting>
  <conditionalFormatting sqref="AW92">
    <cfRule type="cellIs" dxfId="4" priority="12" operator="greaterThan">
      <formula>20</formula>
    </cfRule>
  </conditionalFormatting>
  <conditionalFormatting sqref="AI92">
    <cfRule type="cellIs" dxfId="3" priority="8" operator="between">
      <formula>80</formula>
      <formula>120</formula>
    </cfRule>
  </conditionalFormatting>
  <conditionalFormatting sqref="AK134">
    <cfRule type="cellIs" dxfId="2" priority="7" operator="greaterThan">
      <formula>20</formula>
    </cfRule>
  </conditionalFormatting>
  <conditionalFormatting sqref="AQ134">
    <cfRule type="cellIs" dxfId="1" priority="6" operator="greaterThan">
      <formula>20</formula>
    </cfRule>
  </conditionalFormatting>
  <conditionalFormatting sqref="AW134">
    <cfRule type="cellIs" dxfId="0" priority="5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for export</vt:lpstr>
      <vt:lpstr>over days</vt:lpstr>
      <vt:lpstr>over run</vt:lpstr>
      <vt:lpstr>template</vt:lpstr>
      <vt:lpstr>06sep22</vt:lpstr>
      <vt:lpstr>07sep22</vt:lpstr>
      <vt:lpstr>08sep22</vt:lpstr>
      <vt:lpstr>12sep22</vt:lpstr>
      <vt:lpstr>13sep22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2022-08-18T14:39:35Z</cp:lastPrinted>
  <dcterms:created xsi:type="dcterms:W3CDTF">2020-03-18T14:50:00Z</dcterms:created>
  <dcterms:modified xsi:type="dcterms:W3CDTF">2022-10-29T19:03:32Z</dcterms:modified>
</cp:coreProperties>
</file>