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689124D9-6AD5-4918-A0A3-1B1CF063D0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0" i="1" l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19" i="1" l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</calcChain>
</file>

<file path=xl/sharedStrings.xml><?xml version="1.0" encoding="utf-8"?>
<sst xmlns="http://schemas.openxmlformats.org/spreadsheetml/2006/main" count="974" uniqueCount="75">
  <si>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</si>
  <si>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</si>
  <si>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</si>
  <si>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</si>
  <si>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</si>
  <si>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</si>
  <si>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</si>
  <si>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</si>
  <si>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</si>
  <si>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</si>
  <si>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</si>
  <si>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</si>
  <si>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</si>
  <si>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</si>
  <si>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</si>
  <si>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</si>
  <si>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</si>
  <si>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</si>
  <si>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</si>
  <si>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</si>
  <si>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</si>
  <si>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</si>
  <si>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</si>
  <si>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</si>
  <si>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</si>
  <si>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</si>
  <si>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</si>
  <si>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</si>
  <si>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</si>
  <si>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</si>
  <si>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</si>
  <si>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</si>
  <si>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</si>
  <si>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</si>
  <si>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QC outside air</t>
  </si>
  <si>
    <t>FMI20250812_001.gcd</t>
  </si>
  <si>
    <t>FMI20250812_002.gcd</t>
  </si>
  <si>
    <t>FMI20250812_003.gcd</t>
  </si>
  <si>
    <t>FMI20250812_004.gcd</t>
  </si>
  <si>
    <t>new spiked air</t>
  </si>
  <si>
    <t>FMI20250812_005.gcd</t>
  </si>
  <si>
    <t>FMI20250812_006.gcd</t>
  </si>
  <si>
    <t>FMI20250812_007.gcd</t>
  </si>
  <si>
    <t>FMI20250812_008.gcd</t>
  </si>
  <si>
    <t>room air</t>
  </si>
  <si>
    <t>FMI20250812_009.gcd</t>
  </si>
  <si>
    <t>FMI20250812_010.gcd</t>
  </si>
  <si>
    <t>FMI20250812_011.gcd</t>
  </si>
  <si>
    <t>FMI20250812_012.gcd</t>
  </si>
  <si>
    <t>FMI20250812_013.gcd</t>
  </si>
  <si>
    <t>FMI20250812_014.gcd</t>
  </si>
  <si>
    <t>FMI20250812_015.gcd</t>
  </si>
  <si>
    <t>FMI20250812_016.gcd</t>
  </si>
  <si>
    <t>FMI20250812_017.gcd</t>
  </si>
  <si>
    <t>FMI20250812_018.gcd</t>
  </si>
  <si>
    <t>FMI20250812_019.gcd</t>
  </si>
  <si>
    <t>FMI20250812_020.gcd</t>
  </si>
  <si>
    <t>FMI20250812_021.gcd</t>
  </si>
  <si>
    <t>FMI20250812_022.gcd</t>
  </si>
  <si>
    <t>FMI20250812_023.gcd</t>
  </si>
  <si>
    <t>FMI20250812_024.gcd</t>
  </si>
  <si>
    <t>FMI20250812_025.gcd</t>
  </si>
  <si>
    <t>FMI20250812_026.gcd</t>
  </si>
  <si>
    <t>FMI20250812_027.gcd</t>
  </si>
  <si>
    <t>FMI20250812_028.gcd</t>
  </si>
  <si>
    <t>FMI20250812_029.gcd</t>
  </si>
  <si>
    <t>FMI20250812_030.gcd</t>
  </si>
  <si>
    <t>FMI20250812_031.gcd</t>
  </si>
  <si>
    <t>FMI20250812_032.gcd</t>
  </si>
  <si>
    <t>336 rerun</t>
  </si>
  <si>
    <t>FMI20250812_033.gcd</t>
  </si>
  <si>
    <t>Vial sampled multiple times. If dups don't match, discard this one.</t>
  </si>
  <si>
    <t>Reinjection. Use CO2. Do not use CH4.</t>
  </si>
  <si>
    <t>CO2 interference. Do not use CO2. Use CH4.</t>
  </si>
  <si>
    <t>CO2 interference, but didn't rerun. Do not use CO2.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</si>
</sst>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4" fontId="0" fillId="0" borderId="0" xfId="0" applyNumberFormat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3"/>
  <sheetViews>
    <sheetView tabSelected="1" topLeftCell="A4" workbookViewId="0">
      <selection activeCell="AR26" sqref="AR26"/>
    </sheetView>
  </sheetViews>
  <sheetFormatPr defaultRowHeight="15" x14ac:dyDescent="0.25"/>
  <cols>
    <col min="2" max="2" width="23.5703125" customWidth="1"/>
    <col min="3" max="3" width="17.85546875" customWidth="1"/>
    <col min="31" max="31" width="21.42578125" customWidth="1"/>
    <col min="43" max="43" width="9.140625" customWidth="1"/>
    <col min="46" max="46" width="9.85546875" customWidth="1"/>
    <col min="47" max="47" width="10" customWidth="1"/>
    <col min="49" max="49" width="9.7109375" customWidth="1"/>
    <col min="50" max="50" width="10" customWidth="1"/>
    <col min="52" max="53" width="9.5703125" customWidth="1"/>
    <col min="55" max="56" width="9.5703125" customWidth="1"/>
    <col min="57" max="57" width="8.7109375" style="9"/>
    <col min="58" max="59" width="9.85546875" customWidth="1"/>
  </cols>
  <sheetData>
    <row r="7" spans="1:73" x14ac:dyDescent="0.25">
      <c r="A7" t="s">
        <v>15</v>
      </c>
      <c r="O7" t="s">
        <v>16</v>
      </c>
      <c r="AC7" t="s">
        <v>17</v>
      </c>
      <c r="BI7" t="s">
        <v>21</v>
      </c>
    </row>
    <row r="8" spans="1:73" ht="150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45</v>
      </c>
      <c r="B9" t="s">
        <v>35</v>
      </c>
      <c r="C9" s="2">
        <v>45881.562488425923</v>
      </c>
      <c r="D9" t="s">
        <v>34</v>
      </c>
      <c r="E9" t="s">
        <v>13</v>
      </c>
      <c r="F9">
        <v>0</v>
      </c>
      <c r="G9">
        <v>6.0970000000000004</v>
      </c>
      <c r="H9" s="3">
        <v>1611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45881.562488425923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45881.562488425923</v>
      </c>
      <c r="AF9" t="s">
        <v>34</v>
      </c>
      <c r="AG9" t="s">
        <v>13</v>
      </c>
      <c r="AH9">
        <v>0</v>
      </c>
      <c r="AI9">
        <v>12.342000000000001</v>
      </c>
      <c r="AJ9" s="3">
        <v>1606</v>
      </c>
      <c r="AK9">
        <v>0.25600000000000001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6">
        <f t="shared" ref="AT9:AT18" si="0">IF(H9&lt;10000,((H9^2*0.000000008493)+(H9*0.003482)+(-3.269)),(IF(H9&lt;200000,((H9^2*-0.000000000263)+(H9*0.002682)+(3.179)),(IF(H9&lt;8000000,((H9^2*-0.000000000005099)+(H9*0.002054)+(174.8)),((V9^2*-0.00000001014)+(V9*0.2415)+(1123)))))))</f>
        <v>2.3625440612529998</v>
      </c>
      <c r="AU9" s="17">
        <f t="shared" ref="AU9:AU18" si="1">IF(AJ9&lt;45000,((-0.00000004907*AJ9^2)+(0.2277*AJ9)+(-134)),((-0.00000001062*AJ9^2)+(0.2147*AJ9)+(590.6)))</f>
        <v>231.55963688948003</v>
      </c>
      <c r="AW9" s="6">
        <f t="shared" ref="AW9:AW18" si="2">IF(H9&lt;10000,((0.0000001453*H9^2)+(0.0008349*H9)+(-1.805)),(IF(H9&lt;700000,((-0.00000000008054*H9^2)+(0.002348*H9)+(-2.47)), ((-0.00000001938*V9^2)+(0.2471*V9)+(226.8)))))</f>
        <v>-8.2875958700000085E-2</v>
      </c>
      <c r="AX9" s="7">
        <f t="shared" ref="AX9:AX18" si="3">(-0.00000002552*AJ9^2)+(0.2067*AJ9)+(-103.7)</f>
        <v>228.19437789727999</v>
      </c>
      <c r="AZ9" s="11">
        <f t="shared" ref="AZ9:AZ18" si="4">IF(H9&lt;10000,((H9^2*0.00000054)+(H9*-0.004765)+(12.72)),(IF(H9&lt;200000,((H9^2*-0.000000001577)+(H9*0.003043)+(-10.42)),(IF(H9&lt;8000000,((H9^2*-0.0000000000186)+(H9*0.00194)+(154.1)),((V9^2*-0.00000002)+(V9*0.2565)+(-1032)))))))</f>
        <v>6.4450583400000001</v>
      </c>
      <c r="BA9" s="12">
        <f t="shared" ref="BA9:BA18" si="5">IF(AJ9&lt;45000,((-0.0000004561*AJ9^2)+(0.244*AJ9)+(-21.72)),((-0.0000000409*AJ9^2)+(0.2477*AJ9)+(-1777)))</f>
        <v>368.96761046040001</v>
      </c>
      <c r="BC9" s="13">
        <f t="shared" ref="BC9:BC18" si="6">IF(H9&lt;10000,((H9^2*0.00000005714)+(H9*0.002453)+(-3.811)),(IF(H9&lt;200000,((H9^2*-0.0000000002888)+(H9*0.002899)+(-4.321)),(IF(H9&lt;8000000,((H9^2*-0.0000000000062)+(H9*0.002143)+(157)),((V9^2*-0.000000031)+(V9*0.2771)+(-709.5)))))))</f>
        <v>0.28907964193999991</v>
      </c>
      <c r="BD9" s="14">
        <f t="shared" ref="BD9:BD18" si="7">IF(AJ9&lt;45000,((-0.0000000598*AJ9^2)+(0.205*AJ9)+(34.1)),((-0.00000002403*AJ9^2)+(0.2063*AJ9)+(-550.7)))</f>
        <v>363.17576168720001</v>
      </c>
      <c r="BF9" s="16">
        <f t="shared" ref="BF9:BF18" si="8">IF(H9&lt;10000,((H9^2*0.000000008493)+(H9*0.003482)+(-3.269)),(IF(H9&lt;200000,((H9^2*-0.000000000263)+(H9*0.002682)+(3.179)),(IF(H9&lt;8000000,((H9^2*-0.000000000005099)+(H9*0.002054)+(174.8)),((V9^2*-0.00000001014)+(V9*0.2415)+(1123)))))))</f>
        <v>2.3625440612529998</v>
      </c>
      <c r="BG9" s="17">
        <f t="shared" ref="BG9:BG18" si="9">IF(AJ9&lt;45000,((-0.00000004907*AJ9^2)+(0.2277*AJ9)+(-134)),((-0.00000001062*AJ9^2)+(0.2147*AJ9)+(590.6)))</f>
        <v>231.55963688948003</v>
      </c>
      <c r="BI9">
        <v>45</v>
      </c>
      <c r="BJ9" t="s">
        <v>35</v>
      </c>
      <c r="BK9" s="2">
        <v>45881.562488425923</v>
      </c>
      <c r="BL9" t="s">
        <v>34</v>
      </c>
      <c r="BM9" t="s">
        <v>13</v>
      </c>
      <c r="BN9">
        <v>0</v>
      </c>
      <c r="BO9">
        <v>2.7370000000000001</v>
      </c>
      <c r="BP9" s="3">
        <v>4754739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>
        <v>46</v>
      </c>
      <c r="B10" t="s">
        <v>36</v>
      </c>
      <c r="C10" s="2">
        <v>45881.583703703705</v>
      </c>
      <c r="D10" t="s">
        <v>29</v>
      </c>
      <c r="E10" t="s">
        <v>13</v>
      </c>
      <c r="F10">
        <v>0</v>
      </c>
      <c r="G10">
        <v>6.0419999999999998</v>
      </c>
      <c r="H10" s="3">
        <v>1131095</v>
      </c>
      <c r="I10">
        <v>2.556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45881.583703703705</v>
      </c>
      <c r="R10" t="s">
        <v>29</v>
      </c>
      <c r="S10" t="s">
        <v>13</v>
      </c>
      <c r="T10">
        <v>0</v>
      </c>
      <c r="U10">
        <v>5.9950000000000001</v>
      </c>
      <c r="V10" s="3">
        <v>8819</v>
      </c>
      <c r="W10">
        <v>2.2709999999999999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45881.583703703705</v>
      </c>
      <c r="AF10" t="s">
        <v>29</v>
      </c>
      <c r="AG10" t="s">
        <v>13</v>
      </c>
      <c r="AH10">
        <v>0</v>
      </c>
      <c r="AI10">
        <v>12.311999999999999</v>
      </c>
      <c r="AJ10" s="3">
        <v>8581</v>
      </c>
      <c r="AK10">
        <v>1.786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6">
        <f t="shared" si="0"/>
        <v>2491.5455922908714</v>
      </c>
      <c r="AU10" s="17">
        <f t="shared" si="1"/>
        <v>1816.2805011617302</v>
      </c>
      <c r="AW10" s="6">
        <f t="shared" si="2"/>
        <v>2404.4676251318201</v>
      </c>
      <c r="AX10" s="7">
        <f t="shared" si="3"/>
        <v>1668.1135715232799</v>
      </c>
      <c r="AZ10" s="11">
        <f t="shared" si="4"/>
        <v>2324.6279082781352</v>
      </c>
      <c r="BA10" s="12">
        <f t="shared" si="5"/>
        <v>2038.4597328278999</v>
      </c>
      <c r="BC10" s="13">
        <f t="shared" si="6"/>
        <v>2573.004454426045</v>
      </c>
      <c r="BD10" s="14">
        <f t="shared" si="7"/>
        <v>1788.8017130521996</v>
      </c>
      <c r="BF10" s="16">
        <f t="shared" si="8"/>
        <v>2491.5455922908714</v>
      </c>
      <c r="BG10" s="17">
        <f t="shared" si="9"/>
        <v>1816.2805011617302</v>
      </c>
      <c r="BI10">
        <v>46</v>
      </c>
      <c r="BJ10" t="s">
        <v>36</v>
      </c>
      <c r="BK10" s="2">
        <v>45881.583703703705</v>
      </c>
      <c r="BL10" t="s">
        <v>29</v>
      </c>
      <c r="BM10" t="s">
        <v>13</v>
      </c>
      <c r="BN10">
        <v>0</v>
      </c>
      <c r="BO10">
        <v>2.718</v>
      </c>
      <c r="BP10" s="3">
        <v>5117889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25">
      <c r="A11">
        <v>47</v>
      </c>
      <c r="B11" t="s">
        <v>37</v>
      </c>
      <c r="C11" s="2">
        <v>45881.60496527778</v>
      </c>
      <c r="D11" t="s">
        <v>28</v>
      </c>
      <c r="E11" t="s">
        <v>13</v>
      </c>
      <c r="F11">
        <v>0</v>
      </c>
      <c r="G11">
        <v>6.0709999999999997</v>
      </c>
      <c r="H11" s="3">
        <v>2868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45881.60496527778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45881.60496527778</v>
      </c>
      <c r="AF11" t="s">
        <v>28</v>
      </c>
      <c r="AG11" t="s">
        <v>13</v>
      </c>
      <c r="AH11">
        <v>0</v>
      </c>
      <c r="AI11">
        <v>12.321</v>
      </c>
      <c r="AJ11" s="3">
        <v>1666</v>
      </c>
      <c r="AK11">
        <v>0.26900000000000002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6">
        <f t="shared" si="0"/>
        <v>6.7872345260319999</v>
      </c>
      <c r="AU11" s="17">
        <f t="shared" si="1"/>
        <v>245.21200346708002</v>
      </c>
      <c r="AW11" s="6">
        <f t="shared" si="2"/>
        <v>1.7846473072</v>
      </c>
      <c r="AX11" s="7">
        <f t="shared" si="3"/>
        <v>240.59136781088</v>
      </c>
      <c r="AZ11" s="11">
        <f t="shared" si="4"/>
        <v>3.49570896</v>
      </c>
      <c r="BA11" s="12">
        <f t="shared" si="5"/>
        <v>383.51806890839998</v>
      </c>
      <c r="BC11" s="13">
        <f t="shared" si="6"/>
        <v>3.6942047273599989</v>
      </c>
      <c r="BD11" s="14">
        <f t="shared" si="7"/>
        <v>375.46402175119999</v>
      </c>
      <c r="BF11" s="16">
        <f t="shared" si="8"/>
        <v>6.7872345260319999</v>
      </c>
      <c r="BG11" s="17">
        <f t="shared" si="9"/>
        <v>245.21200346708002</v>
      </c>
      <c r="BI11">
        <v>47</v>
      </c>
      <c r="BJ11" t="s">
        <v>37</v>
      </c>
      <c r="BK11" s="2">
        <v>45881.60496527778</v>
      </c>
      <c r="BL11" t="s">
        <v>28</v>
      </c>
      <c r="BM11" t="s">
        <v>13</v>
      </c>
      <c r="BN11">
        <v>0</v>
      </c>
      <c r="BO11">
        <v>2.7170000000000001</v>
      </c>
      <c r="BP11" s="3">
        <v>5169944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25">
      <c r="A12">
        <v>48</v>
      </c>
      <c r="B12" t="s">
        <v>38</v>
      </c>
      <c r="C12" s="2">
        <v>45881.626215277778</v>
      </c>
      <c r="D12" t="s">
        <v>39</v>
      </c>
      <c r="E12" t="s">
        <v>13</v>
      </c>
      <c r="F12">
        <v>0</v>
      </c>
      <c r="G12">
        <v>6.0430000000000001</v>
      </c>
      <c r="H12" s="3">
        <v>1053160</v>
      </c>
      <c r="I12">
        <v>2.38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45881.626215277778</v>
      </c>
      <c r="R12" t="s">
        <v>39</v>
      </c>
      <c r="S12" t="s">
        <v>13</v>
      </c>
      <c r="T12">
        <v>0</v>
      </c>
      <c r="U12">
        <v>5.9939999999999998</v>
      </c>
      <c r="V12" s="3">
        <v>7659</v>
      </c>
      <c r="W12">
        <v>1.9850000000000001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45881.626215277778</v>
      </c>
      <c r="AF12" t="s">
        <v>39</v>
      </c>
      <c r="AG12" t="s">
        <v>13</v>
      </c>
      <c r="AH12">
        <v>0</v>
      </c>
      <c r="AI12">
        <v>12.311999999999999</v>
      </c>
      <c r="AJ12" s="3">
        <v>8844</v>
      </c>
      <c r="AK12">
        <v>1.843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6">
        <f t="shared" si="0"/>
        <v>2332.3351046194257</v>
      </c>
      <c r="AU12" s="17">
        <f t="shared" si="1"/>
        <v>1875.94072439248</v>
      </c>
      <c r="AW12" s="6">
        <f t="shared" si="2"/>
        <v>2118.20206375422</v>
      </c>
      <c r="AX12" s="7">
        <f t="shared" si="3"/>
        <v>1722.3587191052798</v>
      </c>
      <c r="AZ12" s="11">
        <f t="shared" si="4"/>
        <v>2176.6002846678402</v>
      </c>
      <c r="BA12" s="12">
        <f t="shared" si="5"/>
        <v>2100.5415291504005</v>
      </c>
      <c r="BC12" s="13">
        <f t="shared" si="6"/>
        <v>2407.0451748892797</v>
      </c>
      <c r="BD12" s="14">
        <f t="shared" si="7"/>
        <v>1842.4426631071999</v>
      </c>
      <c r="BF12" s="16">
        <f t="shared" si="8"/>
        <v>2332.3351046194257</v>
      </c>
      <c r="BG12" s="17">
        <f t="shared" si="9"/>
        <v>1875.94072439248</v>
      </c>
      <c r="BI12">
        <v>48</v>
      </c>
      <c r="BJ12" t="s">
        <v>38</v>
      </c>
      <c r="BK12" s="2">
        <v>45881.626215277778</v>
      </c>
      <c r="BL12" t="s">
        <v>39</v>
      </c>
      <c r="BM12" t="s">
        <v>13</v>
      </c>
      <c r="BN12">
        <v>0</v>
      </c>
      <c r="BO12">
        <v>2.718</v>
      </c>
      <c r="BP12" s="3">
        <v>5145849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25">
      <c r="A13">
        <v>49</v>
      </c>
      <c r="B13" t="s">
        <v>40</v>
      </c>
      <c r="C13" s="2">
        <v>45881.647453703707</v>
      </c>
      <c r="D13">
        <v>135</v>
      </c>
      <c r="E13" t="s">
        <v>13</v>
      </c>
      <c r="F13">
        <v>0</v>
      </c>
      <c r="G13">
        <v>5.923</v>
      </c>
      <c r="H13" s="3">
        <v>42825691</v>
      </c>
      <c r="I13">
        <v>109.41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40</v>
      </c>
      <c r="Q13" s="2">
        <v>45881.647453703707</v>
      </c>
      <c r="R13">
        <v>135</v>
      </c>
      <c r="S13" t="s">
        <v>13</v>
      </c>
      <c r="T13">
        <v>0</v>
      </c>
      <c r="U13">
        <v>5.8840000000000003</v>
      </c>
      <c r="V13" s="3">
        <v>348354</v>
      </c>
      <c r="W13">
        <v>84.474999999999994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40</v>
      </c>
      <c r="AE13" s="2">
        <v>45881.647453703707</v>
      </c>
      <c r="AF13">
        <v>135</v>
      </c>
      <c r="AG13" t="s">
        <v>13</v>
      </c>
      <c r="AH13">
        <v>0</v>
      </c>
      <c r="AI13">
        <v>12.121</v>
      </c>
      <c r="AJ13" s="3">
        <v>157744</v>
      </c>
      <c r="AK13">
        <v>34.128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6">
        <f t="shared" si="0"/>
        <v>84019.996835535756</v>
      </c>
      <c r="AU13" s="17">
        <f t="shared" si="1"/>
        <v>34193.977539527681</v>
      </c>
      <c r="AW13" s="6">
        <f t="shared" si="2"/>
        <v>83953.300529455912</v>
      </c>
      <c r="AX13" s="7">
        <f t="shared" si="3"/>
        <v>31866.966313441277</v>
      </c>
      <c r="AZ13" s="11">
        <f t="shared" si="4"/>
        <v>85893.790813680011</v>
      </c>
      <c r="BA13" s="12">
        <f t="shared" si="5"/>
        <v>36278.467165977607</v>
      </c>
      <c r="BC13" s="13">
        <f t="shared" si="6"/>
        <v>92057.527611204001</v>
      </c>
      <c r="BD13" s="14">
        <f t="shared" si="7"/>
        <v>31393.944636049921</v>
      </c>
      <c r="BF13" s="16">
        <f t="shared" si="8"/>
        <v>84019.996835535756</v>
      </c>
      <c r="BG13" s="17">
        <f t="shared" si="9"/>
        <v>34193.977539527681</v>
      </c>
      <c r="BI13">
        <v>49</v>
      </c>
      <c r="BJ13" t="s">
        <v>40</v>
      </c>
      <c r="BK13" s="2">
        <v>45881.647453703707</v>
      </c>
      <c r="BL13">
        <v>135</v>
      </c>
      <c r="BM13" t="s">
        <v>13</v>
      </c>
      <c r="BN13">
        <v>0</v>
      </c>
      <c r="BO13">
        <v>2.887</v>
      </c>
      <c r="BP13" s="3">
        <v>567725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>
        <v>50</v>
      </c>
      <c r="B14" t="s">
        <v>41</v>
      </c>
      <c r="C14" s="2">
        <v>45881.668692129628</v>
      </c>
      <c r="D14">
        <v>45</v>
      </c>
      <c r="E14" t="s">
        <v>13</v>
      </c>
      <c r="F14">
        <v>0</v>
      </c>
      <c r="G14">
        <v>5.899</v>
      </c>
      <c r="H14" s="3">
        <v>45511366</v>
      </c>
      <c r="I14">
        <v>117.422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41</v>
      </c>
      <c r="Q14" s="2">
        <v>45881.668692129628</v>
      </c>
      <c r="R14">
        <v>45</v>
      </c>
      <c r="S14" t="s">
        <v>13</v>
      </c>
      <c r="T14">
        <v>0</v>
      </c>
      <c r="U14">
        <v>5.8689999999999998</v>
      </c>
      <c r="V14" s="3">
        <v>404629</v>
      </c>
      <c r="W14">
        <v>97.781000000000006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41</v>
      </c>
      <c r="AE14" s="2">
        <v>45881.668692129628</v>
      </c>
      <c r="AF14">
        <v>45</v>
      </c>
      <c r="AG14" t="s">
        <v>13</v>
      </c>
      <c r="AH14">
        <v>0</v>
      </c>
      <c r="AI14">
        <v>12.16</v>
      </c>
      <c r="AJ14" s="3">
        <v>113792</v>
      </c>
      <c r="AK14">
        <v>24.670999999999999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6">
        <f t="shared" si="0"/>
        <v>97180.735775720255</v>
      </c>
      <c r="AU14" s="17">
        <f t="shared" si="1"/>
        <v>24884.228063416318</v>
      </c>
      <c r="AW14" s="6">
        <f t="shared" si="2"/>
        <v>97037.642616317418</v>
      </c>
      <c r="AX14" s="7">
        <f t="shared" si="3"/>
        <v>23086.657636382715</v>
      </c>
      <c r="AZ14" s="11">
        <f t="shared" si="4"/>
        <v>99480.845947180002</v>
      </c>
      <c r="BA14" s="12">
        <f t="shared" si="5"/>
        <v>25879.679872102399</v>
      </c>
      <c r="BC14" s="13">
        <f t="shared" si="6"/>
        <v>106337.732443129</v>
      </c>
      <c r="BD14" s="14">
        <f t="shared" si="7"/>
        <v>22613.434279086079</v>
      </c>
      <c r="BF14" s="16">
        <f t="shared" si="8"/>
        <v>97180.735775720255</v>
      </c>
      <c r="BG14" s="17">
        <f t="shared" si="9"/>
        <v>24884.228063416318</v>
      </c>
      <c r="BI14">
        <v>50</v>
      </c>
      <c r="BJ14" t="s">
        <v>41</v>
      </c>
      <c r="BK14" s="2">
        <v>45881.668692129628</v>
      </c>
      <c r="BL14">
        <v>45</v>
      </c>
      <c r="BM14" t="s">
        <v>13</v>
      </c>
      <c r="BN14">
        <v>0</v>
      </c>
      <c r="BO14">
        <v>2.8889999999999998</v>
      </c>
      <c r="BP14" s="3">
        <v>535671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25">
      <c r="A15">
        <v>51</v>
      </c>
      <c r="B15" t="s">
        <v>42</v>
      </c>
      <c r="C15" s="2">
        <v>45881.689942129633</v>
      </c>
      <c r="D15">
        <v>336</v>
      </c>
      <c r="E15" t="s">
        <v>13</v>
      </c>
      <c r="F15">
        <v>0</v>
      </c>
      <c r="G15">
        <v>6.0469999999999997</v>
      </c>
      <c r="H15" s="3">
        <v>26657</v>
      </c>
      <c r="I15">
        <v>0.06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42</v>
      </c>
      <c r="Q15" s="2">
        <v>45881.689942129633</v>
      </c>
      <c r="R15">
        <v>336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42</v>
      </c>
      <c r="AE15" s="2">
        <v>45881.689942129633</v>
      </c>
      <c r="AF15">
        <v>336</v>
      </c>
      <c r="AG15" t="s">
        <v>13</v>
      </c>
      <c r="AH15">
        <v>0</v>
      </c>
      <c r="AI15" t="s">
        <v>14</v>
      </c>
      <c r="AJ15" s="3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73</v>
      </c>
      <c r="AS15" s="10">
        <v>51</v>
      </c>
      <c r="AT15" s="16">
        <f t="shared" si="0"/>
        <v>74.486187344312995</v>
      </c>
      <c r="AU15" s="17" t="e">
        <f t="shared" si="1"/>
        <v>#VALUE!</v>
      </c>
      <c r="AW15" s="6">
        <f t="shared" si="2"/>
        <v>60.063404626429538</v>
      </c>
      <c r="AX15" s="7" t="e">
        <f t="shared" si="3"/>
        <v>#VALUE!</v>
      </c>
      <c r="AZ15" s="11">
        <f t="shared" si="4"/>
        <v>69.576641661527006</v>
      </c>
      <c r="BA15" s="12" t="e">
        <f t="shared" si="5"/>
        <v>#VALUE!</v>
      </c>
      <c r="BC15" s="13">
        <f t="shared" si="6"/>
        <v>72.752422976568809</v>
      </c>
      <c r="BD15" s="14" t="e">
        <f t="shared" si="7"/>
        <v>#VALUE!</v>
      </c>
      <c r="BF15" s="16">
        <f t="shared" si="8"/>
        <v>74.486187344312995</v>
      </c>
      <c r="BG15" s="17" t="e">
        <f t="shared" si="9"/>
        <v>#VALUE!</v>
      </c>
      <c r="BI15">
        <v>51</v>
      </c>
      <c r="BJ15" t="s">
        <v>42</v>
      </c>
      <c r="BK15" s="2">
        <v>45881.689942129633</v>
      </c>
      <c r="BL15">
        <v>336</v>
      </c>
      <c r="BM15" t="s">
        <v>13</v>
      </c>
      <c r="BN15">
        <v>0</v>
      </c>
      <c r="BO15">
        <v>2.8690000000000002</v>
      </c>
      <c r="BP15" s="3">
        <v>943010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25">
      <c r="A16">
        <v>52</v>
      </c>
      <c r="B16" t="s">
        <v>43</v>
      </c>
      <c r="C16" s="2">
        <v>45882.475960648146</v>
      </c>
      <c r="D16" t="s">
        <v>44</v>
      </c>
      <c r="E16" t="s">
        <v>13</v>
      </c>
      <c r="F16">
        <v>0</v>
      </c>
      <c r="G16">
        <v>6.0679999999999996</v>
      </c>
      <c r="H16" s="3">
        <v>1312</v>
      </c>
      <c r="I16">
        <v>3.0000000000000001E-3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43</v>
      </c>
      <c r="Q16" s="2">
        <v>45882.475960648146</v>
      </c>
      <c r="R16" t="s">
        <v>44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43</v>
      </c>
      <c r="AE16" s="2">
        <v>45882.475960648146</v>
      </c>
      <c r="AF16" t="s">
        <v>44</v>
      </c>
      <c r="AG16" t="s">
        <v>13</v>
      </c>
      <c r="AH16">
        <v>0</v>
      </c>
      <c r="AI16">
        <v>12.291</v>
      </c>
      <c r="AJ16" s="3">
        <v>2214</v>
      </c>
      <c r="AK16">
        <v>0.38900000000000001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6">
        <f t="shared" si="0"/>
        <v>1.3140033745919997</v>
      </c>
      <c r="AU16" s="17">
        <f t="shared" si="1"/>
        <v>369.88726887028002</v>
      </c>
      <c r="AW16" s="6">
        <f t="shared" si="2"/>
        <v>-0.4594999167999998</v>
      </c>
      <c r="AX16" s="7">
        <f t="shared" si="3"/>
        <v>353.80870616608001</v>
      </c>
      <c r="AZ16" s="11">
        <f t="shared" si="4"/>
        <v>7.39784576</v>
      </c>
      <c r="BA16" s="12">
        <f t="shared" si="5"/>
        <v>516.26029084439995</v>
      </c>
      <c r="BC16" s="13">
        <f t="shared" si="6"/>
        <v>-0.49430640384000002</v>
      </c>
      <c r="BD16" s="14">
        <f t="shared" si="7"/>
        <v>487.67687259919995</v>
      </c>
      <c r="BF16" s="16">
        <f t="shared" si="8"/>
        <v>1.3140033745919997</v>
      </c>
      <c r="BG16" s="17">
        <f t="shared" si="9"/>
        <v>369.88726887028002</v>
      </c>
      <c r="BI16">
        <v>52</v>
      </c>
      <c r="BJ16" t="s">
        <v>43</v>
      </c>
      <c r="BK16" s="2">
        <v>45882.475960648146</v>
      </c>
      <c r="BL16" t="s">
        <v>44</v>
      </c>
      <c r="BM16" t="s">
        <v>13</v>
      </c>
      <c r="BN16">
        <v>0</v>
      </c>
      <c r="BO16">
        <v>2.7250000000000001</v>
      </c>
      <c r="BP16" s="3">
        <v>4923633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25">
      <c r="A17">
        <v>53</v>
      </c>
      <c r="B17" t="s">
        <v>45</v>
      </c>
      <c r="C17" s="2">
        <v>45882.497199074074</v>
      </c>
      <c r="D17">
        <v>400</v>
      </c>
      <c r="E17" t="s">
        <v>13</v>
      </c>
      <c r="F17">
        <v>0</v>
      </c>
      <c r="G17">
        <v>6.0469999999999997</v>
      </c>
      <c r="H17" s="3">
        <v>13145</v>
      </c>
      <c r="I17">
        <v>0.03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45</v>
      </c>
      <c r="Q17" s="2">
        <v>45882.497199074074</v>
      </c>
      <c r="R17">
        <v>400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45</v>
      </c>
      <c r="AE17" s="2">
        <v>45882.497199074074</v>
      </c>
      <c r="AF17">
        <v>400</v>
      </c>
      <c r="AG17" t="s">
        <v>13</v>
      </c>
      <c r="AH17">
        <v>0</v>
      </c>
      <c r="AI17">
        <v>12.265000000000001</v>
      </c>
      <c r="AJ17" s="3">
        <v>2791</v>
      </c>
      <c r="AK17">
        <v>0.51600000000000001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6">
        <f t="shared" si="0"/>
        <v>38.388445960424995</v>
      </c>
      <c r="AU17" s="17">
        <f t="shared" si="1"/>
        <v>501.12846035333007</v>
      </c>
      <c r="AW17" s="6">
        <f t="shared" si="2"/>
        <v>28.380543410846499</v>
      </c>
      <c r="AX17" s="7">
        <f t="shared" si="3"/>
        <v>473.00090734087991</v>
      </c>
      <c r="AZ17" s="11">
        <f t="shared" si="4"/>
        <v>29.307743553575001</v>
      </c>
      <c r="BA17" s="12">
        <f t="shared" si="5"/>
        <v>655.73112649589996</v>
      </c>
      <c r="BC17" s="13">
        <f t="shared" si="6"/>
        <v>33.736452951979999</v>
      </c>
      <c r="BD17" s="14">
        <f t="shared" si="7"/>
        <v>605.78917707619996</v>
      </c>
      <c r="BF17" s="16">
        <f t="shared" si="8"/>
        <v>38.388445960424995</v>
      </c>
      <c r="BG17" s="17">
        <f t="shared" si="9"/>
        <v>501.12846035333007</v>
      </c>
      <c r="BI17">
        <v>53</v>
      </c>
      <c r="BJ17" t="s">
        <v>45</v>
      </c>
      <c r="BK17" s="2">
        <v>45882.497199074074</v>
      </c>
      <c r="BL17">
        <v>400</v>
      </c>
      <c r="BM17" t="s">
        <v>13</v>
      </c>
      <c r="BN17">
        <v>0</v>
      </c>
      <c r="BO17">
        <v>2.8650000000000002</v>
      </c>
      <c r="BP17" s="3">
        <v>1017739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25">
      <c r="A18">
        <v>54</v>
      </c>
      <c r="B18" t="s">
        <v>46</v>
      </c>
      <c r="C18" s="2">
        <v>45882.518437500003</v>
      </c>
      <c r="D18">
        <v>27</v>
      </c>
      <c r="E18" t="s">
        <v>13</v>
      </c>
      <c r="F18">
        <v>0</v>
      </c>
      <c r="G18">
        <v>6.0529999999999999</v>
      </c>
      <c r="H18" s="3">
        <v>3361</v>
      </c>
      <c r="I18">
        <v>8.0000000000000002E-3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46</v>
      </c>
      <c r="Q18" s="2">
        <v>45882.518437500003</v>
      </c>
      <c r="R18">
        <v>27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46</v>
      </c>
      <c r="AE18" s="2">
        <v>45882.518437500003</v>
      </c>
      <c r="AF18">
        <v>27</v>
      </c>
      <c r="AG18" t="s">
        <v>13</v>
      </c>
      <c r="AH18">
        <v>0</v>
      </c>
      <c r="AI18">
        <v>12.238</v>
      </c>
      <c r="AJ18" s="3">
        <v>8192</v>
      </c>
      <c r="AK18">
        <v>1.7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6">
        <f t="shared" si="0"/>
        <v>8.5299416542529993</v>
      </c>
      <c r="AU18" s="17">
        <f t="shared" si="1"/>
        <v>1728.0253680435201</v>
      </c>
      <c r="AW18" s="6">
        <f t="shared" si="2"/>
        <v>2.6424543413000006</v>
      </c>
      <c r="AX18" s="7">
        <f t="shared" si="3"/>
        <v>1587.8737817907199</v>
      </c>
      <c r="AZ18" s="11">
        <f t="shared" si="4"/>
        <v>2.8048483400000013</v>
      </c>
      <c r="BA18" s="12">
        <f t="shared" si="5"/>
        <v>1946.5196471295999</v>
      </c>
      <c r="BC18" s="13">
        <f t="shared" si="6"/>
        <v>5.0790047819399984</v>
      </c>
      <c r="BD18" s="14">
        <f t="shared" si="7"/>
        <v>1709.4468899327999</v>
      </c>
      <c r="BF18" s="16">
        <f t="shared" si="8"/>
        <v>8.5299416542529993</v>
      </c>
      <c r="BG18" s="17">
        <f t="shared" si="9"/>
        <v>1728.0253680435201</v>
      </c>
      <c r="BI18">
        <v>54</v>
      </c>
      <c r="BJ18" t="s">
        <v>46</v>
      </c>
      <c r="BK18" s="2">
        <v>45882.518437500003</v>
      </c>
      <c r="BL18">
        <v>27</v>
      </c>
      <c r="BM18" t="s">
        <v>13</v>
      </c>
      <c r="BN18">
        <v>0</v>
      </c>
      <c r="BO18">
        <v>2.8610000000000002</v>
      </c>
      <c r="BP18" s="3">
        <v>1097650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25">
      <c r="A19">
        <v>55</v>
      </c>
      <c r="B19" t="s">
        <v>47</v>
      </c>
      <c r="C19" s="2">
        <v>45882.539664351854</v>
      </c>
      <c r="D19">
        <v>258</v>
      </c>
      <c r="E19" t="s">
        <v>13</v>
      </c>
      <c r="F19">
        <v>0</v>
      </c>
      <c r="G19">
        <v>6.0750000000000002</v>
      </c>
      <c r="H19" s="3">
        <v>1448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47</v>
      </c>
      <c r="Q19" s="2">
        <v>45882.539664351854</v>
      </c>
      <c r="R19">
        <v>258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47</v>
      </c>
      <c r="AE19" s="2">
        <v>45882.539664351854</v>
      </c>
      <c r="AF19">
        <v>258</v>
      </c>
      <c r="AG19" t="s">
        <v>13</v>
      </c>
      <c r="AH19">
        <v>0</v>
      </c>
      <c r="AI19">
        <v>12.17</v>
      </c>
      <c r="AJ19" s="3">
        <v>97480</v>
      </c>
      <c r="AK19">
        <v>21.145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6">
        <f t="shared" ref="AT19:AT29" si="10">IF(H19&lt;10000,((H19^2*0.000000008493)+(H19*0.003482)+(-3.269)),(IF(H19&lt;200000,((H19^2*-0.000000000263)+(H19*0.002682)+(3.179)),(IF(H19&lt;8000000,((H19^2*-0.000000000005099)+(H19*0.002054)+(174.8)),((V19^2*-0.00000001014)+(V19*0.2415)+(1123)))))))</f>
        <v>1.7907433070719998</v>
      </c>
      <c r="AU19" s="17">
        <f t="shared" ref="AU19:AU29" si="11">IF(AJ19&lt;45000,((-0.00000004907*AJ19^2)+(0.2277*AJ19)+(-134)),((-0.00000001062*AJ19^2)+(0.2147*AJ19)+(590.6)))</f>
        <v>21418.641038752001</v>
      </c>
      <c r="AW19" s="6">
        <f t="shared" ref="AW19:AW29" si="12">IF(H19&lt;10000,((0.0000001453*H19^2)+(0.0008349*H19)+(-1.805)),(IF(H19&lt;700000,((-0.00000000008054*H19^2)+(0.002348*H19)+(-2.47)), ((-0.00000001938*V19^2)+(0.2471*V19)+(226.8)))))</f>
        <v>-0.29141370879999995</v>
      </c>
      <c r="AX19" s="7">
        <f t="shared" ref="AX19:AX29" si="13">(-0.00000002552*AJ19^2)+(0.2067*AJ19)+(-103.7)</f>
        <v>19802.916017791998</v>
      </c>
      <c r="AZ19" s="11">
        <f t="shared" ref="AZ19:AZ29" si="14">IF(H19&lt;10000,((H19^2*0.00000054)+(H19*-0.004765)+(12.72)),(IF(H19&lt;200000,((H19^2*-0.000000001577)+(H19*0.003043)+(-10.42)),(IF(H19&lt;8000000,((H19^2*-0.0000000000186)+(H19*0.00194)+(154.1)),((V19^2*-0.00000002)+(V19*0.2565)+(-1032)))))))</f>
        <v>6.9525001600000005</v>
      </c>
      <c r="BA19" s="12">
        <f t="shared" ref="BA19:BA29" si="15">IF(AJ19&lt;45000,((-0.0000004561*AJ19^2)+(0.244*AJ19)+(-21.72)),((-0.0000000409*AJ19^2)+(0.2477*AJ19)+(-1777)))</f>
        <v>21980.149868640001</v>
      </c>
      <c r="BC19" s="13">
        <f t="shared" ref="BC19:BC29" si="16">IF(H19&lt;10000,((H19^2*0.00000005714)+(H19*0.002453)+(-3.811)),(IF(H19&lt;200000,((H19^2*-0.0000000002888)+(H19*0.002899)+(-4.321)),(IF(H19&lt;8000000,((H19^2*-0.0000000000062)+(H19*0.002143)+(157)),((V19^2*-0.000000031)+(V19*0.2771)+(-709.5)))))))</f>
        <v>-0.13925033344000015</v>
      </c>
      <c r="BD19" s="14">
        <f t="shared" ref="BD19:BD29" si="17">IF(AJ19&lt;45000,((-0.0000000598*AJ19^2)+(0.205*AJ19)+(34.1)),((-0.00000002403*AJ19^2)+(0.2063*AJ19)+(-550.7)))</f>
        <v>19331.082519887997</v>
      </c>
      <c r="BF19" s="16">
        <f t="shared" ref="BF19:BF29" si="18">IF(H19&lt;10000,((H19^2*0.000000008493)+(H19*0.003482)+(-3.269)),(IF(H19&lt;200000,((H19^2*-0.000000000263)+(H19*0.002682)+(3.179)),(IF(H19&lt;8000000,((H19^2*-0.000000000005099)+(H19*0.002054)+(174.8)),((V19^2*-0.00000001014)+(V19*0.2415)+(1123)))))))</f>
        <v>1.7907433070719998</v>
      </c>
      <c r="BG19" s="17">
        <f t="shared" ref="BG19:BG29" si="19">IF(AJ19&lt;45000,((-0.00000004907*AJ19^2)+(0.2277*AJ19)+(-134)),((-0.00000001062*AJ19^2)+(0.2147*AJ19)+(590.6)))</f>
        <v>21418.641038752001</v>
      </c>
      <c r="BI19">
        <v>55</v>
      </c>
      <c r="BJ19" t="s">
        <v>47</v>
      </c>
      <c r="BK19" s="2">
        <v>45882.539664351854</v>
      </c>
      <c r="BL19">
        <v>258</v>
      </c>
      <c r="BM19" t="s">
        <v>13</v>
      </c>
      <c r="BN19">
        <v>0</v>
      </c>
      <c r="BO19">
        <v>2.8639999999999999</v>
      </c>
      <c r="BP19" s="3">
        <v>999767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25">
      <c r="A20">
        <v>56</v>
      </c>
      <c r="B20" t="s">
        <v>48</v>
      </c>
      <c r="C20" s="2">
        <v>45882.560914351852</v>
      </c>
      <c r="D20">
        <v>288</v>
      </c>
      <c r="E20" t="s">
        <v>13</v>
      </c>
      <c r="F20">
        <v>0</v>
      </c>
      <c r="G20">
        <v>6.0430000000000001</v>
      </c>
      <c r="H20" s="3">
        <v>123260</v>
      </c>
      <c r="I20">
        <v>0.27800000000000002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48</v>
      </c>
      <c r="Q20" s="2">
        <v>45882.560914351852</v>
      </c>
      <c r="R20">
        <v>288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48</v>
      </c>
      <c r="AE20" s="2">
        <v>45882.560914351852</v>
      </c>
      <c r="AF20">
        <v>288</v>
      </c>
      <c r="AG20" t="s">
        <v>13</v>
      </c>
      <c r="AH20">
        <v>0</v>
      </c>
      <c r="AI20">
        <v>12.147</v>
      </c>
      <c r="AJ20" s="3">
        <v>118302</v>
      </c>
      <c r="AK20">
        <v>25.643999999999998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6">
        <f t="shared" si="10"/>
        <v>329.76655374119997</v>
      </c>
      <c r="AU20" s="17">
        <f t="shared" si="11"/>
        <v>25841.408642773516</v>
      </c>
      <c r="AW20" s="6">
        <f t="shared" si="12"/>
        <v>285.72083355709594</v>
      </c>
      <c r="AX20" s="7">
        <f t="shared" si="13"/>
        <v>23992.161731033917</v>
      </c>
      <c r="AZ20" s="11">
        <f t="shared" si="14"/>
        <v>340.70077547480003</v>
      </c>
      <c r="BA20" s="12">
        <f t="shared" si="15"/>
        <v>26953.995044956398</v>
      </c>
      <c r="BC20" s="13">
        <f t="shared" si="16"/>
        <v>348.62199362911997</v>
      </c>
      <c r="BD20" s="14">
        <f t="shared" si="17"/>
        <v>23518.694022207881</v>
      </c>
      <c r="BF20" s="16">
        <f t="shared" si="18"/>
        <v>329.76655374119997</v>
      </c>
      <c r="BG20" s="17">
        <f t="shared" si="19"/>
        <v>25841.408642773516</v>
      </c>
      <c r="BI20">
        <v>56</v>
      </c>
      <c r="BJ20" t="s">
        <v>48</v>
      </c>
      <c r="BK20" s="2">
        <v>45882.560914351852</v>
      </c>
      <c r="BL20">
        <v>288</v>
      </c>
      <c r="BM20" t="s">
        <v>13</v>
      </c>
      <c r="BN20">
        <v>0</v>
      </c>
      <c r="BO20">
        <v>2.855</v>
      </c>
      <c r="BP20" s="3">
        <v>1200920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>
        <v>57</v>
      </c>
      <c r="B21" t="s">
        <v>49</v>
      </c>
      <c r="C21" s="2">
        <v>45882.582175925927</v>
      </c>
      <c r="D21">
        <v>131</v>
      </c>
      <c r="E21" t="s">
        <v>13</v>
      </c>
      <c r="F21">
        <v>0</v>
      </c>
      <c r="G21">
        <v>6.0449999999999999</v>
      </c>
      <c r="H21" s="3">
        <v>27777</v>
      </c>
      <c r="I21">
        <v>6.3E-2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49</v>
      </c>
      <c r="Q21" s="2">
        <v>45882.582175925927</v>
      </c>
      <c r="R21">
        <v>131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49</v>
      </c>
      <c r="AE21" s="2">
        <v>45882.582175925927</v>
      </c>
      <c r="AF21">
        <v>131</v>
      </c>
      <c r="AG21" t="s">
        <v>13</v>
      </c>
      <c r="AH21">
        <v>0</v>
      </c>
      <c r="AI21">
        <v>12.289</v>
      </c>
      <c r="AJ21" s="3">
        <v>7343</v>
      </c>
      <c r="AK21">
        <v>1.514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6">
        <f t="shared" si="10"/>
        <v>77.473993265272995</v>
      </c>
      <c r="AU21" s="17">
        <f t="shared" si="11"/>
        <v>1535.3552628235702</v>
      </c>
      <c r="AW21" s="6">
        <f t="shared" si="12"/>
        <v>62.688254418346332</v>
      </c>
      <c r="AX21" s="7">
        <f t="shared" si="13"/>
        <v>1412.7220705575198</v>
      </c>
      <c r="AZ21" s="11">
        <f t="shared" si="14"/>
        <v>72.888658153367004</v>
      </c>
      <c r="BA21" s="12">
        <f t="shared" si="15"/>
        <v>1745.3792480911</v>
      </c>
      <c r="BC21" s="13">
        <f t="shared" si="16"/>
        <v>75.981695972664809</v>
      </c>
      <c r="BD21" s="14">
        <f t="shared" si="17"/>
        <v>1536.1906049897998</v>
      </c>
      <c r="BF21" s="16">
        <f t="shared" si="18"/>
        <v>77.473993265272995</v>
      </c>
      <c r="BG21" s="17">
        <f t="shared" si="19"/>
        <v>1535.3552628235702</v>
      </c>
      <c r="BI21">
        <v>57</v>
      </c>
      <c r="BJ21" t="s">
        <v>49</v>
      </c>
      <c r="BK21" s="2">
        <v>45882.582175925927</v>
      </c>
      <c r="BL21">
        <v>131</v>
      </c>
      <c r="BM21" t="s">
        <v>13</v>
      </c>
      <c r="BN21">
        <v>0</v>
      </c>
      <c r="BO21">
        <v>2.86</v>
      </c>
      <c r="BP21" s="3">
        <v>1127619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25">
      <c r="A22">
        <v>58</v>
      </c>
      <c r="B22" t="s">
        <v>50</v>
      </c>
      <c r="C22" s="2">
        <v>45882.603425925925</v>
      </c>
      <c r="D22">
        <v>406</v>
      </c>
      <c r="E22" t="s">
        <v>13</v>
      </c>
      <c r="F22">
        <v>0</v>
      </c>
      <c r="G22">
        <v>5.9969999999999999</v>
      </c>
      <c r="H22" s="3">
        <v>17775578</v>
      </c>
      <c r="I22">
        <v>41.951000000000001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50</v>
      </c>
      <c r="Q22" s="2">
        <v>45882.603425925925</v>
      </c>
      <c r="R22">
        <v>406</v>
      </c>
      <c r="S22" t="s">
        <v>13</v>
      </c>
      <c r="T22">
        <v>0</v>
      </c>
      <c r="U22">
        <v>5.95</v>
      </c>
      <c r="V22" s="3">
        <v>128883</v>
      </c>
      <c r="W22">
        <v>31.728000000000002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50</v>
      </c>
      <c r="AE22" s="2">
        <v>45882.603425925925</v>
      </c>
      <c r="AF22">
        <v>406</v>
      </c>
      <c r="AG22" t="s">
        <v>13</v>
      </c>
      <c r="AH22">
        <v>0</v>
      </c>
      <c r="AI22">
        <v>12.153</v>
      </c>
      <c r="AJ22" s="3">
        <v>118003</v>
      </c>
      <c r="AK22">
        <v>25.579000000000001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6">
        <f t="shared" si="10"/>
        <v>32079.810707233541</v>
      </c>
      <c r="AU22" s="17">
        <f t="shared" si="11"/>
        <v>25777.96370094442</v>
      </c>
      <c r="AW22" s="6">
        <f t="shared" si="12"/>
        <v>31751.871459387177</v>
      </c>
      <c r="AX22" s="7">
        <f t="shared" si="13"/>
        <v>23932.161551610319</v>
      </c>
      <c r="AZ22" s="11">
        <f t="shared" si="14"/>
        <v>31694.272946220004</v>
      </c>
      <c r="BA22" s="12">
        <f t="shared" si="15"/>
        <v>26882.822542431903</v>
      </c>
      <c r="BC22" s="13">
        <f t="shared" si="16"/>
        <v>34489.043641641001</v>
      </c>
      <c r="BD22" s="14">
        <f t="shared" si="17"/>
        <v>23458.708166543733</v>
      </c>
      <c r="BF22" s="16">
        <f t="shared" si="18"/>
        <v>32079.810707233541</v>
      </c>
      <c r="BG22" s="17">
        <f t="shared" si="19"/>
        <v>25777.96370094442</v>
      </c>
      <c r="BI22">
        <v>58</v>
      </c>
      <c r="BJ22" t="s">
        <v>50</v>
      </c>
      <c r="BK22" s="2">
        <v>45882.603425925925</v>
      </c>
      <c r="BL22">
        <v>406</v>
      </c>
      <c r="BM22" t="s">
        <v>13</v>
      </c>
      <c r="BN22">
        <v>0</v>
      </c>
      <c r="BO22">
        <v>2.87</v>
      </c>
      <c r="BP22" s="3">
        <v>859483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>
        <v>59</v>
      </c>
      <c r="B23" t="s">
        <v>51</v>
      </c>
      <c r="C23" s="2">
        <v>45882.624675925923</v>
      </c>
      <c r="D23">
        <v>384</v>
      </c>
      <c r="E23" t="s">
        <v>13</v>
      </c>
      <c r="F23">
        <v>0</v>
      </c>
      <c r="G23">
        <v>6.0490000000000004</v>
      </c>
      <c r="H23" s="3">
        <v>14580</v>
      </c>
      <c r="I23">
        <v>3.3000000000000002E-2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51</v>
      </c>
      <c r="Q23" s="2">
        <v>45882.624675925923</v>
      </c>
      <c r="R23">
        <v>384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51</v>
      </c>
      <c r="AE23" s="2">
        <v>45882.624675925923</v>
      </c>
      <c r="AF23">
        <v>384</v>
      </c>
      <c r="AG23" t="s">
        <v>13</v>
      </c>
      <c r="AH23">
        <v>0</v>
      </c>
      <c r="AI23">
        <v>12.281000000000001</v>
      </c>
      <c r="AJ23" s="3">
        <v>3220</v>
      </c>
      <c r="AK23">
        <v>0.61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6">
        <f t="shared" si="10"/>
        <v>42.226652406800007</v>
      </c>
      <c r="AU23" s="17">
        <f t="shared" si="11"/>
        <v>598.68522261200008</v>
      </c>
      <c r="AW23" s="6">
        <f t="shared" si="12"/>
        <v>31.746719096744002</v>
      </c>
      <c r="AX23" s="7">
        <f t="shared" si="13"/>
        <v>561.60939843199992</v>
      </c>
      <c r="AZ23" s="11">
        <f t="shared" si="14"/>
        <v>33.611707017199997</v>
      </c>
      <c r="BA23" s="12">
        <f t="shared" si="15"/>
        <v>759.23097275999987</v>
      </c>
      <c r="BC23" s="13">
        <f t="shared" si="16"/>
        <v>37.88502793568</v>
      </c>
      <c r="BD23" s="14">
        <f t="shared" si="17"/>
        <v>693.57996967999998</v>
      </c>
      <c r="BF23" s="16">
        <f t="shared" si="18"/>
        <v>42.226652406800007</v>
      </c>
      <c r="BG23" s="17">
        <f t="shared" si="19"/>
        <v>598.68522261200008</v>
      </c>
      <c r="BI23">
        <v>59</v>
      </c>
      <c r="BJ23" t="s">
        <v>51</v>
      </c>
      <c r="BK23" s="2">
        <v>45882.624675925923</v>
      </c>
      <c r="BL23">
        <v>384</v>
      </c>
      <c r="BM23" t="s">
        <v>13</v>
      </c>
      <c r="BN23">
        <v>0</v>
      </c>
      <c r="BO23">
        <v>2.8170000000000002</v>
      </c>
      <c r="BP23" s="3">
        <v>2061008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25">
      <c r="A24">
        <v>60</v>
      </c>
      <c r="B24" t="s">
        <v>52</v>
      </c>
      <c r="C24" s="2">
        <v>45882.645902777775</v>
      </c>
      <c r="D24">
        <v>307</v>
      </c>
      <c r="E24" t="s">
        <v>13</v>
      </c>
      <c r="F24">
        <v>0</v>
      </c>
      <c r="G24">
        <v>6.0819999999999999</v>
      </c>
      <c r="H24" s="3">
        <v>869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52</v>
      </c>
      <c r="Q24" s="2">
        <v>45882.645902777775</v>
      </c>
      <c r="R24">
        <v>307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52</v>
      </c>
      <c r="AE24" s="2">
        <v>45882.645902777775</v>
      </c>
      <c r="AF24">
        <v>307</v>
      </c>
      <c r="AG24" t="s">
        <v>13</v>
      </c>
      <c r="AH24">
        <v>0</v>
      </c>
      <c r="AI24">
        <v>12.083</v>
      </c>
      <c r="AJ24" s="3">
        <v>216420</v>
      </c>
      <c r="AK24">
        <v>46.661999999999999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6">
        <f t="shared" si="10"/>
        <v>-0.23672841762700036</v>
      </c>
      <c r="AU24" s="17">
        <f t="shared" si="11"/>
        <v>46558.558513832002</v>
      </c>
      <c r="AW24" s="6">
        <f t="shared" si="12"/>
        <v>-0.96974700669999991</v>
      </c>
      <c r="AX24" s="7">
        <f t="shared" si="13"/>
        <v>43435.018029471998</v>
      </c>
      <c r="AZ24" s="11">
        <f t="shared" si="14"/>
        <v>8.9870019400000007</v>
      </c>
      <c r="BA24" s="12">
        <f t="shared" si="15"/>
        <v>49914.575489240007</v>
      </c>
      <c r="BC24" s="13">
        <f t="shared" si="16"/>
        <v>-1.6361931004600003</v>
      </c>
      <c r="BD24" s="14">
        <f t="shared" si="17"/>
        <v>42971.238077908005</v>
      </c>
      <c r="BF24" s="16">
        <f t="shared" si="18"/>
        <v>-0.23672841762700036</v>
      </c>
      <c r="BG24" s="17">
        <f t="shared" si="19"/>
        <v>46558.558513832002</v>
      </c>
      <c r="BI24">
        <v>60</v>
      </c>
      <c r="BJ24" t="s">
        <v>52</v>
      </c>
      <c r="BK24" s="2">
        <v>45882.645902777775</v>
      </c>
      <c r="BL24">
        <v>307</v>
      </c>
      <c r="BM24" t="s">
        <v>13</v>
      </c>
      <c r="BN24">
        <v>0</v>
      </c>
      <c r="BO24">
        <v>2.8620000000000001</v>
      </c>
      <c r="BP24" s="3">
        <v>1067824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25">
      <c r="A25">
        <v>61</v>
      </c>
      <c r="B25" t="s">
        <v>53</v>
      </c>
      <c r="C25" s="2">
        <v>45882.667164351849</v>
      </c>
      <c r="D25">
        <v>216</v>
      </c>
      <c r="E25" t="s">
        <v>13</v>
      </c>
      <c r="F25">
        <v>0</v>
      </c>
      <c r="G25">
        <v>6.048</v>
      </c>
      <c r="H25" s="3">
        <v>11045</v>
      </c>
      <c r="I25">
        <v>2.5000000000000001E-2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53</v>
      </c>
      <c r="Q25" s="2">
        <v>45882.667164351849</v>
      </c>
      <c r="R25">
        <v>216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53</v>
      </c>
      <c r="AE25" s="2">
        <v>45882.667164351849</v>
      </c>
      <c r="AF25">
        <v>216</v>
      </c>
      <c r="AG25" t="s">
        <v>13</v>
      </c>
      <c r="AH25">
        <v>0</v>
      </c>
      <c r="AI25" t="s">
        <v>14</v>
      </c>
      <c r="AJ25" s="3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74</v>
      </c>
      <c r="AS25" s="10">
        <v>61</v>
      </c>
      <c r="AT25" s="16">
        <f t="shared" si="10"/>
        <v>32.769606097424997</v>
      </c>
      <c r="AU25" s="17" t="e">
        <f t="shared" si="11"/>
        <v>#VALUE!</v>
      </c>
      <c r="AW25" s="6">
        <f t="shared" si="12"/>
        <v>23.453834762306499</v>
      </c>
      <c r="AX25" s="7" t="e">
        <f t="shared" si="13"/>
        <v>#VALUE!</v>
      </c>
      <c r="AZ25" s="11">
        <f t="shared" si="14"/>
        <v>22.997553576575001</v>
      </c>
      <c r="BA25" s="12" t="e">
        <f t="shared" si="15"/>
        <v>#VALUE!</v>
      </c>
      <c r="BC25" s="13">
        <f t="shared" si="16"/>
        <v>27.663223703180002</v>
      </c>
      <c r="BD25" s="14" t="e">
        <f t="shared" si="17"/>
        <v>#VALUE!</v>
      </c>
      <c r="BF25" s="16">
        <f t="shared" si="18"/>
        <v>32.769606097424997</v>
      </c>
      <c r="BG25" s="17" t="e">
        <f t="shared" si="19"/>
        <v>#VALUE!</v>
      </c>
      <c r="BI25">
        <v>61</v>
      </c>
      <c r="BJ25" t="s">
        <v>53</v>
      </c>
      <c r="BK25" s="2">
        <v>45882.667164351849</v>
      </c>
      <c r="BL25">
        <v>216</v>
      </c>
      <c r="BM25" t="s">
        <v>13</v>
      </c>
      <c r="BN25">
        <v>0</v>
      </c>
      <c r="BO25">
        <v>2.8719999999999999</v>
      </c>
      <c r="BP25" s="3">
        <v>857366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25">
      <c r="A26">
        <v>62</v>
      </c>
      <c r="B26" t="s">
        <v>54</v>
      </c>
      <c r="C26" s="2">
        <v>45882.688402777778</v>
      </c>
      <c r="D26">
        <v>311</v>
      </c>
      <c r="E26" t="s">
        <v>13</v>
      </c>
      <c r="F26">
        <v>0</v>
      </c>
      <c r="G26">
        <v>5.8959999999999999</v>
      </c>
      <c r="H26" s="3">
        <v>46345259</v>
      </c>
      <c r="I26">
        <v>119.947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54</v>
      </c>
      <c r="Q26" s="2">
        <v>45882.688402777778</v>
      </c>
      <c r="R26">
        <v>311</v>
      </c>
      <c r="S26" t="s">
        <v>13</v>
      </c>
      <c r="T26">
        <v>0</v>
      </c>
      <c r="U26">
        <v>5.8630000000000004</v>
      </c>
      <c r="V26" s="3">
        <v>413358</v>
      </c>
      <c r="W26">
        <v>99.837999999999994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54</v>
      </c>
      <c r="AE26" s="2">
        <v>45882.688402777778</v>
      </c>
      <c r="AF26">
        <v>311</v>
      </c>
      <c r="AG26" t="s">
        <v>13</v>
      </c>
      <c r="AH26">
        <v>0</v>
      </c>
      <c r="AI26" t="s">
        <v>14</v>
      </c>
      <c r="AJ26" s="3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  <c r="AQ26">
        <v>2</v>
      </c>
      <c r="AR26" t="s">
        <v>74</v>
      </c>
      <c r="AS26" s="10">
        <v>62</v>
      </c>
      <c r="AT26" s="16">
        <f t="shared" si="10"/>
        <v>99216.38756129703</v>
      </c>
      <c r="AU26" s="17" t="e">
        <f t="shared" si="11"/>
        <v>#VALUE!</v>
      </c>
      <c r="AW26" s="6">
        <f t="shared" si="12"/>
        <v>99056.201275141677</v>
      </c>
      <c r="AX26" s="7" t="e">
        <f t="shared" si="13"/>
        <v>#VALUE!</v>
      </c>
      <c r="AZ26" s="11">
        <f t="shared" si="14"/>
        <v>101577.03027672</v>
      </c>
      <c r="BA26" s="12" t="e">
        <f t="shared" si="15"/>
        <v>#VALUE!</v>
      </c>
      <c r="BC26" s="13">
        <f t="shared" si="16"/>
        <v>108535.191878916</v>
      </c>
      <c r="BD26" s="14" t="e">
        <f t="shared" si="17"/>
        <v>#VALUE!</v>
      </c>
      <c r="BF26" s="16">
        <f t="shared" si="18"/>
        <v>99216.38756129703</v>
      </c>
      <c r="BG26" s="17" t="e">
        <f t="shared" si="19"/>
        <v>#VALUE!</v>
      </c>
      <c r="BI26">
        <v>62</v>
      </c>
      <c r="BJ26" t="s">
        <v>54</v>
      </c>
      <c r="BK26" s="2">
        <v>45882.688402777778</v>
      </c>
      <c r="BL26">
        <v>311</v>
      </c>
      <c r="BM26" t="s">
        <v>13</v>
      </c>
      <c r="BN26">
        <v>0</v>
      </c>
      <c r="BO26">
        <v>2.8809999999999998</v>
      </c>
      <c r="BP26" s="3">
        <v>619595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25">
      <c r="A27">
        <v>63</v>
      </c>
      <c r="B27" t="s">
        <v>55</v>
      </c>
      <c r="C27" s="2">
        <v>45882.709629629629</v>
      </c>
      <c r="D27">
        <v>387</v>
      </c>
      <c r="E27" t="s">
        <v>13</v>
      </c>
      <c r="F27">
        <v>0</v>
      </c>
      <c r="G27">
        <v>6.08</v>
      </c>
      <c r="H27" s="3">
        <v>1804</v>
      </c>
      <c r="I27">
        <v>4.0000000000000001E-3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55</v>
      </c>
      <c r="Q27" s="2">
        <v>45882.709629629629</v>
      </c>
      <c r="R27">
        <v>387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55</v>
      </c>
      <c r="AE27" s="2">
        <v>45882.709629629629</v>
      </c>
      <c r="AF27">
        <v>387</v>
      </c>
      <c r="AG27" t="s">
        <v>13</v>
      </c>
      <c r="AH27">
        <v>0</v>
      </c>
      <c r="AI27">
        <v>12.066000000000001</v>
      </c>
      <c r="AJ27" s="3">
        <v>200879</v>
      </c>
      <c r="AK27">
        <v>43.351999999999997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6">
        <f t="shared" si="10"/>
        <v>3.0401677550879995</v>
      </c>
      <c r="AU27" s="17">
        <f t="shared" si="11"/>
        <v>43290.779102552573</v>
      </c>
      <c r="AW27" s="6">
        <f t="shared" si="12"/>
        <v>0.17402624480000006</v>
      </c>
      <c r="AX27" s="7">
        <f t="shared" si="13"/>
        <v>40388.196750201678</v>
      </c>
      <c r="AZ27" s="11">
        <f t="shared" si="14"/>
        <v>5.8813246400000008</v>
      </c>
      <c r="BA27" s="12">
        <f t="shared" si="15"/>
        <v>46330.316258983104</v>
      </c>
      <c r="BC27" s="13">
        <f t="shared" si="16"/>
        <v>0.80016933024000014</v>
      </c>
      <c r="BD27" s="14">
        <f t="shared" si="17"/>
        <v>39920.970185436774</v>
      </c>
      <c r="BF27" s="16">
        <f t="shared" si="18"/>
        <v>3.0401677550879995</v>
      </c>
      <c r="BG27" s="17">
        <f t="shared" si="19"/>
        <v>43290.779102552573</v>
      </c>
      <c r="BI27">
        <v>63</v>
      </c>
      <c r="BJ27" t="s">
        <v>55</v>
      </c>
      <c r="BK27" s="2">
        <v>45882.709629629629</v>
      </c>
      <c r="BL27">
        <v>387</v>
      </c>
      <c r="BM27" t="s">
        <v>13</v>
      </c>
      <c r="BN27">
        <v>0</v>
      </c>
      <c r="BO27">
        <v>2.863</v>
      </c>
      <c r="BP27" s="3">
        <v>1043671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25">
      <c r="A28">
        <v>64</v>
      </c>
      <c r="B28" t="s">
        <v>56</v>
      </c>
      <c r="C28" s="2">
        <v>45882.730891203704</v>
      </c>
      <c r="D28">
        <v>386</v>
      </c>
      <c r="E28" t="s">
        <v>13</v>
      </c>
      <c r="F28">
        <v>0</v>
      </c>
      <c r="G28">
        <v>6.0430000000000001</v>
      </c>
      <c r="H28" s="3">
        <v>108518</v>
      </c>
      <c r="I28">
        <v>0.245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56</v>
      </c>
      <c r="Q28" s="2">
        <v>45882.730891203704</v>
      </c>
      <c r="R28">
        <v>386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56</v>
      </c>
      <c r="AE28" s="2">
        <v>45882.730891203704</v>
      </c>
      <c r="AF28">
        <v>386</v>
      </c>
      <c r="AG28" t="s">
        <v>13</v>
      </c>
      <c r="AH28">
        <v>0</v>
      </c>
      <c r="AI28">
        <v>12.157999999999999</v>
      </c>
      <c r="AJ28" s="3">
        <v>106591</v>
      </c>
      <c r="AK28">
        <v>23.114999999999998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6">
        <f t="shared" si="10"/>
        <v>291.12714688678795</v>
      </c>
      <c r="AU28" s="17">
        <f t="shared" si="11"/>
        <v>23355.027069595777</v>
      </c>
      <c r="AW28" s="6">
        <f t="shared" si="12"/>
        <v>251.381812369665</v>
      </c>
      <c r="AX28" s="7">
        <f t="shared" si="13"/>
        <v>21638.71061450888</v>
      </c>
      <c r="AZ28" s="11">
        <f t="shared" si="14"/>
        <v>301.229275477052</v>
      </c>
      <c r="BA28" s="12">
        <f t="shared" si="15"/>
        <v>24160.8995716071</v>
      </c>
      <c r="BC28" s="13">
        <f t="shared" si="16"/>
        <v>306.87172805362877</v>
      </c>
      <c r="BD28" s="14">
        <f t="shared" si="17"/>
        <v>21166.003060017571</v>
      </c>
      <c r="BF28" s="16">
        <f t="shared" si="18"/>
        <v>291.12714688678795</v>
      </c>
      <c r="BG28" s="17">
        <f t="shared" si="19"/>
        <v>23355.027069595777</v>
      </c>
      <c r="BI28">
        <v>64</v>
      </c>
      <c r="BJ28" t="s">
        <v>56</v>
      </c>
      <c r="BK28" s="2">
        <v>45882.730891203704</v>
      </c>
      <c r="BL28">
        <v>386</v>
      </c>
      <c r="BM28" t="s">
        <v>13</v>
      </c>
      <c r="BN28">
        <v>0</v>
      </c>
      <c r="BO28">
        <v>2.8690000000000002</v>
      </c>
      <c r="BP28" s="3">
        <v>926612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>
        <v>65</v>
      </c>
      <c r="B29" t="s">
        <v>57</v>
      </c>
      <c r="C29" s="2">
        <v>45882.752141203702</v>
      </c>
      <c r="D29">
        <v>278</v>
      </c>
      <c r="E29" t="s">
        <v>13</v>
      </c>
      <c r="F29">
        <v>0</v>
      </c>
      <c r="G29">
        <v>6.0629999999999997</v>
      </c>
      <c r="H29" s="3">
        <v>2529</v>
      </c>
      <c r="I29">
        <v>6.0000000000000001E-3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57</v>
      </c>
      <c r="Q29" s="2">
        <v>45882.752141203702</v>
      </c>
      <c r="R29">
        <v>278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57</v>
      </c>
      <c r="AE29" s="2">
        <v>45882.752141203702</v>
      </c>
      <c r="AF29">
        <v>278</v>
      </c>
      <c r="AG29" t="s">
        <v>13</v>
      </c>
      <c r="AH29">
        <v>0</v>
      </c>
      <c r="AI29">
        <v>12.24</v>
      </c>
      <c r="AJ29" s="3">
        <v>31596</v>
      </c>
      <c r="AK29" s="15">
        <v>6.8220000000000001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6">
        <f t="shared" si="10"/>
        <v>5.591297877613</v>
      </c>
      <c r="AU29" s="17">
        <f t="shared" si="11"/>
        <v>7011.4222649108797</v>
      </c>
      <c r="AW29" s="6">
        <f t="shared" si="12"/>
        <v>1.2357777972999997</v>
      </c>
      <c r="AX29" s="7">
        <f t="shared" si="13"/>
        <v>6401.7163998476799</v>
      </c>
      <c r="AZ29" s="11">
        <f t="shared" si="14"/>
        <v>4.1230691400000001</v>
      </c>
      <c r="BA29" s="12">
        <f t="shared" si="15"/>
        <v>7232.3760787823994</v>
      </c>
      <c r="BC29" s="13">
        <f t="shared" si="16"/>
        <v>2.75809535474</v>
      </c>
      <c r="BD29" s="14">
        <f t="shared" si="17"/>
        <v>6451.5812284832</v>
      </c>
      <c r="BF29" s="16">
        <f t="shared" si="18"/>
        <v>5.591297877613</v>
      </c>
      <c r="BG29" s="17">
        <f t="shared" si="19"/>
        <v>7011.4222649108797</v>
      </c>
      <c r="BI29">
        <v>65</v>
      </c>
      <c r="BJ29" t="s">
        <v>57</v>
      </c>
      <c r="BK29" s="2">
        <v>45882.752141203702</v>
      </c>
      <c r="BL29">
        <v>278</v>
      </c>
      <c r="BM29" t="s">
        <v>13</v>
      </c>
      <c r="BN29">
        <v>0</v>
      </c>
      <c r="BO29">
        <v>2.867</v>
      </c>
      <c r="BP29" s="3">
        <v>989472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>
        <v>66</v>
      </c>
      <c r="B30" t="s">
        <v>58</v>
      </c>
      <c r="C30" s="2">
        <v>45882.773402777777</v>
      </c>
      <c r="D30">
        <v>196</v>
      </c>
      <c r="E30" t="s">
        <v>13</v>
      </c>
      <c r="F30">
        <v>0</v>
      </c>
      <c r="G30">
        <v>5.9950000000000001</v>
      </c>
      <c r="H30" s="3">
        <v>20271323</v>
      </c>
      <c r="I30">
        <v>48.18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58</v>
      </c>
      <c r="Q30" s="2">
        <v>45882.773402777777</v>
      </c>
      <c r="R30">
        <v>196</v>
      </c>
      <c r="S30" t="s">
        <v>13</v>
      </c>
      <c r="T30">
        <v>0</v>
      </c>
      <c r="U30">
        <v>5.95</v>
      </c>
      <c r="V30" s="3">
        <v>154791</v>
      </c>
      <c r="W30">
        <v>38.027999999999999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58</v>
      </c>
      <c r="AE30" s="2">
        <v>45882.773402777777</v>
      </c>
      <c r="AF30">
        <v>196</v>
      </c>
      <c r="AG30" t="s">
        <v>13</v>
      </c>
      <c r="AH30">
        <v>0</v>
      </c>
      <c r="AI30">
        <v>12.154</v>
      </c>
      <c r="AJ30" s="3">
        <v>120599</v>
      </c>
      <c r="AK30">
        <v>26.138999999999999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6">
        <f t="shared" ref="AT30:AT41" si="20">IF(H30&lt;10000,((H30^2*0.000000008493)+(H30*0.003482)+(-3.269)),(IF(H30&lt;200000,((H30^2*-0.000000000263)+(H30*0.002682)+(3.179)),(IF(H30&lt;8000000,((H30^2*-0.000000000005099)+(H30*0.002054)+(174.8)),((V30^2*-0.00000001014)+(V30*0.2415)+(1123)))))))</f>
        <v>38262.069527674663</v>
      </c>
      <c r="AU30" s="17">
        <f t="shared" ref="AU30:AU41" si="21">IF(AJ30&lt;45000,((-0.00000004907*AJ30^2)+(0.2277*AJ30)+(-134)),((-0.00000001062*AJ30^2)+(0.2147*AJ30)+(590.6)))</f>
        <v>26328.746758333378</v>
      </c>
      <c r="AW30" s="6">
        <f t="shared" ref="AW30:AW41" si="22">IF(H30&lt;10000,((0.0000001453*H30^2)+(0.0008349*H30)+(-1.805)),(IF(H30&lt;700000,((-0.00000000008054*H30^2)+(0.002348*H30)+(-2.47)), ((-0.00000001938*V30^2)+(0.2471*V30)+(226.8)))))</f>
        <v>38011.306383662217</v>
      </c>
      <c r="AX30" s="7">
        <f t="shared" ref="AX30:AX41" si="23">(-0.00000002552*AJ30^2)+(0.2067*AJ30)+(-103.7)</f>
        <v>24452.947388198478</v>
      </c>
      <c r="AZ30" s="11">
        <f t="shared" ref="AZ30:AZ41" si="24">IF(H30&lt;10000,((H30^2*0.00000054)+(H30*-0.004765)+(12.72)),(IF(H30&lt;200000,((H30^2*-0.000000001577)+(H30*0.003043)+(-10.42)),(IF(H30&lt;8000000,((H30^2*-0.0000000000186)+(H30*0.00194)+(154.1)),((V30^2*-0.00000002)+(V30*0.2565)+(-1032)))))))</f>
        <v>38192.686426379994</v>
      </c>
      <c r="BA30" s="12">
        <f t="shared" ref="BA30:BA41" si="25">IF(AJ30&lt;45000,((-0.0000004561*AJ30^2)+(0.244*AJ30)+(-21.72)),((-0.0000000409*AJ30^2)+(0.2477*AJ30)+(-1777)))</f>
        <v>27500.517841039098</v>
      </c>
      <c r="BC30" s="13">
        <f t="shared" ref="BC30:BC41" si="26">IF(H30&lt;10000,((H30^2*0.00000005714)+(H30*0.002453)+(-3.811)),(IF(H30&lt;200000,((H30^2*-0.0000000002888)+(H30*0.002899)+(-4.321)),(IF(H30&lt;8000000,((H30^2*-0.0000000000062)+(H30*0.002143)+(157)),((V30^2*-0.000000031)+(V30*0.2771)+(-709.5)))))))</f>
        <v>41440.318235888997</v>
      </c>
      <c r="BD30" s="14">
        <f t="shared" ref="BD30:BD41" si="27">IF(AJ30&lt;45000,((-0.0000000598*AJ30^2)+(0.205*AJ30)+(34.1)),((-0.00000002403*AJ30^2)+(0.2063*AJ30)+(-550.7)))</f>
        <v>23979.378525211971</v>
      </c>
      <c r="BF30" s="16">
        <f t="shared" ref="BF30:BF41" si="28">IF(H30&lt;10000,((H30^2*0.000000008493)+(H30*0.003482)+(-3.269)),(IF(H30&lt;200000,((H30^2*-0.000000000263)+(H30*0.002682)+(3.179)),(IF(H30&lt;8000000,((H30^2*-0.000000000005099)+(H30*0.002054)+(174.8)),((V30^2*-0.00000001014)+(V30*0.2415)+(1123)))))))</f>
        <v>38262.069527674663</v>
      </c>
      <c r="BG30" s="17">
        <f t="shared" ref="BG30:BG41" si="29">IF(AJ30&lt;45000,((-0.00000004907*AJ30^2)+(0.2277*AJ30)+(-134)),((-0.00000001062*AJ30^2)+(0.2147*AJ30)+(590.6)))</f>
        <v>26328.746758333378</v>
      </c>
      <c r="BI30">
        <v>66</v>
      </c>
      <c r="BJ30" t="s">
        <v>58</v>
      </c>
      <c r="BK30" s="2">
        <v>45882.773402777777</v>
      </c>
      <c r="BL30">
        <v>196</v>
      </c>
      <c r="BM30" t="s">
        <v>13</v>
      </c>
      <c r="BN30">
        <v>0</v>
      </c>
      <c r="BO30">
        <v>2.8820000000000001</v>
      </c>
      <c r="BP30" s="3">
        <v>751336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67</v>
      </c>
      <c r="B31" t="s">
        <v>59</v>
      </c>
      <c r="C31" s="2">
        <v>45882.794652777775</v>
      </c>
      <c r="D31">
        <v>261</v>
      </c>
      <c r="E31" t="s">
        <v>13</v>
      </c>
      <c r="F31">
        <v>0</v>
      </c>
      <c r="G31">
        <v>5.8680000000000003</v>
      </c>
      <c r="H31" s="3">
        <v>50523796</v>
      </c>
      <c r="I31">
        <v>132.89400000000001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59</v>
      </c>
      <c r="Q31" s="2">
        <v>45882.794652777775</v>
      </c>
      <c r="R31">
        <v>261</v>
      </c>
      <c r="S31" t="s">
        <v>13</v>
      </c>
      <c r="T31">
        <v>0</v>
      </c>
      <c r="U31">
        <v>5.843</v>
      </c>
      <c r="V31" s="3">
        <v>497437</v>
      </c>
      <c r="W31">
        <v>119.54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59</v>
      </c>
      <c r="AE31" s="2">
        <v>45882.794652777775</v>
      </c>
      <c r="AF31">
        <v>261</v>
      </c>
      <c r="AG31" t="s">
        <v>13</v>
      </c>
      <c r="AH31">
        <v>0</v>
      </c>
      <c r="AI31">
        <v>12.179</v>
      </c>
      <c r="AJ31" s="3">
        <v>82392</v>
      </c>
      <c r="AK31">
        <v>17.876999999999999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6">
        <f t="shared" si="20"/>
        <v>118744.95771065434</v>
      </c>
      <c r="AU31" s="17">
        <f t="shared" si="21"/>
        <v>18208.069149528317</v>
      </c>
      <c r="AW31" s="6">
        <f t="shared" si="22"/>
        <v>118348.02633338077</v>
      </c>
      <c r="AX31" s="7">
        <f t="shared" si="23"/>
        <v>16753.48536873472</v>
      </c>
      <c r="AZ31" s="11">
        <f t="shared" si="24"/>
        <v>121611.71912062001</v>
      </c>
      <c r="BA31" s="12">
        <f t="shared" si="25"/>
        <v>18353.851135942401</v>
      </c>
      <c r="BC31" s="13">
        <f t="shared" si="26"/>
        <v>129459.54206196102</v>
      </c>
      <c r="BD31" s="14">
        <f t="shared" si="27"/>
        <v>16283.643346814079</v>
      </c>
      <c r="BF31" s="16">
        <f t="shared" si="28"/>
        <v>118744.95771065434</v>
      </c>
      <c r="BG31" s="17">
        <f t="shared" si="29"/>
        <v>18208.069149528317</v>
      </c>
      <c r="BI31">
        <v>67</v>
      </c>
      <c r="BJ31" t="s">
        <v>59</v>
      </c>
      <c r="BK31" s="2">
        <v>45882.794652777775</v>
      </c>
      <c r="BL31">
        <v>261</v>
      </c>
      <c r="BM31" t="s">
        <v>13</v>
      </c>
      <c r="BN31">
        <v>0</v>
      </c>
      <c r="BO31">
        <v>2.8820000000000001</v>
      </c>
      <c r="BP31" s="3">
        <v>622417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>
        <v>68</v>
      </c>
      <c r="B32" t="s">
        <v>60</v>
      </c>
      <c r="C32" s="2">
        <v>45882.81591435185</v>
      </c>
      <c r="D32">
        <v>21</v>
      </c>
      <c r="E32" t="s">
        <v>13</v>
      </c>
      <c r="F32">
        <v>0</v>
      </c>
      <c r="G32">
        <v>6.0609999999999999</v>
      </c>
      <c r="H32" s="3">
        <v>1784</v>
      </c>
      <c r="I32">
        <v>4.0000000000000001E-3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60</v>
      </c>
      <c r="Q32" s="2">
        <v>45882.81591435185</v>
      </c>
      <c r="R32">
        <v>21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60</v>
      </c>
      <c r="AE32" s="2">
        <v>45882.81591435185</v>
      </c>
      <c r="AF32">
        <v>21</v>
      </c>
      <c r="AG32" t="s">
        <v>13</v>
      </c>
      <c r="AH32">
        <v>0</v>
      </c>
      <c r="AI32">
        <v>12.103999999999999</v>
      </c>
      <c r="AJ32" s="3">
        <v>162467</v>
      </c>
      <c r="AK32">
        <v>35.140999999999998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6">
        <f t="shared" si="20"/>
        <v>2.9699182974080003</v>
      </c>
      <c r="AU32" s="17">
        <f t="shared" si="21"/>
        <v>35191.944412934819</v>
      </c>
      <c r="AW32" s="6">
        <f t="shared" si="22"/>
        <v>0.14690151679999985</v>
      </c>
      <c r="AX32" s="7">
        <f t="shared" si="23"/>
        <v>32804.615074208719</v>
      </c>
      <c r="AZ32" s="11">
        <f t="shared" si="24"/>
        <v>5.9378742400000011</v>
      </c>
      <c r="BA32" s="12">
        <f t="shared" si="25"/>
        <v>37386.498882959902</v>
      </c>
      <c r="BC32" s="13">
        <f t="shared" si="26"/>
        <v>0.74700896383999904</v>
      </c>
      <c r="BD32" s="14">
        <f t="shared" si="27"/>
        <v>32331.957608081331</v>
      </c>
      <c r="BF32" s="16">
        <f t="shared" si="28"/>
        <v>2.9699182974080003</v>
      </c>
      <c r="BG32" s="17">
        <f t="shared" si="29"/>
        <v>35191.944412934819</v>
      </c>
      <c r="BI32">
        <v>68</v>
      </c>
      <c r="BJ32" t="s">
        <v>60</v>
      </c>
      <c r="BK32" s="2">
        <v>45882.81591435185</v>
      </c>
      <c r="BL32">
        <v>21</v>
      </c>
      <c r="BM32" t="s">
        <v>13</v>
      </c>
      <c r="BN32">
        <v>0</v>
      </c>
      <c r="BO32">
        <v>2.86</v>
      </c>
      <c r="BP32" s="3">
        <v>1097563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25">
      <c r="A33">
        <v>69</v>
      </c>
      <c r="B33" t="s">
        <v>61</v>
      </c>
      <c r="C33" s="2">
        <v>45882.837164351855</v>
      </c>
      <c r="D33">
        <v>140</v>
      </c>
      <c r="E33" t="s">
        <v>13</v>
      </c>
      <c r="F33">
        <v>0</v>
      </c>
      <c r="G33">
        <v>6.0460000000000003</v>
      </c>
      <c r="H33" s="3">
        <v>27208</v>
      </c>
      <c r="I33">
        <v>6.2E-2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61</v>
      </c>
      <c r="Q33" s="2">
        <v>45882.837164351855</v>
      </c>
      <c r="R33">
        <v>140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61</v>
      </c>
      <c r="AE33" s="2">
        <v>45882.837164351855</v>
      </c>
      <c r="AF33">
        <v>140</v>
      </c>
      <c r="AG33" t="s">
        <v>13</v>
      </c>
      <c r="AH33">
        <v>0</v>
      </c>
      <c r="AI33">
        <v>12.268000000000001</v>
      </c>
      <c r="AJ33" s="3">
        <v>7162</v>
      </c>
      <c r="AK33">
        <v>1.474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6">
        <f t="shared" si="20"/>
        <v>75.956163605568008</v>
      </c>
      <c r="AU33" s="17">
        <f t="shared" si="21"/>
        <v>1494.2703914469203</v>
      </c>
      <c r="AW33" s="6">
        <f t="shared" si="22"/>
        <v>61.354762230237441</v>
      </c>
      <c r="AX33" s="7">
        <f t="shared" si="23"/>
        <v>1375.3763708931199</v>
      </c>
      <c r="AZ33" s="11">
        <f t="shared" si="24"/>
        <v>71.20652990867201</v>
      </c>
      <c r="BA33" s="12">
        <f t="shared" si="25"/>
        <v>1702.4126953115999</v>
      </c>
      <c r="BC33" s="13">
        <f t="shared" si="26"/>
        <v>74.341200503756795</v>
      </c>
      <c r="BD33" s="14">
        <f t="shared" si="27"/>
        <v>1499.2426042087998</v>
      </c>
      <c r="BF33" s="16">
        <f t="shared" si="28"/>
        <v>75.956163605568008</v>
      </c>
      <c r="BG33" s="17">
        <f t="shared" si="29"/>
        <v>1494.2703914469203</v>
      </c>
      <c r="BI33">
        <v>69</v>
      </c>
      <c r="BJ33" t="s">
        <v>61</v>
      </c>
      <c r="BK33" s="2">
        <v>45882.837164351855</v>
      </c>
      <c r="BL33">
        <v>140</v>
      </c>
      <c r="BM33" t="s">
        <v>13</v>
      </c>
      <c r="BN33">
        <v>0</v>
      </c>
      <c r="BO33">
        <v>2.8639999999999999</v>
      </c>
      <c r="BP33" s="3">
        <v>1051021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25">
      <c r="A34">
        <v>70</v>
      </c>
      <c r="B34" t="s">
        <v>62</v>
      </c>
      <c r="C34" s="2">
        <v>45882.858391203707</v>
      </c>
      <c r="D34">
        <v>339</v>
      </c>
      <c r="E34" t="s">
        <v>13</v>
      </c>
      <c r="F34">
        <v>0</v>
      </c>
      <c r="G34">
        <v>6.0590000000000002</v>
      </c>
      <c r="H34" s="3">
        <v>3600</v>
      </c>
      <c r="I34">
        <v>8.9999999999999993E-3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62</v>
      </c>
      <c r="Q34" s="2">
        <v>45882.858391203707</v>
      </c>
      <c r="R34">
        <v>339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62</v>
      </c>
      <c r="AE34" s="2">
        <v>45882.858391203707</v>
      </c>
      <c r="AF34">
        <v>339</v>
      </c>
      <c r="AG34" t="s">
        <v>13</v>
      </c>
      <c r="AH34">
        <v>0</v>
      </c>
      <c r="AI34">
        <v>12.26</v>
      </c>
      <c r="AJ34" s="3">
        <v>8118</v>
      </c>
      <c r="AK34">
        <v>1.6839999999999999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6">
        <f t="shared" si="20"/>
        <v>9.3762692799999989</v>
      </c>
      <c r="AU34" s="17">
        <f t="shared" si="21"/>
        <v>1711.2347925893203</v>
      </c>
      <c r="AW34" s="6">
        <f t="shared" si="22"/>
        <v>3.0837280000000007</v>
      </c>
      <c r="AX34" s="7">
        <f t="shared" si="23"/>
        <v>1572.6087828995198</v>
      </c>
      <c r="AZ34" s="11">
        <f t="shared" si="24"/>
        <v>2.5644000000000009</v>
      </c>
      <c r="BA34" s="12">
        <f t="shared" si="25"/>
        <v>1929.0141324635999</v>
      </c>
      <c r="BC34" s="13">
        <f t="shared" si="26"/>
        <v>5.7603343999999996</v>
      </c>
      <c r="BD34" s="14">
        <f t="shared" si="27"/>
        <v>1694.3490649447997</v>
      </c>
      <c r="BF34" s="16">
        <f t="shared" si="28"/>
        <v>9.3762692799999989</v>
      </c>
      <c r="BG34" s="17">
        <f t="shared" si="29"/>
        <v>1711.2347925893203</v>
      </c>
      <c r="BI34">
        <v>70</v>
      </c>
      <c r="BJ34" t="s">
        <v>62</v>
      </c>
      <c r="BK34" s="2">
        <v>45882.858391203707</v>
      </c>
      <c r="BL34">
        <v>339</v>
      </c>
      <c r="BM34" t="s">
        <v>13</v>
      </c>
      <c r="BN34">
        <v>0</v>
      </c>
      <c r="BO34">
        <v>2.8620000000000001</v>
      </c>
      <c r="BP34" s="3">
        <v>1086810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25">
      <c r="A35">
        <v>71</v>
      </c>
      <c r="B35" t="s">
        <v>63</v>
      </c>
      <c r="C35" s="2">
        <v>45882.879641203705</v>
      </c>
      <c r="D35">
        <v>129</v>
      </c>
      <c r="E35" t="s">
        <v>13</v>
      </c>
      <c r="F35">
        <v>0</v>
      </c>
      <c r="G35">
        <v>6.0460000000000003</v>
      </c>
      <c r="H35" s="3">
        <v>26727</v>
      </c>
      <c r="I35">
        <v>6.0999999999999999E-2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63</v>
      </c>
      <c r="Q35" s="2">
        <v>45882.879641203705</v>
      </c>
      <c r="R35">
        <v>129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63</v>
      </c>
      <c r="AE35" s="2">
        <v>45882.879641203705</v>
      </c>
      <c r="AF35">
        <v>129</v>
      </c>
      <c r="AG35" t="s">
        <v>13</v>
      </c>
      <c r="AH35">
        <v>0</v>
      </c>
      <c r="AI35">
        <v>12.25</v>
      </c>
      <c r="AJ35" s="3">
        <v>6737</v>
      </c>
      <c r="AK35">
        <v>1.381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6">
        <f t="shared" si="20"/>
        <v>74.672944544873005</v>
      </c>
      <c r="AU35" s="17">
        <f t="shared" si="21"/>
        <v>1397.7877516171702</v>
      </c>
      <c r="AW35" s="6">
        <f t="shared" si="22"/>
        <v>60.227463658114338</v>
      </c>
      <c r="AX35" s="7">
        <f t="shared" si="23"/>
        <v>1287.6796194471201</v>
      </c>
      <c r="AZ35" s="11">
        <f t="shared" si="24"/>
        <v>69.783758601767005</v>
      </c>
      <c r="BA35" s="12">
        <f t="shared" si="25"/>
        <v>1601.4069122190999</v>
      </c>
      <c r="BC35" s="13">
        <f t="shared" si="26"/>
        <v>72.954273765624805</v>
      </c>
      <c r="BD35" s="14">
        <f t="shared" si="27"/>
        <v>1412.4708472937998</v>
      </c>
      <c r="BF35" s="16">
        <f t="shared" si="28"/>
        <v>74.672944544873005</v>
      </c>
      <c r="BG35" s="17">
        <f t="shared" si="29"/>
        <v>1397.7877516171702</v>
      </c>
      <c r="BI35">
        <v>71</v>
      </c>
      <c r="BJ35" t="s">
        <v>63</v>
      </c>
      <c r="BK35" s="2">
        <v>45882.879641203705</v>
      </c>
      <c r="BL35">
        <v>129</v>
      </c>
      <c r="BM35" t="s">
        <v>13</v>
      </c>
      <c r="BN35">
        <v>0</v>
      </c>
      <c r="BO35">
        <v>2.85</v>
      </c>
      <c r="BP35" s="3">
        <v>1313832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25">
      <c r="A36">
        <v>72</v>
      </c>
      <c r="B36" t="s">
        <v>64</v>
      </c>
      <c r="C36" s="2">
        <v>45882.900868055556</v>
      </c>
      <c r="D36">
        <v>395</v>
      </c>
      <c r="E36" t="s">
        <v>13</v>
      </c>
      <c r="F36">
        <v>0</v>
      </c>
      <c r="G36">
        <v>6.0609999999999999</v>
      </c>
      <c r="H36" s="3">
        <v>2584</v>
      </c>
      <c r="I36">
        <v>6.0000000000000001E-3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64</v>
      </c>
      <c r="Q36" s="2">
        <v>45882.900868055556</v>
      </c>
      <c r="R36">
        <v>395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64</v>
      </c>
      <c r="AE36" s="2">
        <v>45882.900868055556</v>
      </c>
      <c r="AF36">
        <v>395</v>
      </c>
      <c r="AG36" t="s">
        <v>13</v>
      </c>
      <c r="AH36">
        <v>0</v>
      </c>
      <c r="AI36">
        <v>12.234</v>
      </c>
      <c r="AJ36" s="3">
        <v>33225</v>
      </c>
      <c r="AK36">
        <v>7.1779999999999999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6">
        <f t="shared" si="20"/>
        <v>5.7851962366079981</v>
      </c>
      <c r="AU36" s="17">
        <f t="shared" si="21"/>
        <v>7377.1640963312502</v>
      </c>
      <c r="AW36" s="6">
        <f t="shared" si="22"/>
        <v>1.3225578367999999</v>
      </c>
      <c r="AX36" s="7">
        <f t="shared" si="23"/>
        <v>6735.7359560499999</v>
      </c>
      <c r="AZ36" s="11">
        <f t="shared" si="24"/>
        <v>4.0128502400000006</v>
      </c>
      <c r="BA36" s="12">
        <f t="shared" si="25"/>
        <v>7581.6909249374994</v>
      </c>
      <c r="BC36" s="13">
        <f t="shared" si="26"/>
        <v>2.9090789798400003</v>
      </c>
      <c r="BD36" s="14">
        <f t="shared" si="27"/>
        <v>6779.2117426250006</v>
      </c>
      <c r="BF36" s="16">
        <f t="shared" si="28"/>
        <v>5.7851962366079981</v>
      </c>
      <c r="BG36" s="17">
        <f t="shared" si="29"/>
        <v>7377.1640963312502</v>
      </c>
      <c r="BI36">
        <v>72</v>
      </c>
      <c r="BJ36" t="s">
        <v>64</v>
      </c>
      <c r="BK36" s="2">
        <v>45882.900868055556</v>
      </c>
      <c r="BL36">
        <v>395</v>
      </c>
      <c r="BM36" t="s">
        <v>13</v>
      </c>
      <c r="BN36">
        <v>0</v>
      </c>
      <c r="BO36">
        <v>2.8679999999999999</v>
      </c>
      <c r="BP36" s="3">
        <v>965099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25">
      <c r="A37">
        <v>73</v>
      </c>
      <c r="B37" t="s">
        <v>65</v>
      </c>
      <c r="C37" s="2">
        <v>45882.922118055554</v>
      </c>
      <c r="D37">
        <v>300</v>
      </c>
      <c r="E37" t="s">
        <v>13</v>
      </c>
      <c r="F37">
        <v>0</v>
      </c>
      <c r="G37">
        <v>6.0739999999999998</v>
      </c>
      <c r="H37" s="3">
        <v>1404</v>
      </c>
      <c r="I37">
        <v>4.0000000000000001E-3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65</v>
      </c>
      <c r="Q37" s="2">
        <v>45882.922118055554</v>
      </c>
      <c r="R37">
        <v>300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65</v>
      </c>
      <c r="AE37" s="2">
        <v>45882.922118055554</v>
      </c>
      <c r="AF37">
        <v>300</v>
      </c>
      <c r="AG37" t="s">
        <v>13</v>
      </c>
      <c r="AH37">
        <v>0</v>
      </c>
      <c r="AI37">
        <v>12.098000000000001</v>
      </c>
      <c r="AJ37" s="3">
        <v>173178</v>
      </c>
      <c r="AK37">
        <v>37.435000000000002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6">
        <f t="shared" si="20"/>
        <v>1.6364695374879989</v>
      </c>
      <c r="AU37" s="17">
        <f t="shared" si="21"/>
        <v>37453.416218955914</v>
      </c>
      <c r="AW37" s="6">
        <f t="shared" si="22"/>
        <v>-0.34638271520000008</v>
      </c>
      <c r="AX37" s="7">
        <f t="shared" si="23"/>
        <v>34926.831985664321</v>
      </c>
      <c r="AZ37" s="11">
        <f t="shared" si="24"/>
        <v>7.0943966400000011</v>
      </c>
      <c r="BA37" s="12">
        <f t="shared" si="25"/>
        <v>39892.574254924402</v>
      </c>
      <c r="BC37" s="13">
        <f t="shared" si="26"/>
        <v>-0.25435271776000024</v>
      </c>
      <c r="BD37" s="14">
        <f t="shared" si="27"/>
        <v>34455.246808993485</v>
      </c>
      <c r="BF37" s="16">
        <f t="shared" si="28"/>
        <v>1.6364695374879989</v>
      </c>
      <c r="BG37" s="17">
        <f t="shared" si="29"/>
        <v>37453.416218955914</v>
      </c>
      <c r="BI37">
        <v>73</v>
      </c>
      <c r="BJ37" t="s">
        <v>65</v>
      </c>
      <c r="BK37" s="2">
        <v>45882.922118055554</v>
      </c>
      <c r="BL37">
        <v>300</v>
      </c>
      <c r="BM37" t="s">
        <v>13</v>
      </c>
      <c r="BN37">
        <v>0</v>
      </c>
      <c r="BO37">
        <v>2.863</v>
      </c>
      <c r="BP37" s="3">
        <v>1034871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25">
      <c r="A38">
        <v>74</v>
      </c>
      <c r="B38" t="s">
        <v>66</v>
      </c>
      <c r="C38" s="2">
        <v>45882.943368055552</v>
      </c>
      <c r="D38">
        <v>298</v>
      </c>
      <c r="E38" t="s">
        <v>13</v>
      </c>
      <c r="F38">
        <v>0</v>
      </c>
      <c r="G38">
        <v>6.0949999999999998</v>
      </c>
      <c r="H38" s="3">
        <v>956</v>
      </c>
      <c r="I38">
        <v>3.0000000000000001E-3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66</v>
      </c>
      <c r="Q38" s="2">
        <v>45882.943368055552</v>
      </c>
      <c r="R38">
        <v>298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66</v>
      </c>
      <c r="AE38" s="2">
        <v>45882.943368055552</v>
      </c>
      <c r="AF38">
        <v>298</v>
      </c>
      <c r="AG38" t="s">
        <v>13</v>
      </c>
      <c r="AH38">
        <v>0</v>
      </c>
      <c r="AI38">
        <v>12.092000000000001</v>
      </c>
      <c r="AJ38" s="3">
        <v>185799</v>
      </c>
      <c r="AK38">
        <v>40.134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74</v>
      </c>
      <c r="AT38" s="16">
        <f t="shared" si="20"/>
        <v>6.7554058447999665E-2</v>
      </c>
      <c r="AU38" s="17">
        <f t="shared" si="21"/>
        <v>40115.02942958138</v>
      </c>
      <c r="AW38" s="6">
        <f t="shared" si="22"/>
        <v>-0.87404069919999994</v>
      </c>
      <c r="AX38" s="7">
        <f t="shared" si="23"/>
        <v>37419.970530406485</v>
      </c>
      <c r="AZ38" s="11">
        <f t="shared" si="24"/>
        <v>8.6581854400000005</v>
      </c>
      <c r="BA38" s="12">
        <f t="shared" si="25"/>
        <v>42833.492422399104</v>
      </c>
      <c r="BC38" s="13">
        <f t="shared" si="26"/>
        <v>-1.4137096969599998</v>
      </c>
      <c r="BD38" s="14">
        <f t="shared" si="27"/>
        <v>36950.087620323975</v>
      </c>
      <c r="BF38" s="16">
        <f t="shared" si="28"/>
        <v>6.7554058447999665E-2</v>
      </c>
      <c r="BG38" s="17">
        <f t="shared" si="29"/>
        <v>40115.02942958138</v>
      </c>
      <c r="BI38">
        <v>74</v>
      </c>
      <c r="BJ38" t="s">
        <v>66</v>
      </c>
      <c r="BK38" s="2">
        <v>45882.943368055552</v>
      </c>
      <c r="BL38">
        <v>298</v>
      </c>
      <c r="BM38" t="s">
        <v>13</v>
      </c>
      <c r="BN38">
        <v>0</v>
      </c>
      <c r="BO38">
        <v>2.863</v>
      </c>
      <c r="BP38" s="3">
        <v>1039556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25">
      <c r="A39">
        <v>75</v>
      </c>
      <c r="B39" t="s">
        <v>67</v>
      </c>
      <c r="C39" s="2">
        <v>45882.964618055557</v>
      </c>
      <c r="D39">
        <v>90</v>
      </c>
      <c r="E39" t="s">
        <v>13</v>
      </c>
      <c r="F39">
        <v>0</v>
      </c>
      <c r="G39">
        <v>6.069</v>
      </c>
      <c r="H39" s="3">
        <v>2527</v>
      </c>
      <c r="I39">
        <v>6.0000000000000001E-3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67</v>
      </c>
      <c r="Q39" s="2">
        <v>45882.964618055557</v>
      </c>
      <c r="R39">
        <v>90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67</v>
      </c>
      <c r="AE39" s="2">
        <v>45882.964618055557</v>
      </c>
      <c r="AF39">
        <v>90</v>
      </c>
      <c r="AG39" t="s">
        <v>13</v>
      </c>
      <c r="AH39">
        <v>0</v>
      </c>
      <c r="AI39">
        <v>12.167</v>
      </c>
      <c r="AJ39" s="3">
        <v>96761</v>
      </c>
      <c r="AK39">
        <v>20.99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75</v>
      </c>
      <c r="AT39" s="16">
        <f t="shared" si="20"/>
        <v>5.584247996397</v>
      </c>
      <c r="AU39" s="17">
        <f t="shared" si="21"/>
        <v>21265.754920294978</v>
      </c>
      <c r="AW39" s="6">
        <f t="shared" si="22"/>
        <v>1.2326387237000003</v>
      </c>
      <c r="AX39" s="7">
        <f t="shared" si="23"/>
        <v>19657.86282259208</v>
      </c>
      <c r="AZ39" s="11">
        <f t="shared" si="24"/>
        <v>4.1271386600000017</v>
      </c>
      <c r="BA39" s="12">
        <f t="shared" si="25"/>
        <v>21807.765633151103</v>
      </c>
      <c r="BC39" s="13">
        <f t="shared" si="26"/>
        <v>2.7526115550599997</v>
      </c>
      <c r="BD39" s="14">
        <f t="shared" si="27"/>
        <v>19186.10883236237</v>
      </c>
      <c r="BF39" s="16">
        <f t="shared" si="28"/>
        <v>5.584247996397</v>
      </c>
      <c r="BG39" s="17">
        <f t="shared" si="29"/>
        <v>21265.754920294978</v>
      </c>
      <c r="BI39">
        <v>75</v>
      </c>
      <c r="BJ39" t="s">
        <v>67</v>
      </c>
      <c r="BK39" s="2">
        <v>45882.964618055557</v>
      </c>
      <c r="BL39">
        <v>90</v>
      </c>
      <c r="BM39" t="s">
        <v>13</v>
      </c>
      <c r="BN39">
        <v>0</v>
      </c>
      <c r="BO39">
        <v>2.8620000000000001</v>
      </c>
      <c r="BP39" s="3">
        <v>1057275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25">
      <c r="A40">
        <v>76</v>
      </c>
      <c r="B40" t="s">
        <v>68</v>
      </c>
      <c r="C40" s="2">
        <v>45882.985879629632</v>
      </c>
      <c r="D40" t="s">
        <v>69</v>
      </c>
      <c r="E40" t="s">
        <v>13</v>
      </c>
      <c r="F40">
        <v>0</v>
      </c>
      <c r="G40">
        <v>6.048</v>
      </c>
      <c r="H40" s="3">
        <v>25286</v>
      </c>
      <c r="I40">
        <v>5.7000000000000002E-2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45882.985879629632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45882.985879629632</v>
      </c>
      <c r="AF40" t="s">
        <v>69</v>
      </c>
      <c r="AG40" t="s">
        <v>13</v>
      </c>
      <c r="AH40">
        <v>0</v>
      </c>
      <c r="AI40">
        <v>12.266999999999999</v>
      </c>
      <c r="AJ40" s="3">
        <v>8037</v>
      </c>
      <c r="AK40">
        <v>1.6659999999999999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72</v>
      </c>
      <c r="AS40" s="10">
        <v>76</v>
      </c>
      <c r="AT40" s="16">
        <f t="shared" si="20"/>
        <v>70.827894587652011</v>
      </c>
      <c r="AU40" s="17">
        <f t="shared" si="21"/>
        <v>1692.8553033831702</v>
      </c>
      <c r="AW40" s="6">
        <f t="shared" si="22"/>
        <v>56.850032190150159</v>
      </c>
      <c r="AX40" s="7">
        <f t="shared" si="23"/>
        <v>1555.8994772231199</v>
      </c>
      <c r="AZ40" s="11">
        <f t="shared" si="24"/>
        <v>65.516992907708001</v>
      </c>
      <c r="BA40" s="12">
        <f t="shared" si="25"/>
        <v>1909.8469643991</v>
      </c>
      <c r="BC40" s="13">
        <f t="shared" si="26"/>
        <v>68.798460537315194</v>
      </c>
      <c r="BD40" s="14">
        <f t="shared" si="27"/>
        <v>1677.8223165337997</v>
      </c>
      <c r="BF40" s="16">
        <f t="shared" si="28"/>
        <v>70.827894587652011</v>
      </c>
      <c r="BG40" s="17">
        <f t="shared" si="29"/>
        <v>1692.8553033831702</v>
      </c>
      <c r="BI40">
        <v>76</v>
      </c>
      <c r="BJ40" t="s">
        <v>68</v>
      </c>
      <c r="BK40" s="2">
        <v>45882.985879629632</v>
      </c>
      <c r="BL40" t="s">
        <v>69</v>
      </c>
      <c r="BM40" t="s">
        <v>13</v>
      </c>
      <c r="BN40">
        <v>0</v>
      </c>
      <c r="BO40">
        <v>2.827</v>
      </c>
      <c r="BP40" s="3">
        <v>1831525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25">
      <c r="A41">
        <v>77</v>
      </c>
      <c r="B41" t="s">
        <v>70</v>
      </c>
      <c r="C41" s="2">
        <v>45883.007118055553</v>
      </c>
      <c r="D41">
        <v>323</v>
      </c>
      <c r="E41" t="s">
        <v>13</v>
      </c>
      <c r="F41">
        <v>0</v>
      </c>
      <c r="G41">
        <v>6.0759999999999996</v>
      </c>
      <c r="H41" s="3">
        <v>1273</v>
      </c>
      <c r="I41">
        <v>3.0000000000000001E-3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70</v>
      </c>
      <c r="Q41" s="2">
        <v>45883.007118055553</v>
      </c>
      <c r="R41">
        <v>323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70</v>
      </c>
      <c r="AE41" s="2">
        <v>45883.007118055553</v>
      </c>
      <c r="AF41">
        <v>323</v>
      </c>
      <c r="AG41" t="s">
        <v>13</v>
      </c>
      <c r="AH41">
        <v>0</v>
      </c>
      <c r="AI41">
        <v>12.074999999999999</v>
      </c>
      <c r="AJ41" s="3">
        <v>198893</v>
      </c>
      <c r="AK41">
        <v>42.929000000000002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71</v>
      </c>
      <c r="AS41" s="10">
        <v>77</v>
      </c>
      <c r="AT41" s="16">
        <f t="shared" si="20"/>
        <v>1.1773491527969995</v>
      </c>
      <c r="AU41" s="17">
        <f t="shared" si="21"/>
        <v>42872.816621731617</v>
      </c>
      <c r="AW41" s="6">
        <f t="shared" si="22"/>
        <v>-0.50670943629999998</v>
      </c>
      <c r="AX41" s="7">
        <f t="shared" si="23"/>
        <v>39997.952082541524</v>
      </c>
      <c r="AZ41" s="11">
        <f t="shared" si="24"/>
        <v>7.5292406600000001</v>
      </c>
      <c r="BA41" s="12">
        <f t="shared" si="25"/>
        <v>45870.856499135902</v>
      </c>
      <c r="BC41" s="13">
        <f t="shared" si="26"/>
        <v>-0.59573397294000019</v>
      </c>
      <c r="BD41" s="14">
        <f t="shared" si="27"/>
        <v>39530.336936460531</v>
      </c>
      <c r="BF41" s="16">
        <f t="shared" si="28"/>
        <v>1.1773491527969995</v>
      </c>
      <c r="BG41" s="17">
        <f t="shared" si="29"/>
        <v>42872.816621731617</v>
      </c>
      <c r="BI41">
        <v>77</v>
      </c>
      <c r="BJ41" t="s">
        <v>70</v>
      </c>
      <c r="BK41" s="2">
        <v>45883.007118055553</v>
      </c>
      <c r="BL41">
        <v>323</v>
      </c>
      <c r="BM41" t="s">
        <v>13</v>
      </c>
      <c r="BN41">
        <v>0</v>
      </c>
      <c r="BO41">
        <v>2.8090000000000002</v>
      </c>
      <c r="BP41" s="3">
        <v>2227337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25">
      <c r="C42" s="2"/>
      <c r="H42" s="3"/>
      <c r="Q42" s="2"/>
      <c r="AE42" s="2"/>
      <c r="AS42" s="10"/>
      <c r="AT42" s="16"/>
      <c r="AU42" s="17"/>
      <c r="AW42" s="6"/>
      <c r="AX42" s="7"/>
      <c r="AZ42" s="11"/>
      <c r="BA42" s="12"/>
      <c r="BC42" s="13"/>
      <c r="BD42" s="14"/>
      <c r="BF42" s="16"/>
      <c r="BG42" s="17"/>
      <c r="BK42" s="2"/>
      <c r="BP42" s="3"/>
    </row>
    <row r="43" spans="1:73" x14ac:dyDescent="0.25">
      <c r="C43" s="2"/>
      <c r="H43" s="3"/>
      <c r="Q43" s="2"/>
      <c r="AE43" s="2"/>
      <c r="AS43" s="10"/>
      <c r="AT43" s="16"/>
      <c r="AU43" s="17"/>
      <c r="AW43" s="6"/>
      <c r="AX43" s="7"/>
      <c r="AZ43" s="11"/>
      <c r="BA43" s="12"/>
      <c r="BC43" s="13"/>
      <c r="BD43" s="14"/>
      <c r="BF43" s="16"/>
      <c r="BG43" s="17"/>
      <c r="BK43" s="2"/>
      <c r="BP43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2025-08-14T21:42:33Z</dcterms:modified>
</cp:coreProperties>
</file>