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523E5C7D-9238-4243-A945-98CF5081A30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T30" i="1" l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19" i="1" l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</calcChain>
</file>

<file path=xl/sharedStrings.xml><?xml version="1.0" encoding="utf-8"?>
<sst xmlns="http://schemas.openxmlformats.org/spreadsheetml/2006/main" count="877" uniqueCount="69">
  <si>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</si>
  <si>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</si>
  <si>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</si>
  <si>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</si>
  <si>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</si>
  <si>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</si>
  <si>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</si>
  <si>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</si>
  <si>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</si>
  <si>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</si>
  <si>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</si>
  <si>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</si>
  <si>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</si>
  <si>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</si>
  <si>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</si>
  <si>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</si>
  <si>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</si>
  <si>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</si>
  <si>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</si>
  <si>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</si>
  <si>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</si>
  <si>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</si>
  <si>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</si>
  <si>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</si>
  <si>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</si>
  <si>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</si>
  <si>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</si>
  <si>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</si>
  <si>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</si>
  <si>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</si>
  <si>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</si>
  <si>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</si>
  <si>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</si>
  <si>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</si>
  <si>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QC outside air</t>
  </si>
  <si>
    <t>FMI20250826_001.gcd</t>
  </si>
  <si>
    <t>FMI20250826_002.gcd</t>
  </si>
  <si>
    <t>FMI20250826_003.gcd</t>
  </si>
  <si>
    <t>FMI20250826_004.gcd</t>
  </si>
  <si>
    <t>FMI20250826_005.gcd</t>
  </si>
  <si>
    <t>FMI20250826_006.gcd</t>
  </si>
  <si>
    <t>FMI20250826_007.gcd</t>
  </si>
  <si>
    <t>FMI20250826_008.gcd</t>
  </si>
  <si>
    <t>FMI20250826_009.gcd</t>
  </si>
  <si>
    <t>FMI20250826_010.gcd</t>
  </si>
  <si>
    <t>FMI20250826_011.gcd</t>
  </si>
  <si>
    <t>FMI20250826_012.gcd</t>
  </si>
  <si>
    <t>FMI20250826_013.gcd</t>
  </si>
  <si>
    <t>FMI20250826_014.gcd</t>
  </si>
  <si>
    <t>FMI20250826_015.gcd</t>
  </si>
  <si>
    <t>FMI20250826_016.gcd</t>
  </si>
  <si>
    <t>FMI20250826_017.gcd</t>
  </si>
  <si>
    <t>FMI20250826_018.gcd</t>
  </si>
  <si>
    <t>FMI20250826_019.gcd</t>
  </si>
  <si>
    <t>FMI20250826_020.gcd</t>
  </si>
  <si>
    <t>FMI20250826_021.gcd</t>
  </si>
  <si>
    <t>FMI20250826_022.gcd</t>
  </si>
  <si>
    <t>FMI20250826_023.gcd</t>
  </si>
  <si>
    <t>FMI20250826_024.gcd</t>
  </si>
  <si>
    <t>FMI20250826_025.gcd</t>
  </si>
  <si>
    <t>FMI20250826_026.gcd</t>
  </si>
  <si>
    <t>FMI20250826_027.gcd</t>
  </si>
  <si>
    <t>FMI20250826_028.gcd</t>
  </si>
  <si>
    <t>FMI20250826_029.gcd</t>
  </si>
  <si>
    <t>FMI20250826_030.gcd</t>
  </si>
  <si>
    <t>416 rerun</t>
  </si>
  <si>
    <t>Vial sampled twice due to AOC error</t>
  </si>
  <si>
    <t>Interference. Do not use CO2. Use CH4.</t>
  </si>
  <si>
    <t>Bad reinjection. Do not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</si>
</sst>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4" fontId="0" fillId="0" borderId="0" xfId="0" applyNumberFormat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3"/>
  <sheetViews>
    <sheetView tabSelected="1" topLeftCell="AE7" workbookViewId="0">
      <selection activeCell="AR38" sqref="AR3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45895.55196759259</v>
      </c>
      <c r="D9" t="s">
        <v>34</v>
      </c>
      <c r="E9" t="s">
        <v>13</v>
      </c>
      <c r="F9">
        <v>0</v>
      </c>
      <c r="G9">
        <v>6.101</v>
      </c>
      <c r="H9" s="3">
        <v>1796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45895.55196759259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45895.55196759259</v>
      </c>
      <c r="AF9" t="s">
        <v>34</v>
      </c>
      <c r="AG9" t="s">
        <v>13</v>
      </c>
      <c r="AH9">
        <v>0</v>
      </c>
      <c r="AI9">
        <v>12.353</v>
      </c>
      <c r="AJ9" s="3">
        <v>2202</v>
      </c>
      <c r="AK9">
        <v>0.38700000000000001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6">
        <f t="shared" ref="AT9:AT18" si="0">IF(H9&lt;10000,((H9^2*0.000000008493)+(H9*0.003482)+(-3.269)),(IF(H9&lt;200000,((H9^2*-0.000000000263)+(H9*0.002682)+(3.179)),(IF(H9&lt;8000000,((H9^2*-0.000000000005099)+(H9*0.002054)+(174.8)),((V9^2*-0.00000001014)+(V9*0.2415)+(1123)))))))</f>
        <v>3.0120671566879995</v>
      </c>
      <c r="AU9" s="17">
        <f t="shared" ref="AU9:AU18" si="1">IF(AJ9&lt;45000,((-0.00000004907*AJ9^2)+(0.2277*AJ9)+(-134)),((-0.00000001062*AJ9^2)+(0.2147*AJ9)+(590.6)))</f>
        <v>367.15746918772004</v>
      </c>
      <c r="AW9" s="6">
        <f t="shared" ref="AW9:AW18" si="2">IF(H9&lt;10000,((0.0000001453*H9^2)+(0.0008349*H9)+(-1.805)),(IF(H9&lt;700000,((-0.00000000008054*H9^2)+(0.002348*H9)+(-2.47)), ((-0.00000001938*V9^2)+(0.2471*V9)+(226.8)))))</f>
        <v>0.16316240479999999</v>
      </c>
      <c r="AX9" s="7">
        <f t="shared" ref="AX9:AX18" si="3">(-0.00000002552*AJ9^2)+(0.2067*AJ9)+(-103.7)</f>
        <v>351.32965852192001</v>
      </c>
      <c r="AZ9" s="11">
        <f t="shared" ref="AZ9:AZ18" si="4">IF(H9&lt;10000,((H9^2*0.00000054)+(H9*-0.004765)+(12.72)),(IF(H9&lt;200000,((H9^2*-0.000000001577)+(H9*0.003043)+(-10.42)),(IF(H9&lt;8000000,((H9^2*-0.0000000000186)+(H9*0.00194)+(154.1)),((V9^2*-0.00000002)+(V9*0.2565)+(-1032)))))))</f>
        <v>5.9038926400000005</v>
      </c>
      <c r="BA9" s="12">
        <f t="shared" ref="BA9:BA18" si="5">IF(AJ9&lt;45000,((-0.0000004561*AJ9^2)+(0.244*AJ9)+(-21.72)),((-0.0000000409*AJ9^2)+(0.2477*AJ9)+(-1777)))</f>
        <v>513.3564604956</v>
      </c>
      <c r="BC9" s="13">
        <f t="shared" ref="BC9:BC18" si="6">IF(H9&lt;10000,((H9^2*0.00000005714)+(H9*0.002453)+(-3.811)),(IF(H9&lt;200000,((H9^2*-0.0000000002888)+(H9*0.002899)+(-4.321)),(IF(H9&lt;8000000,((H9^2*-0.0000000000062)+(H9*0.002143)+(157)),((V9^2*-0.000000031)+(V9*0.2771)+(-709.5)))))))</f>
        <v>0.77889969824000005</v>
      </c>
      <c r="BD9" s="14">
        <f t="shared" ref="BD9:BD18" si="7">IF(AJ9&lt;45000,((-0.0000000598*AJ9^2)+(0.205*AJ9)+(34.1)),((-0.00000002403*AJ9^2)+(0.2063*AJ9)+(-550.7)))</f>
        <v>485.22004152080001</v>
      </c>
      <c r="BF9" s="16">
        <f t="shared" ref="BF9:BF18" si="8">IF(H9&lt;10000,((H9^2*0.000000008493)+(H9*0.003482)+(-3.269)),(IF(H9&lt;200000,((H9^2*-0.000000000263)+(H9*0.002682)+(3.179)),(IF(H9&lt;8000000,((H9^2*-0.000000000005099)+(H9*0.002054)+(174.8)),((V9^2*-0.00000001014)+(V9*0.2415)+(1123)))))))</f>
        <v>3.0120671566879995</v>
      </c>
      <c r="BG9" s="17">
        <f t="shared" ref="BG9:BG18" si="9">IF(AJ9&lt;45000,((-0.00000004907*AJ9^2)+(0.2277*AJ9)+(-134)),((-0.00000001062*AJ9^2)+(0.2147*AJ9)+(590.6)))</f>
        <v>367.15746918772004</v>
      </c>
      <c r="BI9">
        <v>45</v>
      </c>
      <c r="BJ9" t="s">
        <v>35</v>
      </c>
      <c r="BK9" s="2">
        <v>45895.55196759259</v>
      </c>
      <c r="BL9" t="s">
        <v>34</v>
      </c>
      <c r="BM9" t="s">
        <v>13</v>
      </c>
      <c r="BN9">
        <v>0</v>
      </c>
      <c r="BO9">
        <v>2.74</v>
      </c>
      <c r="BP9" s="3">
        <v>4632096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45895.573171296295</v>
      </c>
      <c r="D10" t="s">
        <v>29</v>
      </c>
      <c r="E10" t="s">
        <v>13</v>
      </c>
      <c r="F10">
        <v>0</v>
      </c>
      <c r="G10">
        <v>6.0490000000000004</v>
      </c>
      <c r="H10" s="3">
        <v>958164</v>
      </c>
      <c r="I10">
        <v>2.1640000000000001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45895.573171296295</v>
      </c>
      <c r="R10" t="s">
        <v>29</v>
      </c>
      <c r="S10" t="s">
        <v>13</v>
      </c>
      <c r="T10">
        <v>0</v>
      </c>
      <c r="U10">
        <v>6</v>
      </c>
      <c r="V10" s="3">
        <v>7552</v>
      </c>
      <c r="W10">
        <v>1.958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45895.573171296295</v>
      </c>
      <c r="AF10" t="s">
        <v>29</v>
      </c>
      <c r="AG10" t="s">
        <v>13</v>
      </c>
      <c r="AH10">
        <v>0</v>
      </c>
      <c r="AI10">
        <v>12.31</v>
      </c>
      <c r="AJ10" s="3">
        <v>8761</v>
      </c>
      <c r="AK10">
        <v>1.825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6">
        <f t="shared" si="0"/>
        <v>2138.1875749986812</v>
      </c>
      <c r="AU10" s="17">
        <f t="shared" si="1"/>
        <v>1857.1133262125302</v>
      </c>
      <c r="AW10" s="6">
        <f t="shared" si="2"/>
        <v>2091.7939061964798</v>
      </c>
      <c r="AX10" s="7">
        <f t="shared" si="3"/>
        <v>1705.2399093120798</v>
      </c>
      <c r="AZ10" s="11">
        <f t="shared" si="4"/>
        <v>1995.8619045333344</v>
      </c>
      <c r="BA10" s="12">
        <f t="shared" si="5"/>
        <v>2080.9559893118999</v>
      </c>
      <c r="BC10" s="13">
        <f t="shared" si="6"/>
        <v>2204.6533668444449</v>
      </c>
      <c r="BD10" s="14">
        <f t="shared" si="7"/>
        <v>1825.5150437641998</v>
      </c>
      <c r="BF10" s="16">
        <f t="shared" si="8"/>
        <v>2138.1875749986812</v>
      </c>
      <c r="BG10" s="17">
        <f t="shared" si="9"/>
        <v>1857.1133262125302</v>
      </c>
      <c r="BI10">
        <v>46</v>
      </c>
      <c r="BJ10" t="s">
        <v>36</v>
      </c>
      <c r="BK10" s="2">
        <v>45895.573171296295</v>
      </c>
      <c r="BL10" t="s">
        <v>29</v>
      </c>
      <c r="BM10" t="s">
        <v>13</v>
      </c>
      <c r="BN10">
        <v>0</v>
      </c>
      <c r="BO10">
        <v>2.7280000000000002</v>
      </c>
      <c r="BP10" s="3">
        <v>4857394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45895.594386574077</v>
      </c>
      <c r="D11" t="s">
        <v>28</v>
      </c>
      <c r="E11" t="s">
        <v>13</v>
      </c>
      <c r="F11">
        <v>0</v>
      </c>
      <c r="G11">
        <v>6.0960000000000001</v>
      </c>
      <c r="H11" s="3">
        <v>2687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45895.594386574077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45895.594386574077</v>
      </c>
      <c r="AF11" t="s">
        <v>28</v>
      </c>
      <c r="AG11" t="s">
        <v>13</v>
      </c>
      <c r="AH11">
        <v>0</v>
      </c>
      <c r="AI11">
        <v>12.342000000000001</v>
      </c>
      <c r="AJ11" s="3">
        <v>1442</v>
      </c>
      <c r="AK11">
        <v>0.22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6">
        <f t="shared" si="0"/>
        <v>6.1484531967169982</v>
      </c>
      <c r="AU11" s="17">
        <f t="shared" si="1"/>
        <v>194.24136560852003</v>
      </c>
      <c r="AW11" s="6">
        <f t="shared" si="2"/>
        <v>1.4874377957000002</v>
      </c>
      <c r="AX11" s="7">
        <f t="shared" si="3"/>
        <v>194.30833463072003</v>
      </c>
      <c r="AZ11" s="11">
        <f t="shared" si="4"/>
        <v>3.8152282599999996</v>
      </c>
      <c r="BA11" s="12">
        <f t="shared" si="5"/>
        <v>329.17960207960004</v>
      </c>
      <c r="BC11" s="13">
        <f t="shared" si="6"/>
        <v>3.1927600286599995</v>
      </c>
      <c r="BD11" s="14">
        <f t="shared" si="7"/>
        <v>329.58565403279999</v>
      </c>
      <c r="BF11" s="16">
        <f t="shared" si="8"/>
        <v>6.1484531967169982</v>
      </c>
      <c r="BG11" s="17">
        <f t="shared" si="9"/>
        <v>194.24136560852003</v>
      </c>
      <c r="BI11">
        <v>47</v>
      </c>
      <c r="BJ11" t="s">
        <v>37</v>
      </c>
      <c r="BK11" s="2">
        <v>45895.594386574077</v>
      </c>
      <c r="BL11" t="s">
        <v>28</v>
      </c>
      <c r="BM11" t="s">
        <v>13</v>
      </c>
      <c r="BN11">
        <v>0</v>
      </c>
      <c r="BO11">
        <v>2.7440000000000002</v>
      </c>
      <c r="BP11" s="3">
        <v>4601785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45895.615624999999</v>
      </c>
      <c r="D12">
        <v>191</v>
      </c>
      <c r="E12" t="s">
        <v>13</v>
      </c>
      <c r="F12">
        <v>0</v>
      </c>
      <c r="G12">
        <v>5.9969999999999999</v>
      </c>
      <c r="H12" s="3">
        <v>20980248</v>
      </c>
      <c r="I12">
        <v>49.966999999999999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45895.615624999999</v>
      </c>
      <c r="R12">
        <v>191</v>
      </c>
      <c r="S12" t="s">
        <v>13</v>
      </c>
      <c r="T12">
        <v>0</v>
      </c>
      <c r="U12">
        <v>5.9509999999999996</v>
      </c>
      <c r="V12" s="3">
        <v>149570</v>
      </c>
      <c r="W12">
        <v>36.76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45895.615624999999</v>
      </c>
      <c r="AF12">
        <v>191</v>
      </c>
      <c r="AG12" t="s">
        <v>13</v>
      </c>
      <c r="AH12">
        <v>0</v>
      </c>
      <c r="AI12">
        <v>12.154999999999999</v>
      </c>
      <c r="AJ12" s="3">
        <v>119627</v>
      </c>
      <c r="AK12">
        <v>25.93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6">
        <f t="shared" si="0"/>
        <v>37017.311185113998</v>
      </c>
      <c r="AU12" s="17">
        <f t="shared" si="1"/>
        <v>26122.53812485002</v>
      </c>
      <c r="AW12" s="6">
        <f t="shared" si="2"/>
        <v>36751.993436637997</v>
      </c>
      <c r="AX12" s="7">
        <f t="shared" si="3"/>
        <v>24257.993899827921</v>
      </c>
      <c r="AZ12" s="11">
        <f t="shared" si="4"/>
        <v>36885.281302000003</v>
      </c>
      <c r="BA12" s="12">
        <f t="shared" si="5"/>
        <v>27269.303577623898</v>
      </c>
      <c r="BC12" s="13">
        <f t="shared" si="6"/>
        <v>40042.840268100001</v>
      </c>
      <c r="BD12" s="14">
        <f t="shared" si="7"/>
        <v>23784.465922330131</v>
      </c>
      <c r="BF12" s="16">
        <f t="shared" si="8"/>
        <v>37017.311185113998</v>
      </c>
      <c r="BG12" s="17">
        <f t="shared" si="9"/>
        <v>26122.53812485002</v>
      </c>
      <c r="BI12">
        <v>48</v>
      </c>
      <c r="BJ12" t="s">
        <v>38</v>
      </c>
      <c r="BK12" s="2">
        <v>45895.615624999999</v>
      </c>
      <c r="BL12">
        <v>191</v>
      </c>
      <c r="BM12" t="s">
        <v>13</v>
      </c>
      <c r="BN12">
        <v>0</v>
      </c>
      <c r="BO12">
        <v>2.895</v>
      </c>
      <c r="BP12" s="3">
        <v>532732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45895.636828703704</v>
      </c>
      <c r="D13">
        <v>238</v>
      </c>
      <c r="E13" t="s">
        <v>13</v>
      </c>
      <c r="F13">
        <v>0</v>
      </c>
      <c r="G13">
        <v>5.8920000000000003</v>
      </c>
      <c r="H13" s="3">
        <v>48951542</v>
      </c>
      <c r="I13">
        <v>127.964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45895.636828703704</v>
      </c>
      <c r="R13">
        <v>238</v>
      </c>
      <c r="S13" t="s">
        <v>13</v>
      </c>
      <c r="T13">
        <v>0</v>
      </c>
      <c r="U13">
        <v>5.8620000000000001</v>
      </c>
      <c r="V13" s="3">
        <v>443830</v>
      </c>
      <c r="W13">
        <v>107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45895.636828703704</v>
      </c>
      <c r="AF13">
        <v>238</v>
      </c>
      <c r="AG13" t="s">
        <v>13</v>
      </c>
      <c r="AH13">
        <v>0</v>
      </c>
      <c r="AI13">
        <v>12.172000000000001</v>
      </c>
      <c r="AJ13" s="3">
        <v>109543</v>
      </c>
      <c r="AK13">
        <v>23.753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6">
        <f t="shared" si="0"/>
        <v>106310.51640135399</v>
      </c>
      <c r="AU13" s="17">
        <f t="shared" si="1"/>
        <v>23982.045616823616</v>
      </c>
      <c r="AW13" s="6">
        <f t="shared" si="2"/>
        <v>106079.622364718</v>
      </c>
      <c r="AX13" s="7">
        <f t="shared" si="3"/>
        <v>22232.606550973516</v>
      </c>
      <c r="AZ13" s="11">
        <f t="shared" si="4"/>
        <v>108870.69362200001</v>
      </c>
      <c r="BA13" s="12">
        <f t="shared" si="5"/>
        <v>24866.014644075902</v>
      </c>
      <c r="BC13" s="13">
        <f t="shared" si="6"/>
        <v>116169.25586410001</v>
      </c>
      <c r="BD13" s="14">
        <f t="shared" si="7"/>
        <v>21759.668857558529</v>
      </c>
      <c r="BF13" s="16">
        <f t="shared" si="8"/>
        <v>106310.51640135399</v>
      </c>
      <c r="BG13" s="17">
        <f t="shared" si="9"/>
        <v>23982.045616823616</v>
      </c>
      <c r="BI13">
        <v>49</v>
      </c>
      <c r="BJ13" t="s">
        <v>39</v>
      </c>
      <c r="BK13" s="2">
        <v>45895.636828703704</v>
      </c>
      <c r="BL13">
        <v>238</v>
      </c>
      <c r="BM13" t="s">
        <v>13</v>
      </c>
      <c r="BN13">
        <v>0</v>
      </c>
      <c r="BO13">
        <v>2.895</v>
      </c>
      <c r="BP13" s="3">
        <v>497675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45895.756307870368</v>
      </c>
      <c r="D14">
        <v>57</v>
      </c>
      <c r="E14" t="s">
        <v>13</v>
      </c>
      <c r="F14">
        <v>0</v>
      </c>
      <c r="G14">
        <v>6.077</v>
      </c>
      <c r="H14" s="3">
        <v>15280</v>
      </c>
      <c r="I14">
        <v>3.5000000000000003E-2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45895.756307870368</v>
      </c>
      <c r="R14">
        <v>57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45895.756307870368</v>
      </c>
      <c r="AF14">
        <v>57</v>
      </c>
      <c r="AG14" t="s">
        <v>13</v>
      </c>
      <c r="AH14">
        <v>0</v>
      </c>
      <c r="AI14">
        <v>12.362</v>
      </c>
      <c r="AJ14" s="3">
        <v>1452</v>
      </c>
      <c r="AK14">
        <v>0.222</v>
      </c>
      <c r="AL14" t="s">
        <v>14</v>
      </c>
      <c r="AM14" t="s">
        <v>14</v>
      </c>
      <c r="AN14" t="s">
        <v>14</v>
      </c>
      <c r="AO14" t="s">
        <v>14</v>
      </c>
      <c r="AQ14">
        <v>2</v>
      </c>
      <c r="AR14" t="s">
        <v>66</v>
      </c>
      <c r="AS14" s="10">
        <v>50</v>
      </c>
      <c r="AT14" s="16">
        <f t="shared" si="0"/>
        <v>44.098555180799998</v>
      </c>
      <c r="AU14" s="17">
        <f t="shared" si="1"/>
        <v>196.51694552271999</v>
      </c>
      <c r="AW14" s="6">
        <f t="shared" si="2"/>
        <v>33.388635649664003</v>
      </c>
      <c r="AX14" s="7">
        <f t="shared" si="3"/>
        <v>196.37459608192</v>
      </c>
      <c r="AZ14" s="11">
        <f t="shared" si="4"/>
        <v>35.708844563200003</v>
      </c>
      <c r="BA14" s="12">
        <f t="shared" si="5"/>
        <v>331.60640254559996</v>
      </c>
      <c r="BC14" s="13">
        <f t="shared" si="6"/>
        <v>39.908291438079999</v>
      </c>
      <c r="BD14" s="14">
        <f t="shared" si="7"/>
        <v>331.63392342079999</v>
      </c>
      <c r="BF14" s="16">
        <f t="shared" si="8"/>
        <v>44.098555180799998</v>
      </c>
      <c r="BG14" s="17">
        <f t="shared" si="9"/>
        <v>196.51694552271999</v>
      </c>
      <c r="BI14">
        <v>50</v>
      </c>
      <c r="BJ14" t="s">
        <v>40</v>
      </c>
      <c r="BK14" s="2">
        <v>45895.756307870368</v>
      </c>
      <c r="BL14">
        <v>57</v>
      </c>
      <c r="BM14" t="s">
        <v>13</v>
      </c>
      <c r="BN14">
        <v>0</v>
      </c>
      <c r="BO14">
        <v>2.851</v>
      </c>
      <c r="BP14" s="3">
        <v>1548485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45895.77752314815</v>
      </c>
      <c r="D15">
        <v>192</v>
      </c>
      <c r="E15" t="s">
        <v>13</v>
      </c>
      <c r="F15">
        <v>0</v>
      </c>
      <c r="G15">
        <v>6.0590000000000002</v>
      </c>
      <c r="H15" s="3">
        <v>13652</v>
      </c>
      <c r="I15">
        <v>3.1E-2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45895.77752314815</v>
      </c>
      <c r="R15">
        <v>192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45895.77752314815</v>
      </c>
      <c r="AF15">
        <v>192</v>
      </c>
      <c r="AG15" t="s">
        <v>13</v>
      </c>
      <c r="AH15">
        <v>0</v>
      </c>
      <c r="AI15">
        <v>12.305999999999999</v>
      </c>
      <c r="AJ15" s="3">
        <v>1632</v>
      </c>
      <c r="AK15">
        <v>0.26200000000000001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6">
        <f t="shared" si="0"/>
        <v>39.744646821647997</v>
      </c>
      <c r="AU15" s="17">
        <f t="shared" si="1"/>
        <v>237.47570578431998</v>
      </c>
      <c r="AW15" s="6">
        <f t="shared" si="2"/>
        <v>29.569885188043841</v>
      </c>
      <c r="AX15" s="7">
        <f t="shared" si="3"/>
        <v>233.56642941952003</v>
      </c>
      <c r="AZ15" s="11">
        <f t="shared" si="4"/>
        <v>30.829119306991998</v>
      </c>
      <c r="BA15" s="12">
        <f t="shared" si="5"/>
        <v>375.27321231359997</v>
      </c>
      <c r="BC15" s="13">
        <f t="shared" si="6"/>
        <v>35.202322292364805</v>
      </c>
      <c r="BD15" s="14">
        <f t="shared" si="7"/>
        <v>368.50072724480003</v>
      </c>
      <c r="BF15" s="16">
        <f t="shared" si="8"/>
        <v>39.744646821647997</v>
      </c>
      <c r="BG15" s="17">
        <f t="shared" si="9"/>
        <v>237.47570578431998</v>
      </c>
      <c r="BI15">
        <v>51</v>
      </c>
      <c r="BJ15" t="s">
        <v>41</v>
      </c>
      <c r="BK15" s="2">
        <v>45895.77752314815</v>
      </c>
      <c r="BL15">
        <v>192</v>
      </c>
      <c r="BM15" t="s">
        <v>13</v>
      </c>
      <c r="BN15">
        <v>0</v>
      </c>
      <c r="BO15">
        <v>2.8809999999999998</v>
      </c>
      <c r="BP15" s="3">
        <v>822275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45895.798738425925</v>
      </c>
      <c r="D16">
        <v>365</v>
      </c>
      <c r="E16" t="s">
        <v>13</v>
      </c>
      <c r="F16">
        <v>0</v>
      </c>
      <c r="G16">
        <v>6.1020000000000003</v>
      </c>
      <c r="H16" s="3">
        <v>1563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45895.798738425925</v>
      </c>
      <c r="R16">
        <v>365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45895.798738425925</v>
      </c>
      <c r="AF16">
        <v>365</v>
      </c>
      <c r="AG16" t="s">
        <v>13</v>
      </c>
      <c r="AH16">
        <v>0</v>
      </c>
      <c r="AI16">
        <v>12.066000000000001</v>
      </c>
      <c r="AJ16" s="3">
        <v>205426</v>
      </c>
      <c r="AK16">
        <v>44.320999999999998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6">
        <f t="shared" si="0"/>
        <v>2.1941141357169993</v>
      </c>
      <c r="AU16" s="17">
        <f t="shared" si="1"/>
        <v>44247.399883524879</v>
      </c>
      <c r="AW16" s="6">
        <f t="shared" si="2"/>
        <v>-0.14508790429999996</v>
      </c>
      <c r="AX16" s="7">
        <f t="shared" si="3"/>
        <v>41280.914245532484</v>
      </c>
      <c r="AZ16" s="11">
        <f t="shared" si="4"/>
        <v>6.5915082600000003</v>
      </c>
      <c r="BA16" s="12">
        <f t="shared" si="5"/>
        <v>47381.046683631597</v>
      </c>
      <c r="BC16" s="13">
        <f t="shared" si="6"/>
        <v>0.16263024865999975</v>
      </c>
      <c r="BD16" s="14">
        <f t="shared" si="7"/>
        <v>40814.621609331727</v>
      </c>
      <c r="BF16" s="16">
        <f t="shared" si="8"/>
        <v>2.1941141357169993</v>
      </c>
      <c r="BG16" s="17">
        <f t="shared" si="9"/>
        <v>44247.399883524879</v>
      </c>
      <c r="BI16">
        <v>52</v>
      </c>
      <c r="BJ16" t="s">
        <v>42</v>
      </c>
      <c r="BK16" s="2">
        <v>45895.798738425925</v>
      </c>
      <c r="BL16">
        <v>365</v>
      </c>
      <c r="BM16" t="s">
        <v>13</v>
      </c>
      <c r="BN16">
        <v>0</v>
      </c>
      <c r="BO16">
        <v>2.8769999999999998</v>
      </c>
      <c r="BP16" s="3">
        <v>875422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45895.819965277777</v>
      </c>
      <c r="D17">
        <v>312</v>
      </c>
      <c r="E17" t="s">
        <v>13</v>
      </c>
      <c r="F17">
        <v>0</v>
      </c>
      <c r="G17">
        <v>6.0590000000000002</v>
      </c>
      <c r="H17" s="3">
        <v>7129</v>
      </c>
      <c r="I17">
        <v>1.6E-2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45895.819965277777</v>
      </c>
      <c r="R17">
        <v>312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45895.819965277777</v>
      </c>
      <c r="AF17">
        <v>312</v>
      </c>
      <c r="AG17" t="s">
        <v>13</v>
      </c>
      <c r="AH17">
        <v>0</v>
      </c>
      <c r="AI17">
        <v>12.151999999999999</v>
      </c>
      <c r="AJ17" s="3">
        <v>98747</v>
      </c>
      <c r="AK17">
        <v>21.419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6">
        <f t="shared" si="0"/>
        <v>21.985814690013001</v>
      </c>
      <c r="AU17" s="17">
        <f t="shared" si="1"/>
        <v>21688.025598504417</v>
      </c>
      <c r="AW17" s="6">
        <f t="shared" si="2"/>
        <v>11.531531837300001</v>
      </c>
      <c r="AX17" s="7">
        <f t="shared" si="3"/>
        <v>20058.460145370318</v>
      </c>
      <c r="AZ17" s="11">
        <f t="shared" si="4"/>
        <v>6.1945411400000037</v>
      </c>
      <c r="BA17" s="12">
        <f t="shared" si="5"/>
        <v>22283.817226631902</v>
      </c>
      <c r="BC17" s="13">
        <f t="shared" si="6"/>
        <v>16.580442706740001</v>
      </c>
      <c r="BD17" s="14">
        <f t="shared" si="7"/>
        <v>19586.490290683731</v>
      </c>
      <c r="BF17" s="16">
        <f t="shared" si="8"/>
        <v>21.985814690013001</v>
      </c>
      <c r="BG17" s="17">
        <f t="shared" si="9"/>
        <v>21688.025598504417</v>
      </c>
      <c r="BI17">
        <v>53</v>
      </c>
      <c r="BJ17" t="s">
        <v>43</v>
      </c>
      <c r="BK17" s="2">
        <v>45895.819965277777</v>
      </c>
      <c r="BL17">
        <v>312</v>
      </c>
      <c r="BM17" t="s">
        <v>13</v>
      </c>
      <c r="BN17">
        <v>0</v>
      </c>
      <c r="BO17">
        <v>2.8719999999999999</v>
      </c>
      <c r="BP17" s="3">
        <v>939505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45895.841168981482</v>
      </c>
      <c r="D18">
        <v>119</v>
      </c>
      <c r="E18" t="s">
        <v>13</v>
      </c>
      <c r="F18">
        <v>0</v>
      </c>
      <c r="G18">
        <v>6.056</v>
      </c>
      <c r="H18" s="3">
        <v>25956</v>
      </c>
      <c r="I18">
        <v>5.8999999999999997E-2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45895.841168981482</v>
      </c>
      <c r="R18">
        <v>119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45895.841168981482</v>
      </c>
      <c r="AF18">
        <v>119</v>
      </c>
      <c r="AG18" t="s">
        <v>13</v>
      </c>
      <c r="AH18">
        <v>0</v>
      </c>
      <c r="AI18">
        <v>12.317</v>
      </c>
      <c r="AJ18" s="3">
        <v>1666</v>
      </c>
      <c r="AK18">
        <v>0.26900000000000002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6">
        <f t="shared" si="0"/>
        <v>72.615805234831996</v>
      </c>
      <c r="AU18" s="17">
        <f t="shared" si="1"/>
        <v>245.21200346708002</v>
      </c>
      <c r="AW18" s="6">
        <f t="shared" si="2"/>
        <v>58.420427079594553</v>
      </c>
      <c r="AX18" s="7">
        <f t="shared" si="3"/>
        <v>240.59136781088</v>
      </c>
      <c r="AZ18" s="11">
        <f t="shared" si="4"/>
        <v>67.501661122927999</v>
      </c>
      <c r="BA18" s="12">
        <f t="shared" si="5"/>
        <v>383.51806890839998</v>
      </c>
      <c r="BC18" s="13">
        <f t="shared" si="6"/>
        <v>70.730875415283194</v>
      </c>
      <c r="BD18" s="14">
        <f t="shared" si="7"/>
        <v>375.46402175119999</v>
      </c>
      <c r="BF18" s="16">
        <f t="shared" si="8"/>
        <v>72.615805234831996</v>
      </c>
      <c r="BG18" s="17">
        <f t="shared" si="9"/>
        <v>245.21200346708002</v>
      </c>
      <c r="BI18">
        <v>54</v>
      </c>
      <c r="BJ18" t="s">
        <v>44</v>
      </c>
      <c r="BK18" s="2">
        <v>45895.841168981482</v>
      </c>
      <c r="BL18">
        <v>119</v>
      </c>
      <c r="BM18" t="s">
        <v>13</v>
      </c>
      <c r="BN18">
        <v>0</v>
      </c>
      <c r="BO18">
        <v>2.8759999999999999</v>
      </c>
      <c r="BP18" s="3">
        <v>905462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45895.862372685187</v>
      </c>
      <c r="D19">
        <v>217</v>
      </c>
      <c r="E19" t="s">
        <v>13</v>
      </c>
      <c r="F19">
        <v>0</v>
      </c>
      <c r="G19">
        <v>5.8440000000000003</v>
      </c>
      <c r="H19" s="3">
        <v>62138163</v>
      </c>
      <c r="I19">
        <v>171.88200000000001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45895.862372685187</v>
      </c>
      <c r="R19">
        <v>217</v>
      </c>
      <c r="S19" t="s">
        <v>13</v>
      </c>
      <c r="T19">
        <v>0</v>
      </c>
      <c r="U19">
        <v>5.8170000000000002</v>
      </c>
      <c r="V19" s="3">
        <v>629401</v>
      </c>
      <c r="W19">
        <v>150.09100000000001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45895.862372685187</v>
      </c>
      <c r="AF19">
        <v>217</v>
      </c>
      <c r="AG19" t="s">
        <v>13</v>
      </c>
      <c r="AH19">
        <v>0</v>
      </c>
      <c r="AI19">
        <v>12.167</v>
      </c>
      <c r="AJ19" s="3">
        <v>115410</v>
      </c>
      <c r="AK19">
        <v>25.02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6">
        <f t="shared" ref="AT19:AT29" si="10">IF(H19&lt;10000,((H19^2*0.000000008493)+(H19*0.003482)+(-3.269)),(IF(H19&lt;200000,((H19^2*-0.000000000263)+(H19*0.002682)+(3.179)),(IF(H19&lt;8000000,((H19^2*-0.000000000005099)+(H19*0.002054)+(174.8)),((V19^2*-0.00000001014)+(V19*0.2415)+(1123)))))))</f>
        <v>149106.42492535786</v>
      </c>
      <c r="AU19" s="17">
        <f t="shared" ref="AU19:AU29" si="11">IF(AJ19&lt;45000,((-0.00000004907*AJ19^2)+(0.2277*AJ19)+(-134)),((-0.00000001062*AJ19^2)+(0.2147*AJ19)+(590.6)))</f>
        <v>25227.674248777999</v>
      </c>
      <c r="AW19" s="6">
        <f t="shared" ref="AW19:AW29" si="12">IF(H19&lt;10000,((0.0000001453*H19^2)+(0.0008349*H19)+(-1.805)),(IF(H19&lt;700000,((-0.00000000008054*H19^2)+(0.002348*H19)+(-2.47)), ((-0.00000001938*V19^2)+(0.2471*V19)+(226.8)))))</f>
        <v>148074.4850076366</v>
      </c>
      <c r="AX19" s="7">
        <f t="shared" ref="AX19:AX29" si="13">(-0.00000002552*AJ19^2)+(0.2067*AJ19)+(-103.7)</f>
        <v>23411.634174087998</v>
      </c>
      <c r="AZ19" s="11">
        <f t="shared" ref="AZ19:AZ29" si="14">IF(H19&lt;10000,((H19^2*0.00000054)+(H19*-0.004765)+(12.72)),(IF(H19&lt;200000,((H19^2*-0.000000001577)+(H19*0.003043)+(-10.42)),(IF(H19&lt;8000000,((H19^2*-0.0000000000186)+(H19*0.00194)+(154.1)),((V19^2*-0.00000002)+(V19*0.2565)+(-1032)))))))</f>
        <v>152486.44412398001</v>
      </c>
      <c r="BA19" s="12">
        <f t="shared" ref="BA19:BA29" si="15">IF(AJ19&lt;45000,((-0.0000004561*AJ19^2)+(0.244*AJ19)+(-21.72)),((-0.0000000409*AJ19^2)+(0.2477*AJ19)+(-1777)))</f>
        <v>26265.29075471</v>
      </c>
      <c r="BC19" s="13">
        <f t="shared" ref="BC19:BC29" si="16">IF(H19&lt;10000,((H19^2*0.00000005714)+(H19*0.002453)+(-3.811)),(IF(H19&lt;200000,((H19^2*-0.0000000002888)+(H19*0.002899)+(-4.321)),(IF(H19&lt;8000000,((H19^2*-0.0000000000062)+(H19*0.002143)+(157)),((V19^2*-0.000000031)+(V19*0.2771)+(-709.5)))))))</f>
        <v>161417.00291716901</v>
      </c>
      <c r="BD19" s="14">
        <f t="shared" ref="BD19:BD29" si="17">IF(AJ19&lt;45000,((-0.0000000598*AJ19^2)+(0.205*AJ19)+(34.1)),((-0.00000002403*AJ19^2)+(0.2063*AJ19)+(-550.7)))</f>
        <v>22938.316181557002</v>
      </c>
      <c r="BF19" s="16">
        <f t="shared" ref="BF19:BF29" si="18">IF(H19&lt;10000,((H19^2*0.000000008493)+(H19*0.003482)+(-3.269)),(IF(H19&lt;200000,((H19^2*-0.000000000263)+(H19*0.002682)+(3.179)),(IF(H19&lt;8000000,((H19^2*-0.000000000005099)+(H19*0.002054)+(174.8)),((V19^2*-0.00000001014)+(V19*0.2415)+(1123)))))))</f>
        <v>149106.42492535786</v>
      </c>
      <c r="BG19" s="17">
        <f t="shared" ref="BG19:BG29" si="19">IF(AJ19&lt;45000,((-0.00000004907*AJ19^2)+(0.2277*AJ19)+(-134)),((-0.00000001062*AJ19^2)+(0.2147*AJ19)+(590.6)))</f>
        <v>25227.674248777999</v>
      </c>
      <c r="BI19">
        <v>55</v>
      </c>
      <c r="BJ19" t="s">
        <v>45</v>
      </c>
      <c r="BK19" s="2">
        <v>45895.862372685187</v>
      </c>
      <c r="BL19">
        <v>217</v>
      </c>
      <c r="BM19" t="s">
        <v>13</v>
      </c>
      <c r="BN19">
        <v>0</v>
      </c>
      <c r="BO19">
        <v>2.895</v>
      </c>
      <c r="BP19" s="3">
        <v>499251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45895.883599537039</v>
      </c>
      <c r="D20">
        <v>159</v>
      </c>
      <c r="E20" t="s">
        <v>13</v>
      </c>
      <c r="F20">
        <v>0</v>
      </c>
      <c r="G20">
        <v>6.0940000000000003</v>
      </c>
      <c r="H20" s="3">
        <v>1912</v>
      </c>
      <c r="I20">
        <v>5.0000000000000001E-3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45895.883599537039</v>
      </c>
      <c r="R20">
        <v>159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45895.883599537039</v>
      </c>
      <c r="AF20">
        <v>159</v>
      </c>
      <c r="AG20" t="s">
        <v>13</v>
      </c>
      <c r="AH20">
        <v>0</v>
      </c>
      <c r="AI20">
        <v>12.089</v>
      </c>
      <c r="AJ20" s="3">
        <v>222036</v>
      </c>
      <c r="AK20">
        <v>47.856000000000002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6">
        <f t="shared" si="10"/>
        <v>3.419632233792</v>
      </c>
      <c r="AU20" s="17">
        <f t="shared" si="11"/>
        <v>47738.163356156481</v>
      </c>
      <c r="AW20" s="6">
        <f t="shared" si="12"/>
        <v>0.32250840320000029</v>
      </c>
      <c r="AX20" s="7">
        <f t="shared" si="13"/>
        <v>44533.005575246076</v>
      </c>
      <c r="AZ20" s="11">
        <f t="shared" si="14"/>
        <v>5.5834217600000002</v>
      </c>
      <c r="BA20" s="12">
        <f t="shared" si="15"/>
        <v>51204.947801393595</v>
      </c>
      <c r="BC20" s="13">
        <f t="shared" si="16"/>
        <v>1.0880252121599998</v>
      </c>
      <c r="BD20" s="14">
        <f t="shared" si="17"/>
        <v>44070.648153337126</v>
      </c>
      <c r="BF20" s="16">
        <f t="shared" si="18"/>
        <v>3.419632233792</v>
      </c>
      <c r="BG20" s="17">
        <f t="shared" si="19"/>
        <v>47738.163356156481</v>
      </c>
      <c r="BI20">
        <v>56</v>
      </c>
      <c r="BJ20" t="s">
        <v>46</v>
      </c>
      <c r="BK20" s="2">
        <v>45895.883599537039</v>
      </c>
      <c r="BL20">
        <v>159</v>
      </c>
      <c r="BM20" t="s">
        <v>13</v>
      </c>
      <c r="BN20">
        <v>0</v>
      </c>
      <c r="BO20">
        <v>2.8719999999999999</v>
      </c>
      <c r="BP20" s="3">
        <v>948417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45895.904791666668</v>
      </c>
      <c r="D21">
        <v>68</v>
      </c>
      <c r="E21" t="s">
        <v>13</v>
      </c>
      <c r="F21">
        <v>0</v>
      </c>
      <c r="G21">
        <v>6.0720000000000001</v>
      </c>
      <c r="H21" s="3">
        <v>3817</v>
      </c>
      <c r="I21">
        <v>8.9999999999999993E-3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45895.904791666668</v>
      </c>
      <c r="R21">
        <v>68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45895.904791666668</v>
      </c>
      <c r="AF21">
        <v>68</v>
      </c>
      <c r="AG21" t="s">
        <v>13</v>
      </c>
      <c r="AH21">
        <v>0</v>
      </c>
      <c r="AI21">
        <v>12.196</v>
      </c>
      <c r="AJ21" s="3">
        <v>98532</v>
      </c>
      <c r="AK21">
        <v>21.373000000000001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6">
        <f t="shared" si="10"/>
        <v>10.145532670076999</v>
      </c>
      <c r="AU21" s="17">
        <f t="shared" si="11"/>
        <v>21642.31554564512</v>
      </c>
      <c r="AW21" s="6">
        <f t="shared" si="12"/>
        <v>3.4987600516999997</v>
      </c>
      <c r="AX21" s="7">
        <f t="shared" si="13"/>
        <v>20015.102075787519</v>
      </c>
      <c r="AZ21" s="11">
        <f t="shared" si="14"/>
        <v>2.3995190600000011</v>
      </c>
      <c r="BA21" s="12">
        <f t="shared" si="15"/>
        <v>22232.296499518401</v>
      </c>
      <c r="BC21" s="13">
        <f t="shared" si="16"/>
        <v>6.38460160146</v>
      </c>
      <c r="BD21" s="14">
        <f t="shared" si="17"/>
        <v>19543.155022773281</v>
      </c>
      <c r="BF21" s="16">
        <f t="shared" si="18"/>
        <v>10.145532670076999</v>
      </c>
      <c r="BG21" s="17">
        <f t="shared" si="19"/>
        <v>21642.31554564512</v>
      </c>
      <c r="BI21">
        <v>57</v>
      </c>
      <c r="BJ21" t="s">
        <v>47</v>
      </c>
      <c r="BK21" s="2">
        <v>45895.904791666668</v>
      </c>
      <c r="BL21">
        <v>68</v>
      </c>
      <c r="BM21" t="s">
        <v>13</v>
      </c>
      <c r="BN21">
        <v>0</v>
      </c>
      <c r="BO21">
        <v>2.88</v>
      </c>
      <c r="BP21" s="3">
        <v>795035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45895.926006944443</v>
      </c>
      <c r="D22">
        <v>111</v>
      </c>
      <c r="E22" t="s">
        <v>13</v>
      </c>
      <c r="F22">
        <v>0</v>
      </c>
      <c r="G22">
        <v>6.0549999999999997</v>
      </c>
      <c r="H22" s="3">
        <v>50545</v>
      </c>
      <c r="I22">
        <v>0.114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45895.926006944443</v>
      </c>
      <c r="R22">
        <v>111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45895.926006944443</v>
      </c>
      <c r="AF22">
        <v>111</v>
      </c>
      <c r="AG22" t="s">
        <v>13</v>
      </c>
      <c r="AH22">
        <v>0</v>
      </c>
      <c r="AI22">
        <v>12.313000000000001</v>
      </c>
      <c r="AJ22" s="3">
        <v>2848</v>
      </c>
      <c r="AK22">
        <v>0.52800000000000002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6">
        <f t="shared" si="10"/>
        <v>138.06877838242499</v>
      </c>
      <c r="AU22" s="17">
        <f t="shared" si="11"/>
        <v>514.09158812672001</v>
      </c>
      <c r="AW22" s="6">
        <f t="shared" si="12"/>
        <v>116.00389664760648</v>
      </c>
      <c r="AX22" s="7">
        <f t="shared" si="13"/>
        <v>484.77460462592006</v>
      </c>
      <c r="AZ22" s="11">
        <f t="shared" si="14"/>
        <v>139.35952009157501</v>
      </c>
      <c r="BA22" s="12">
        <f t="shared" si="15"/>
        <v>669.49252546560001</v>
      </c>
      <c r="BC22" s="13">
        <f t="shared" si="16"/>
        <v>141.47112961918</v>
      </c>
      <c r="BD22" s="14">
        <f t="shared" si="17"/>
        <v>617.45495598079992</v>
      </c>
      <c r="BF22" s="16">
        <f t="shared" si="18"/>
        <v>138.06877838242499</v>
      </c>
      <c r="BG22" s="17">
        <f t="shared" si="19"/>
        <v>514.09158812672001</v>
      </c>
      <c r="BI22">
        <v>58</v>
      </c>
      <c r="BJ22" t="s">
        <v>48</v>
      </c>
      <c r="BK22" s="2">
        <v>45895.926006944443</v>
      </c>
      <c r="BL22">
        <v>111</v>
      </c>
      <c r="BM22" t="s">
        <v>13</v>
      </c>
      <c r="BN22">
        <v>0</v>
      </c>
      <c r="BO22">
        <v>2.875</v>
      </c>
      <c r="BP22" s="3">
        <v>935571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45895.947222222225</v>
      </c>
      <c r="D23">
        <v>165</v>
      </c>
      <c r="E23" t="s">
        <v>13</v>
      </c>
      <c r="F23">
        <v>0</v>
      </c>
      <c r="G23">
        <v>5.835</v>
      </c>
      <c r="H23" s="3">
        <v>61326525</v>
      </c>
      <c r="I23">
        <v>168.99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45895.947222222225</v>
      </c>
      <c r="R23">
        <v>165</v>
      </c>
      <c r="S23" t="s">
        <v>13</v>
      </c>
      <c r="T23">
        <v>0</v>
      </c>
      <c r="U23">
        <v>5.8120000000000003</v>
      </c>
      <c r="V23" s="3">
        <v>642578</v>
      </c>
      <c r="W23">
        <v>153.11699999999999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45895.947222222225</v>
      </c>
      <c r="AF23">
        <v>165</v>
      </c>
      <c r="AG23" t="s">
        <v>13</v>
      </c>
      <c r="AH23">
        <v>0</v>
      </c>
      <c r="AI23">
        <v>12.178000000000001</v>
      </c>
      <c r="AJ23" s="3">
        <v>114123</v>
      </c>
      <c r="AK23">
        <v>24.742000000000001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6">
        <f t="shared" si="10"/>
        <v>152118.71523110825</v>
      </c>
      <c r="AU23" s="17">
        <f t="shared" si="11"/>
        <v>24954.492592050017</v>
      </c>
      <c r="AW23" s="6">
        <f t="shared" si="12"/>
        <v>151005.69609969205</v>
      </c>
      <c r="AX23" s="7">
        <f t="shared" si="13"/>
        <v>23153.150111027921</v>
      </c>
      <c r="AZ23" s="11">
        <f t="shared" si="14"/>
        <v>155531.12727832003</v>
      </c>
      <c r="BA23" s="12">
        <f t="shared" si="15"/>
        <v>25958.583081623899</v>
      </c>
      <c r="BC23" s="13">
        <f t="shared" si="16"/>
        <v>164548.76273139601</v>
      </c>
      <c r="BD23" s="14">
        <f t="shared" si="17"/>
        <v>22679.906759130128</v>
      </c>
      <c r="BF23" s="16">
        <f t="shared" si="18"/>
        <v>152118.71523110825</v>
      </c>
      <c r="BG23" s="17">
        <f t="shared" si="19"/>
        <v>24954.492592050017</v>
      </c>
      <c r="BI23">
        <v>59</v>
      </c>
      <c r="BJ23" t="s">
        <v>49</v>
      </c>
      <c r="BK23" s="2">
        <v>45895.947222222225</v>
      </c>
      <c r="BL23">
        <v>165</v>
      </c>
      <c r="BM23" t="s">
        <v>13</v>
      </c>
      <c r="BN23">
        <v>0</v>
      </c>
      <c r="BO23">
        <v>2.8919999999999999</v>
      </c>
      <c r="BP23" s="3">
        <v>520898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45895.9684375</v>
      </c>
      <c r="D24">
        <v>171</v>
      </c>
      <c r="E24" t="s">
        <v>13</v>
      </c>
      <c r="F24">
        <v>0</v>
      </c>
      <c r="G24">
        <v>6.0570000000000004</v>
      </c>
      <c r="H24" s="3">
        <v>11394</v>
      </c>
      <c r="I24">
        <v>2.5999999999999999E-2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45895.9684375</v>
      </c>
      <c r="R24">
        <v>171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45895.9684375</v>
      </c>
      <c r="AF24">
        <v>171</v>
      </c>
      <c r="AG24" t="s">
        <v>13</v>
      </c>
      <c r="AH24">
        <v>0</v>
      </c>
      <c r="AI24">
        <v>12.294</v>
      </c>
      <c r="AJ24" s="3">
        <v>5578</v>
      </c>
      <c r="AK24">
        <v>1.127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6">
        <f t="shared" si="10"/>
        <v>33.703564488932003</v>
      </c>
      <c r="AU24" s="17">
        <f t="shared" si="11"/>
        <v>1134.58383189812</v>
      </c>
      <c r="AW24" s="6">
        <f t="shared" si="12"/>
        <v>24.27265603657256</v>
      </c>
      <c r="AX24" s="7">
        <f t="shared" si="13"/>
        <v>1048.47856857632</v>
      </c>
      <c r="AZ24" s="11">
        <f t="shared" si="14"/>
        <v>24.047210756828001</v>
      </c>
      <c r="BA24" s="12">
        <f t="shared" si="15"/>
        <v>1325.1208662875999</v>
      </c>
      <c r="BC24" s="13">
        <f t="shared" si="16"/>
        <v>28.672713049443203</v>
      </c>
      <c r="BD24" s="14">
        <f t="shared" si="17"/>
        <v>1175.7293777768</v>
      </c>
      <c r="BF24" s="16">
        <f t="shared" si="18"/>
        <v>33.703564488932003</v>
      </c>
      <c r="BG24" s="17">
        <f t="shared" si="19"/>
        <v>1134.58383189812</v>
      </c>
      <c r="BI24">
        <v>60</v>
      </c>
      <c r="BJ24" t="s">
        <v>50</v>
      </c>
      <c r="BK24" s="2">
        <v>45895.9684375</v>
      </c>
      <c r="BL24">
        <v>171</v>
      </c>
      <c r="BM24" t="s">
        <v>13</v>
      </c>
      <c r="BN24">
        <v>0</v>
      </c>
      <c r="BO24">
        <v>2.8740000000000001</v>
      </c>
      <c r="BP24" s="3">
        <v>922086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45895.989629629628</v>
      </c>
      <c r="D25">
        <v>343</v>
      </c>
      <c r="E25" t="s">
        <v>13</v>
      </c>
      <c r="F25">
        <v>0</v>
      </c>
      <c r="G25">
        <v>6.0529999999999999</v>
      </c>
      <c r="H25" s="3">
        <v>59104</v>
      </c>
      <c r="I25">
        <v>0.13400000000000001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45895.989629629628</v>
      </c>
      <c r="R25">
        <v>343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45895.989629629628</v>
      </c>
      <c r="AF25">
        <v>343</v>
      </c>
      <c r="AG25" t="s">
        <v>13</v>
      </c>
      <c r="AH25">
        <v>0</v>
      </c>
      <c r="AI25">
        <v>12.313000000000001</v>
      </c>
      <c r="AJ25" s="3">
        <v>283</v>
      </c>
      <c r="AK25">
        <v>-3.4000000000000002E-2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6">
        <f t="shared" si="10"/>
        <v>160.77719461939202</v>
      </c>
      <c r="AU25" s="17">
        <f t="shared" si="11"/>
        <v>-69.564829967229983</v>
      </c>
      <c r="AW25" s="6">
        <f t="shared" si="12"/>
        <v>136.02484300199933</v>
      </c>
      <c r="AX25" s="7">
        <f t="shared" si="13"/>
        <v>-45.205943871280006</v>
      </c>
      <c r="AZ25" s="11">
        <f t="shared" si="14"/>
        <v>163.92456499916801</v>
      </c>
      <c r="BA25" s="12">
        <f t="shared" si="15"/>
        <v>47.295471407099996</v>
      </c>
      <c r="BC25" s="13">
        <f t="shared" si="16"/>
        <v>166.01263592273921</v>
      </c>
      <c r="BD25" s="14">
        <f t="shared" si="17"/>
        <v>92.110210677799998</v>
      </c>
      <c r="BF25" s="16">
        <f t="shared" si="18"/>
        <v>160.77719461939202</v>
      </c>
      <c r="BG25" s="17">
        <f t="shared" si="19"/>
        <v>-69.564829967229983</v>
      </c>
      <c r="BI25">
        <v>61</v>
      </c>
      <c r="BJ25" t="s">
        <v>51</v>
      </c>
      <c r="BK25" s="2">
        <v>45895.989629629628</v>
      </c>
      <c r="BL25">
        <v>343</v>
      </c>
      <c r="BM25" t="s">
        <v>13</v>
      </c>
      <c r="BN25">
        <v>0</v>
      </c>
      <c r="BO25">
        <v>2.875</v>
      </c>
      <c r="BP25" s="3">
        <v>908397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45896.010833333334</v>
      </c>
      <c r="D26">
        <v>16</v>
      </c>
      <c r="E26" t="s">
        <v>13</v>
      </c>
      <c r="F26">
        <v>0</v>
      </c>
      <c r="G26">
        <v>6.0529999999999999</v>
      </c>
      <c r="H26" s="3">
        <v>50139</v>
      </c>
      <c r="I26">
        <v>0.113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45896.010833333334</v>
      </c>
      <c r="R26">
        <v>16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45896.010833333334</v>
      </c>
      <c r="AF26">
        <v>16</v>
      </c>
      <c r="AG26" t="s">
        <v>13</v>
      </c>
      <c r="AH26">
        <v>0</v>
      </c>
      <c r="AI26">
        <v>12.301</v>
      </c>
      <c r="AJ26" s="3">
        <v>2144</v>
      </c>
      <c r="AK26">
        <v>0.374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6">
        <f t="shared" si="10"/>
        <v>136.99063721857698</v>
      </c>
      <c r="AU26" s="17">
        <f t="shared" si="11"/>
        <v>353.96323816448</v>
      </c>
      <c r="AW26" s="6">
        <f t="shared" si="12"/>
        <v>115.05390093788665</v>
      </c>
      <c r="AX26" s="7">
        <f t="shared" si="13"/>
        <v>339.34749129728004</v>
      </c>
      <c r="AZ26" s="11">
        <f t="shared" si="14"/>
        <v>138.18852623078303</v>
      </c>
      <c r="BA26" s="12">
        <f t="shared" si="15"/>
        <v>499.31942871039996</v>
      </c>
      <c r="BC26" s="13">
        <f t="shared" si="16"/>
        <v>140.3059411000952</v>
      </c>
      <c r="BD26" s="14">
        <f t="shared" si="17"/>
        <v>473.34511518720001</v>
      </c>
      <c r="BF26" s="16">
        <f t="shared" si="18"/>
        <v>136.99063721857698</v>
      </c>
      <c r="BG26" s="17">
        <f t="shared" si="19"/>
        <v>353.96323816448</v>
      </c>
      <c r="BI26">
        <v>62</v>
      </c>
      <c r="BJ26" t="s">
        <v>52</v>
      </c>
      <c r="BK26" s="2">
        <v>45896.010833333334</v>
      </c>
      <c r="BL26">
        <v>16</v>
      </c>
      <c r="BM26" t="s">
        <v>13</v>
      </c>
      <c r="BN26">
        <v>0</v>
      </c>
      <c r="BO26">
        <v>2.871</v>
      </c>
      <c r="BP26" s="3">
        <v>976526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45896.032048611109</v>
      </c>
      <c r="D27">
        <v>416</v>
      </c>
      <c r="E27" t="s">
        <v>13</v>
      </c>
      <c r="F27">
        <v>0</v>
      </c>
      <c r="G27">
        <v>5.976</v>
      </c>
      <c r="H27" s="3">
        <v>27236610</v>
      </c>
      <c r="I27">
        <v>66.081000000000003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45896.032048611109</v>
      </c>
      <c r="R27">
        <v>416</v>
      </c>
      <c r="S27" t="s">
        <v>13</v>
      </c>
      <c r="T27">
        <v>0</v>
      </c>
      <c r="U27">
        <v>5.9359999999999999</v>
      </c>
      <c r="V27" s="3">
        <v>212400</v>
      </c>
      <c r="W27">
        <v>51.963999999999999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45896.032048611109</v>
      </c>
      <c r="AF27">
        <v>416</v>
      </c>
      <c r="AG27" t="s">
        <v>13</v>
      </c>
      <c r="AH27">
        <v>0</v>
      </c>
      <c r="AI27" t="s">
        <v>14</v>
      </c>
      <c r="AJ27" s="3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Q27">
        <v>2</v>
      </c>
      <c r="AR27" t="s">
        <v>67</v>
      </c>
      <c r="AS27" s="10">
        <v>63</v>
      </c>
      <c r="AT27" s="16">
        <f t="shared" si="10"/>
        <v>51960.146473599998</v>
      </c>
      <c r="AU27" s="17" t="e">
        <f t="shared" si="11"/>
        <v>#VALUE!</v>
      </c>
      <c r="AW27" s="6">
        <f t="shared" si="12"/>
        <v>51836.535331199993</v>
      </c>
      <c r="AX27" s="7" t="e">
        <f t="shared" si="13"/>
        <v>#VALUE!</v>
      </c>
      <c r="AZ27" s="11">
        <f t="shared" si="14"/>
        <v>52546.324800000002</v>
      </c>
      <c r="BA27" s="12" t="e">
        <f t="shared" si="15"/>
        <v>#VALUE!</v>
      </c>
      <c r="BC27" s="13">
        <f t="shared" si="16"/>
        <v>56748.013440000002</v>
      </c>
      <c r="BD27" s="14" t="e">
        <f t="shared" si="17"/>
        <v>#VALUE!</v>
      </c>
      <c r="BF27" s="16">
        <f t="shared" si="18"/>
        <v>51960.146473599998</v>
      </c>
      <c r="BG27" s="17" t="e">
        <f t="shared" si="19"/>
        <v>#VALUE!</v>
      </c>
      <c r="BI27">
        <v>63</v>
      </c>
      <c r="BJ27" t="s">
        <v>53</v>
      </c>
      <c r="BK27" s="2">
        <v>45896.032048611109</v>
      </c>
      <c r="BL27">
        <v>416</v>
      </c>
      <c r="BM27" t="s">
        <v>13</v>
      </c>
      <c r="BN27">
        <v>0</v>
      </c>
      <c r="BO27">
        <v>2.8959999999999999</v>
      </c>
      <c r="BP27" s="3">
        <v>564414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45896.053263888891</v>
      </c>
      <c r="D28">
        <v>359</v>
      </c>
      <c r="E28" t="s">
        <v>13</v>
      </c>
      <c r="F28">
        <v>0</v>
      </c>
      <c r="G28">
        <v>6.0540000000000003</v>
      </c>
      <c r="H28" s="3">
        <v>23991</v>
      </c>
      <c r="I28">
        <v>5.3999999999999999E-2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45896.053263888891</v>
      </c>
      <c r="R28">
        <v>359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45896.053263888891</v>
      </c>
      <c r="AF28">
        <v>359</v>
      </c>
      <c r="AG28" t="s">
        <v>13</v>
      </c>
      <c r="AH28">
        <v>0</v>
      </c>
      <c r="AI28">
        <v>12.2</v>
      </c>
      <c r="AJ28" s="3">
        <v>37863</v>
      </c>
      <c r="AK28">
        <v>8.19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6">
        <f t="shared" si="10"/>
        <v>67.371487594697001</v>
      </c>
      <c r="AU28" s="17">
        <f t="shared" si="11"/>
        <v>8417.0580158451703</v>
      </c>
      <c r="AW28" s="6">
        <f t="shared" si="12"/>
        <v>53.81451174675626</v>
      </c>
      <c r="AX28" s="7">
        <f t="shared" si="13"/>
        <v>7685.9964552551201</v>
      </c>
      <c r="AZ28" s="11">
        <f t="shared" si="14"/>
        <v>61.676942136263008</v>
      </c>
      <c r="BA28" s="12">
        <f t="shared" si="15"/>
        <v>8562.9839526591004</v>
      </c>
      <c r="BC28" s="13">
        <f t="shared" si="16"/>
        <v>65.062684938207198</v>
      </c>
      <c r="BD28" s="14">
        <f t="shared" si="17"/>
        <v>7710.2853152138005</v>
      </c>
      <c r="BF28" s="16">
        <f t="shared" si="18"/>
        <v>67.371487594697001</v>
      </c>
      <c r="BG28" s="17">
        <f t="shared" si="19"/>
        <v>8417.0580158451703</v>
      </c>
      <c r="BI28">
        <v>64</v>
      </c>
      <c r="BJ28" t="s">
        <v>54</v>
      </c>
      <c r="BK28" s="2">
        <v>45896.053263888891</v>
      </c>
      <c r="BL28">
        <v>359</v>
      </c>
      <c r="BM28" t="s">
        <v>13</v>
      </c>
      <c r="BN28">
        <v>0</v>
      </c>
      <c r="BO28">
        <v>2.88</v>
      </c>
      <c r="BP28" s="3">
        <v>804071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45896.074502314812</v>
      </c>
      <c r="D29">
        <v>12</v>
      </c>
      <c r="E29" t="s">
        <v>13</v>
      </c>
      <c r="F29">
        <v>0</v>
      </c>
      <c r="G29">
        <v>5.8609999999999998</v>
      </c>
      <c r="H29" s="3">
        <v>52674517</v>
      </c>
      <c r="I29">
        <v>139.75899999999999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45896.074502314812</v>
      </c>
      <c r="R29">
        <v>12</v>
      </c>
      <c r="S29" t="s">
        <v>13</v>
      </c>
      <c r="T29">
        <v>0</v>
      </c>
      <c r="U29">
        <v>5.8380000000000001</v>
      </c>
      <c r="V29" s="3">
        <v>526774</v>
      </c>
      <c r="W29">
        <v>126.37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45896.074502314812</v>
      </c>
      <c r="AF29">
        <v>12</v>
      </c>
      <c r="AG29" t="s">
        <v>13</v>
      </c>
      <c r="AH29">
        <v>0</v>
      </c>
      <c r="AI29">
        <v>12.135</v>
      </c>
      <c r="AJ29" s="3">
        <v>100289</v>
      </c>
      <c r="AK29" s="15">
        <v>21.753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6">
        <f t="shared" si="10"/>
        <v>125525.16381064936</v>
      </c>
      <c r="AU29" s="17">
        <f t="shared" si="11"/>
        <v>22015.833577006979</v>
      </c>
      <c r="AW29" s="6">
        <f t="shared" si="12"/>
        <v>125014.88278366711</v>
      </c>
      <c r="AX29" s="7">
        <f t="shared" si="13"/>
        <v>20369.35911254408</v>
      </c>
      <c r="AZ29" s="11">
        <f t="shared" si="14"/>
        <v>128535.71405848002</v>
      </c>
      <c r="BA29" s="12">
        <f t="shared" si="15"/>
        <v>22653.2178639911</v>
      </c>
      <c r="BC29" s="13">
        <f t="shared" si="16"/>
        <v>136657.359140644</v>
      </c>
      <c r="BD29" s="14">
        <f t="shared" si="17"/>
        <v>19897.229758990368</v>
      </c>
      <c r="BF29" s="16">
        <f t="shared" si="18"/>
        <v>125525.16381064936</v>
      </c>
      <c r="BG29" s="17">
        <f t="shared" si="19"/>
        <v>22015.833577006979</v>
      </c>
      <c r="BI29">
        <v>65</v>
      </c>
      <c r="BJ29" t="s">
        <v>55</v>
      </c>
      <c r="BK29" s="2">
        <v>45896.074502314812</v>
      </c>
      <c r="BL29">
        <v>12</v>
      </c>
      <c r="BM29" t="s">
        <v>13</v>
      </c>
      <c r="BN29">
        <v>0</v>
      </c>
      <c r="BO29">
        <v>2.891</v>
      </c>
      <c r="BP29" s="3">
        <v>533258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45896.095682870371</v>
      </c>
      <c r="D30">
        <v>315</v>
      </c>
      <c r="E30" t="s">
        <v>13</v>
      </c>
      <c r="F30">
        <v>0</v>
      </c>
      <c r="G30">
        <v>6.0830000000000002</v>
      </c>
      <c r="H30" s="3">
        <v>1571</v>
      </c>
      <c r="I30">
        <v>4.0000000000000001E-3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45896.095682870371</v>
      </c>
      <c r="R30">
        <v>315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45896.095682870371</v>
      </c>
      <c r="AF30">
        <v>315</v>
      </c>
      <c r="AG30" t="s">
        <v>13</v>
      </c>
      <c r="AH30">
        <v>0</v>
      </c>
      <c r="AI30">
        <v>12.029</v>
      </c>
      <c r="AJ30" s="3">
        <v>208268</v>
      </c>
      <c r="AK30">
        <v>44.927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6">
        <f t="shared" ref="AT30:AT38" si="20">IF(H30&lt;10000,((H30^2*0.000000008493)+(H30*0.003482)+(-3.269)),(IF(H30&lt;200000,((H30^2*-0.000000000263)+(H30*0.002682)+(3.179)),(IF(H30&lt;8000000,((H30^2*-0.000000000005099)+(H30*0.002054)+(174.8)),((V30^2*-0.00000001014)+(V30*0.2415)+(1123)))))))</f>
        <v>2.2221830722129994</v>
      </c>
      <c r="AU30" s="17">
        <f t="shared" ref="AU30:AU38" si="21">IF(AJ30&lt;45000,((-0.00000004907*AJ30^2)+(0.2277*AJ30)+(-134)),((-0.00000001062*AJ30^2)+(0.2147*AJ30)+(590.6)))</f>
        <v>44845.09115466912</v>
      </c>
      <c r="AW30" s="6">
        <f t="shared" ref="AW30:AW38" si="22">IF(H30&lt;10000,((0.0000001453*H30^2)+(0.0008349*H30)+(-1.805)),(IF(H30&lt;700000,((-0.00000000008054*H30^2)+(0.002348*H30)+(-2.47)), ((-0.00000001938*V30^2)+(0.2471*V30)+(226.8)))))</f>
        <v>-0.13476574269999997</v>
      </c>
      <c r="AX30" s="7">
        <f t="shared" ref="AX30:AX38" si="23">(-0.00000002552*AJ30^2)+(0.2067*AJ30)+(-103.7)</f>
        <v>41838.351313291525</v>
      </c>
      <c r="AZ30" s="11">
        <f t="shared" ref="AZ30:AZ38" si="24">IF(H30&lt;10000,((H30^2*0.00000054)+(H30*-0.004765)+(12.72)),(IF(H30&lt;200000,((H30^2*-0.000000001577)+(H30*0.003043)+(-10.42)),(IF(H30&lt;8000000,((H30^2*-0.0000000000186)+(H30*0.00194)+(154.1)),((V30^2*-0.00000002)+(V30*0.2565)+(-1032)))))))</f>
        <v>6.5669271400000007</v>
      </c>
      <c r="BA30" s="12">
        <f t="shared" ref="BA30:BA38" si="25">IF(AJ30&lt;45000,((-0.0000004561*AJ30^2)+(0.244*AJ30)+(-21.72)),((-0.0000000409*AJ30^2)+(0.2477*AJ30)+(-1777)))</f>
        <v>48036.923203198399</v>
      </c>
      <c r="BC30" s="13">
        <f t="shared" ref="BC30:BC38" si="26">IF(H30&lt;10000,((H30^2*0.00000005714)+(H30*0.002453)+(-3.811)),(IF(H30&lt;200000,((H30^2*-0.0000000002888)+(H30*0.002899)+(-4.321)),(IF(H30&lt;8000000,((H30^2*-0.0000000000062)+(H30*0.002143)+(157)),((V30^2*-0.000000031)+(V30*0.2771)+(-709.5)))))))</f>
        <v>0.18368686273999968</v>
      </c>
      <c r="BD30" s="14">
        <f t="shared" ref="BD30:BD38" si="27">IF(AJ30&lt;45000,((-0.0000000598*AJ30^2)+(0.205*AJ30)+(34.1)),((-0.00000002403*AJ30^2)+(0.2063*AJ30)+(-550.7)))</f>
        <v>41372.67369742928</v>
      </c>
      <c r="BF30" s="16">
        <f t="shared" ref="BF30:BF38" si="28">IF(H30&lt;10000,((H30^2*0.000000008493)+(H30*0.003482)+(-3.269)),(IF(H30&lt;200000,((H30^2*-0.000000000263)+(H30*0.002682)+(3.179)),(IF(H30&lt;8000000,((H30^2*-0.000000000005099)+(H30*0.002054)+(174.8)),((V30^2*-0.00000001014)+(V30*0.2415)+(1123)))))))</f>
        <v>2.2221830722129994</v>
      </c>
      <c r="BG30" s="17">
        <f t="shared" ref="BG30:BG38" si="29">IF(AJ30&lt;45000,((-0.00000004907*AJ30^2)+(0.2277*AJ30)+(-134)),((-0.00000001062*AJ30^2)+(0.2147*AJ30)+(590.6)))</f>
        <v>44845.09115466912</v>
      </c>
      <c r="BI30">
        <v>66</v>
      </c>
      <c r="BJ30" t="s">
        <v>56</v>
      </c>
      <c r="BK30" s="2">
        <v>45896.095682870371</v>
      </c>
      <c r="BL30">
        <v>315</v>
      </c>
      <c r="BM30" t="s">
        <v>13</v>
      </c>
      <c r="BN30">
        <v>0</v>
      </c>
      <c r="BO30">
        <v>2.87</v>
      </c>
      <c r="BP30" s="3">
        <v>959027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45896.116898148146</v>
      </c>
      <c r="D31">
        <v>175</v>
      </c>
      <c r="E31" t="s">
        <v>13</v>
      </c>
      <c r="F31">
        <v>0</v>
      </c>
      <c r="G31">
        <v>6.0510000000000002</v>
      </c>
      <c r="H31" s="3">
        <v>63893</v>
      </c>
      <c r="I31">
        <v>0.14399999999999999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45896.116898148146</v>
      </c>
      <c r="R31">
        <v>175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45896.116898148146</v>
      </c>
      <c r="AF31">
        <v>175</v>
      </c>
      <c r="AG31" t="s">
        <v>13</v>
      </c>
      <c r="AH31">
        <v>0</v>
      </c>
      <c r="AI31">
        <v>12.269</v>
      </c>
      <c r="AJ31" s="3">
        <v>472</v>
      </c>
      <c r="AK31">
        <v>7.0000000000000001E-3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6">
        <f t="shared" si="20"/>
        <v>173.46637703691297</v>
      </c>
      <c r="AU31" s="17">
        <f t="shared" si="21"/>
        <v>-26.536532010879995</v>
      </c>
      <c r="AW31" s="6">
        <f t="shared" si="22"/>
        <v>147.22197431373752</v>
      </c>
      <c r="AX31" s="7">
        <f t="shared" si="23"/>
        <v>-6.1432854476800003</v>
      </c>
      <c r="AZ31" s="11">
        <f t="shared" si="24"/>
        <v>177.56858753692703</v>
      </c>
      <c r="BA31" s="12">
        <f t="shared" si="25"/>
        <v>93.346388217599994</v>
      </c>
      <c r="BC31" s="13">
        <f t="shared" si="26"/>
        <v>179.72583429832881</v>
      </c>
      <c r="BD31" s="14">
        <f t="shared" si="27"/>
        <v>130.84667751679999</v>
      </c>
      <c r="BF31" s="16">
        <f t="shared" si="28"/>
        <v>173.46637703691297</v>
      </c>
      <c r="BG31" s="17">
        <f t="shared" si="29"/>
        <v>-26.536532010879995</v>
      </c>
      <c r="BI31">
        <v>67</v>
      </c>
      <c r="BJ31" t="s">
        <v>57</v>
      </c>
      <c r="BK31" s="2">
        <v>45896.116898148146</v>
      </c>
      <c r="BL31">
        <v>175</v>
      </c>
      <c r="BM31" t="s">
        <v>13</v>
      </c>
      <c r="BN31">
        <v>0</v>
      </c>
      <c r="BO31">
        <v>2.875</v>
      </c>
      <c r="BP31" s="3">
        <v>910085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45896.138148148151</v>
      </c>
      <c r="D32">
        <v>260</v>
      </c>
      <c r="E32" t="s">
        <v>13</v>
      </c>
      <c r="F32">
        <v>0</v>
      </c>
      <c r="G32">
        <v>6.056</v>
      </c>
      <c r="H32" s="3">
        <v>11374</v>
      </c>
      <c r="I32">
        <v>2.5999999999999999E-2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45896.138148148151</v>
      </c>
      <c r="R32">
        <v>260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45896.138148148151</v>
      </c>
      <c r="AF32">
        <v>260</v>
      </c>
      <c r="AG32" t="s">
        <v>13</v>
      </c>
      <c r="AH32">
        <v>0</v>
      </c>
      <c r="AI32">
        <v>12.234</v>
      </c>
      <c r="AJ32" s="3">
        <v>2310</v>
      </c>
      <c r="AK32">
        <v>0.41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6">
        <f t="shared" si="20"/>
        <v>33.650044248611998</v>
      </c>
      <c r="AU32" s="17">
        <f t="shared" si="21"/>
        <v>391.72515757300005</v>
      </c>
      <c r="AW32" s="6">
        <f t="shared" si="22"/>
        <v>24.225732711266961</v>
      </c>
      <c r="AX32" s="7">
        <f t="shared" si="23"/>
        <v>373.64082272799999</v>
      </c>
      <c r="AZ32" s="11">
        <f t="shared" si="24"/>
        <v>23.987068859548003</v>
      </c>
      <c r="BA32" s="12">
        <f t="shared" si="25"/>
        <v>539.48620478999999</v>
      </c>
      <c r="BC32" s="13">
        <f t="shared" si="26"/>
        <v>28.614864557411209</v>
      </c>
      <c r="BD32" s="14">
        <f t="shared" si="27"/>
        <v>507.33090121999999</v>
      </c>
      <c r="BF32" s="16">
        <f t="shared" si="28"/>
        <v>33.650044248611998</v>
      </c>
      <c r="BG32" s="17">
        <f t="shared" si="29"/>
        <v>391.72515757300005</v>
      </c>
      <c r="BI32">
        <v>68</v>
      </c>
      <c r="BJ32" t="s">
        <v>58</v>
      </c>
      <c r="BK32" s="2">
        <v>45896.138148148151</v>
      </c>
      <c r="BL32">
        <v>260</v>
      </c>
      <c r="BM32" t="s">
        <v>13</v>
      </c>
      <c r="BN32">
        <v>0</v>
      </c>
      <c r="BO32">
        <v>2.879</v>
      </c>
      <c r="BP32" s="3">
        <v>829363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45896.159386574072</v>
      </c>
      <c r="D33">
        <v>215</v>
      </c>
      <c r="E33" t="s">
        <v>13</v>
      </c>
      <c r="F33">
        <v>0</v>
      </c>
      <c r="G33">
        <v>6.0970000000000004</v>
      </c>
      <c r="H33" s="3">
        <v>1493</v>
      </c>
      <c r="I33">
        <v>4.0000000000000001E-3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45896.159386574072</v>
      </c>
      <c r="R33">
        <v>215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45896.159386574072</v>
      </c>
      <c r="AF33">
        <v>215</v>
      </c>
      <c r="AG33" t="s">
        <v>13</v>
      </c>
      <c r="AH33">
        <v>0</v>
      </c>
      <c r="AI33">
        <v>12.086</v>
      </c>
      <c r="AJ33" s="3">
        <v>194397</v>
      </c>
      <c r="AK33">
        <v>41.97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6">
        <f t="shared" si="20"/>
        <v>1.948557313157</v>
      </c>
      <c r="AU33" s="17">
        <f t="shared" si="21"/>
        <v>41926.30404387242</v>
      </c>
      <c r="AW33" s="6">
        <f t="shared" si="22"/>
        <v>-0.23461348029999995</v>
      </c>
      <c r="AX33" s="7">
        <f t="shared" si="23"/>
        <v>39113.754159098316</v>
      </c>
      <c r="AZ33" s="11">
        <f t="shared" si="24"/>
        <v>6.8095414600000002</v>
      </c>
      <c r="BA33" s="12">
        <f t="shared" si="25"/>
        <v>44829.517981391895</v>
      </c>
      <c r="BC33" s="13">
        <f t="shared" si="26"/>
        <v>-2.1303140140000121E-2</v>
      </c>
      <c r="BD33" s="14">
        <f t="shared" si="27"/>
        <v>38645.302747575734</v>
      </c>
      <c r="BF33" s="16">
        <f t="shared" si="28"/>
        <v>1.948557313157</v>
      </c>
      <c r="BG33" s="17">
        <f t="shared" si="29"/>
        <v>41926.30404387242</v>
      </c>
      <c r="BI33">
        <v>69</v>
      </c>
      <c r="BJ33" t="s">
        <v>59</v>
      </c>
      <c r="BK33" s="2">
        <v>45896.159386574072</v>
      </c>
      <c r="BL33">
        <v>215</v>
      </c>
      <c r="BM33" t="s">
        <v>13</v>
      </c>
      <c r="BN33">
        <v>0</v>
      </c>
      <c r="BO33">
        <v>2.871</v>
      </c>
      <c r="BP33" s="3">
        <v>962188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45896.180601851855</v>
      </c>
      <c r="D34">
        <v>167</v>
      </c>
      <c r="E34" t="s">
        <v>13</v>
      </c>
      <c r="F34">
        <v>0</v>
      </c>
      <c r="G34">
        <v>6.0869999999999997</v>
      </c>
      <c r="H34" s="3">
        <v>1601</v>
      </c>
      <c r="I34">
        <v>4.0000000000000001E-3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45896.180601851855</v>
      </c>
      <c r="R34">
        <v>167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45896.180601851855</v>
      </c>
      <c r="AF34">
        <v>167</v>
      </c>
      <c r="AG34" t="s">
        <v>13</v>
      </c>
      <c r="AH34">
        <v>0</v>
      </c>
      <c r="AI34">
        <v>12.093999999999999</v>
      </c>
      <c r="AJ34" s="3">
        <v>198762</v>
      </c>
      <c r="AK34">
        <v>42.901000000000003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6">
        <f t="shared" si="20"/>
        <v>2.327451266093</v>
      </c>
      <c r="AU34" s="17">
        <f t="shared" si="21"/>
        <v>42845.244147320715</v>
      </c>
      <c r="AW34" s="6">
        <f t="shared" si="22"/>
        <v>-9.5891994699999872E-2</v>
      </c>
      <c r="AX34" s="7">
        <f t="shared" si="23"/>
        <v>39972.203790925123</v>
      </c>
      <c r="AZ34" s="11">
        <f t="shared" si="24"/>
        <v>6.47536354</v>
      </c>
      <c r="BA34" s="12">
        <f t="shared" si="25"/>
        <v>45840.538394860399</v>
      </c>
      <c r="BC34" s="13">
        <f t="shared" si="26"/>
        <v>0.26271430514000027</v>
      </c>
      <c r="BD34" s="14">
        <f t="shared" si="27"/>
        <v>39504.563426564688</v>
      </c>
      <c r="BF34" s="16">
        <f t="shared" si="28"/>
        <v>2.327451266093</v>
      </c>
      <c r="BG34" s="17">
        <f t="shared" si="29"/>
        <v>42845.244147320715</v>
      </c>
      <c r="BI34">
        <v>70</v>
      </c>
      <c r="BJ34" t="s">
        <v>60</v>
      </c>
      <c r="BK34" s="2">
        <v>45896.180601851855</v>
      </c>
      <c r="BL34">
        <v>167</v>
      </c>
      <c r="BM34" t="s">
        <v>13</v>
      </c>
      <c r="BN34">
        <v>0</v>
      </c>
      <c r="BO34">
        <v>2.8740000000000001</v>
      </c>
      <c r="BP34" s="3">
        <v>878080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45896.201805555553</v>
      </c>
      <c r="D35">
        <v>80</v>
      </c>
      <c r="E35" t="s">
        <v>13</v>
      </c>
      <c r="F35">
        <v>0</v>
      </c>
      <c r="G35">
        <v>6.0490000000000004</v>
      </c>
      <c r="H35" s="3">
        <v>120412</v>
      </c>
      <c r="I35">
        <v>0.27200000000000002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45896.201805555553</v>
      </c>
      <c r="R35">
        <v>80</v>
      </c>
      <c r="S35" t="s">
        <v>13</v>
      </c>
      <c r="T35">
        <v>0</v>
      </c>
      <c r="U35">
        <v>5.9820000000000002</v>
      </c>
      <c r="V35" s="3">
        <v>1209</v>
      </c>
      <c r="W35">
        <v>0.38900000000000001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45896.201805555553</v>
      </c>
      <c r="AF35">
        <v>80</v>
      </c>
      <c r="AG35" t="s">
        <v>13</v>
      </c>
      <c r="AH35">
        <v>0</v>
      </c>
      <c r="AI35">
        <v>12.176</v>
      </c>
      <c r="AJ35" s="3">
        <v>99728</v>
      </c>
      <c r="AK35">
        <v>21.632000000000001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6">
        <f t="shared" si="20"/>
        <v>322.31073391732792</v>
      </c>
      <c r="AU35" s="17">
        <f t="shared" si="21"/>
        <v>21896.578542289921</v>
      </c>
      <c r="AW35" s="6">
        <f t="shared" si="22"/>
        <v>279.08962253361818</v>
      </c>
      <c r="AX35" s="7">
        <f t="shared" si="23"/>
        <v>20256.26399992832</v>
      </c>
      <c r="AZ35" s="11">
        <f t="shared" si="24"/>
        <v>333.12871455371203</v>
      </c>
      <c r="BA35" s="12">
        <f t="shared" si="25"/>
        <v>22518.847534054399</v>
      </c>
      <c r="BC35" s="13">
        <f t="shared" si="26"/>
        <v>340.56606243393276</v>
      </c>
      <c r="BD35" s="14">
        <f t="shared" si="27"/>
        <v>19784.191854164477</v>
      </c>
      <c r="BF35" s="16">
        <f t="shared" si="28"/>
        <v>322.31073391732792</v>
      </c>
      <c r="BG35" s="17">
        <f t="shared" si="29"/>
        <v>21896.578542289921</v>
      </c>
      <c r="BI35">
        <v>71</v>
      </c>
      <c r="BJ35" t="s">
        <v>61</v>
      </c>
      <c r="BK35" s="2">
        <v>45896.201805555553</v>
      </c>
      <c r="BL35">
        <v>80</v>
      </c>
      <c r="BM35" t="s">
        <v>13</v>
      </c>
      <c r="BN35">
        <v>0</v>
      </c>
      <c r="BO35">
        <v>2.875</v>
      </c>
      <c r="BP35" s="3">
        <v>867426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45896.223067129627</v>
      </c>
      <c r="D36">
        <v>257</v>
      </c>
      <c r="E36" t="s">
        <v>13</v>
      </c>
      <c r="F36">
        <v>0</v>
      </c>
      <c r="G36">
        <v>6.0490000000000004</v>
      </c>
      <c r="H36" s="3">
        <v>112335</v>
      </c>
      <c r="I36">
        <v>0.254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45896.223067129627</v>
      </c>
      <c r="R36">
        <v>257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45896.223067129627</v>
      </c>
      <c r="AF36">
        <v>257</v>
      </c>
      <c r="AG36" t="s">
        <v>13</v>
      </c>
      <c r="AH36">
        <v>0</v>
      </c>
      <c r="AI36">
        <v>12.178000000000001</v>
      </c>
      <c r="AJ36" s="3">
        <v>92834</v>
      </c>
      <c r="AK36">
        <v>20.14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6">
        <f t="shared" si="20"/>
        <v>301.14263296482494</v>
      </c>
      <c r="AU36" s="17">
        <f t="shared" si="21"/>
        <v>20430.535030475279</v>
      </c>
      <c r="AW36" s="6">
        <f t="shared" si="22"/>
        <v>260.27623347979841</v>
      </c>
      <c r="AX36" s="7">
        <f t="shared" si="23"/>
        <v>18865.152572290877</v>
      </c>
      <c r="AZ36" s="11">
        <f t="shared" si="24"/>
        <v>311.515001941175</v>
      </c>
      <c r="BA36" s="12">
        <f t="shared" si="25"/>
        <v>20865.499401359601</v>
      </c>
      <c r="BC36" s="13">
        <f t="shared" si="26"/>
        <v>317.69375383741999</v>
      </c>
      <c r="BD36" s="14">
        <f t="shared" si="27"/>
        <v>18393.860018109321</v>
      </c>
      <c r="BF36" s="16">
        <f t="shared" si="28"/>
        <v>301.14263296482494</v>
      </c>
      <c r="BG36" s="17">
        <f t="shared" si="29"/>
        <v>20430.535030475279</v>
      </c>
      <c r="BI36">
        <v>72</v>
      </c>
      <c r="BJ36" t="s">
        <v>62</v>
      </c>
      <c r="BK36" s="2">
        <v>45896.223067129627</v>
      </c>
      <c r="BL36">
        <v>257</v>
      </c>
      <c r="BM36" t="s">
        <v>13</v>
      </c>
      <c r="BN36">
        <v>0</v>
      </c>
      <c r="BO36">
        <v>2.8780000000000001</v>
      </c>
      <c r="BP36" s="3">
        <v>807989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45896.24428240741</v>
      </c>
      <c r="D37">
        <v>20</v>
      </c>
      <c r="E37" t="s">
        <v>13</v>
      </c>
      <c r="F37">
        <v>0</v>
      </c>
      <c r="G37">
        <v>6.0910000000000002</v>
      </c>
      <c r="H37" s="3">
        <v>1859</v>
      </c>
      <c r="I37">
        <v>5.0000000000000001E-3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45896.24428240741</v>
      </c>
      <c r="R37">
        <v>20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45896.24428240741</v>
      </c>
      <c r="AF37">
        <v>20</v>
      </c>
      <c r="AG37" t="s">
        <v>13</v>
      </c>
      <c r="AH37">
        <v>0</v>
      </c>
      <c r="AI37">
        <v>12.087</v>
      </c>
      <c r="AJ37" s="3">
        <v>198060</v>
      </c>
      <c r="AK37">
        <v>42.750999999999998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6">
        <f t="shared" si="20"/>
        <v>3.2333887973329993</v>
      </c>
      <c r="AU37" s="17">
        <f t="shared" si="21"/>
        <v>42697.483150568005</v>
      </c>
      <c r="AW37" s="6">
        <f t="shared" si="22"/>
        <v>0.24921860930000039</v>
      </c>
      <c r="AX37" s="7">
        <f t="shared" si="23"/>
        <v>39834.209472928007</v>
      </c>
      <c r="AZ37" s="11">
        <f t="shared" si="24"/>
        <v>5.72804074</v>
      </c>
      <c r="BA37" s="12">
        <f t="shared" si="25"/>
        <v>45678.046468759996</v>
      </c>
      <c r="BC37" s="13">
        <f t="shared" si="26"/>
        <v>0.94659604033999933</v>
      </c>
      <c r="BD37" s="14">
        <f t="shared" si="27"/>
        <v>39366.434840692011</v>
      </c>
      <c r="BF37" s="16">
        <f t="shared" si="28"/>
        <v>3.2333887973329993</v>
      </c>
      <c r="BG37" s="17">
        <f t="shared" si="29"/>
        <v>42697.483150568005</v>
      </c>
      <c r="BI37">
        <v>73</v>
      </c>
      <c r="BJ37" t="s">
        <v>63</v>
      </c>
      <c r="BK37" s="2">
        <v>45896.24428240741</v>
      </c>
      <c r="BL37">
        <v>20</v>
      </c>
      <c r="BM37" t="s">
        <v>13</v>
      </c>
      <c r="BN37">
        <v>0</v>
      </c>
      <c r="BO37">
        <v>2.871</v>
      </c>
      <c r="BP37" s="3">
        <v>924708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45896.408067129632</v>
      </c>
      <c r="D38" t="s">
        <v>65</v>
      </c>
      <c r="E38" t="s">
        <v>13</v>
      </c>
      <c r="F38">
        <v>0</v>
      </c>
      <c r="G38">
        <v>5.9989999999999997</v>
      </c>
      <c r="H38" s="3">
        <v>25004621</v>
      </c>
      <c r="I38">
        <v>60.259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45896.408067129632</v>
      </c>
      <c r="R38" t="s">
        <v>65</v>
      </c>
      <c r="S38" t="s">
        <v>13</v>
      </c>
      <c r="T38">
        <v>0</v>
      </c>
      <c r="U38">
        <v>5.9550000000000001</v>
      </c>
      <c r="V38" s="3">
        <v>188248</v>
      </c>
      <c r="W38">
        <v>46.133000000000003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45896.408067129632</v>
      </c>
      <c r="AF38" t="s">
        <v>65</v>
      </c>
      <c r="AG38" t="s">
        <v>13</v>
      </c>
      <c r="AH38">
        <v>0</v>
      </c>
      <c r="AI38" t="s">
        <v>14</v>
      </c>
      <c r="AJ38" s="3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  <c r="AQ38">
        <v>3</v>
      </c>
      <c r="AR38" t="s">
        <v>68</v>
      </c>
      <c r="AS38" s="10">
        <v>74</v>
      </c>
      <c r="AT38" s="16">
        <f t="shared" si="20"/>
        <v>46225.557681629442</v>
      </c>
      <c r="AU38" s="17" t="e">
        <f t="shared" si="21"/>
        <v>#VALUE!</v>
      </c>
      <c r="AW38" s="6">
        <f t="shared" si="22"/>
        <v>46056.105741812476</v>
      </c>
      <c r="AX38" s="7" t="e">
        <f t="shared" si="23"/>
        <v>#VALUE!</v>
      </c>
      <c r="AZ38" s="11">
        <f t="shared" si="24"/>
        <v>46544.865809920004</v>
      </c>
      <c r="BA38" s="12" t="e">
        <f t="shared" si="25"/>
        <v>#VALUE!</v>
      </c>
      <c r="BC38" s="13">
        <f t="shared" si="26"/>
        <v>50355.464205376004</v>
      </c>
      <c r="BD38" s="14" t="e">
        <f t="shared" si="27"/>
        <v>#VALUE!</v>
      </c>
      <c r="BF38" s="16">
        <f t="shared" si="28"/>
        <v>46225.557681629442</v>
      </c>
      <c r="BG38" s="17" t="e">
        <f t="shared" si="29"/>
        <v>#VALUE!</v>
      </c>
      <c r="BI38">
        <v>74</v>
      </c>
      <c r="BJ38" t="s">
        <v>64</v>
      </c>
      <c r="BK38" s="2">
        <v>45896.408067129632</v>
      </c>
      <c r="BL38" t="s">
        <v>65</v>
      </c>
      <c r="BM38" t="s">
        <v>13</v>
      </c>
      <c r="BN38">
        <v>0</v>
      </c>
      <c r="BO38">
        <v>2.8610000000000002</v>
      </c>
      <c r="BP38" s="3">
        <v>1234806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C39" s="2"/>
      <c r="H39" s="3"/>
      <c r="Q39" s="2"/>
      <c r="V39" s="3"/>
      <c r="AE39" s="2"/>
      <c r="AJ39" s="3"/>
      <c r="AS39" s="10"/>
      <c r="AT39" s="16"/>
      <c r="AU39" s="17"/>
      <c r="AW39" s="6"/>
      <c r="AX39" s="7"/>
      <c r="AZ39" s="11"/>
      <c r="BA39" s="12"/>
      <c r="BC39" s="13"/>
      <c r="BD39" s="14"/>
      <c r="BF39" s="16"/>
      <c r="BG39" s="17"/>
      <c r="BK39" s="2"/>
      <c r="BP39" s="3"/>
    </row>
    <row r="40" spans="1:73" x14ac:dyDescent="0.35">
      <c r="C40" s="2"/>
      <c r="H40" s="3"/>
      <c r="Q40" s="2"/>
      <c r="AE40" s="2"/>
      <c r="AJ40" s="3"/>
      <c r="AS40" s="10"/>
      <c r="AT40" s="16"/>
      <c r="AU40" s="17"/>
      <c r="AW40" s="6"/>
      <c r="AX40" s="7"/>
      <c r="AZ40" s="11"/>
      <c r="BA40" s="12"/>
      <c r="BC40" s="13"/>
      <c r="BD40" s="14"/>
      <c r="BF40" s="16"/>
      <c r="BG40" s="17"/>
      <c r="BK40" s="2"/>
      <c r="BP40" s="3"/>
    </row>
    <row r="41" spans="1:73" x14ac:dyDescent="0.35">
      <c r="C41" s="2"/>
      <c r="H41" s="3"/>
      <c r="Q41" s="2"/>
      <c r="AE41" s="2"/>
      <c r="AJ41" s="3"/>
      <c r="AS41" s="10"/>
      <c r="AT41" s="16"/>
      <c r="AU41" s="17"/>
      <c r="AW41" s="6"/>
      <c r="AX41" s="7"/>
      <c r="AZ41" s="11"/>
      <c r="BA41" s="12"/>
      <c r="BC41" s="13"/>
      <c r="BD41" s="14"/>
      <c r="BF41" s="16"/>
      <c r="BG41" s="17"/>
      <c r="BK41" s="2"/>
      <c r="BP41" s="3"/>
    </row>
    <row r="42" spans="1:73" x14ac:dyDescent="0.35">
      <c r="C42" s="2"/>
      <c r="H42" s="3"/>
      <c r="Q42" s="2"/>
      <c r="AE42" s="2"/>
      <c r="AS42" s="10"/>
      <c r="AT42" s="16"/>
      <c r="AU42" s="17"/>
      <c r="AW42" s="6"/>
      <c r="AX42" s="7"/>
      <c r="AZ42" s="11"/>
      <c r="BA42" s="12"/>
      <c r="BC42" s="13"/>
      <c r="BD42" s="14"/>
      <c r="BF42" s="16"/>
      <c r="BG42" s="17"/>
      <c r="BK42" s="2"/>
      <c r="BP42" s="3"/>
    </row>
    <row r="43" spans="1:73" x14ac:dyDescent="0.35">
      <c r="C43" s="2"/>
      <c r="H43" s="3"/>
      <c r="Q43" s="2"/>
      <c r="AE43" s="2"/>
      <c r="AS43" s="10"/>
      <c r="AT43" s="16"/>
      <c r="AU43" s="17"/>
      <c r="AW43" s="6"/>
      <c r="AX43" s="7"/>
      <c r="AZ43" s="11"/>
      <c r="BA43" s="12"/>
      <c r="BC43" s="13"/>
      <c r="BD43" s="14"/>
      <c r="BF43" s="16"/>
      <c r="BG43" s="17"/>
      <c r="BK43" s="2"/>
      <c r="BP43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2025-08-27T19:17:55Z</dcterms:modified>
</cp:coreProperties>
</file>