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OC 2022\Batch 3\"/>
    </mc:Choice>
  </mc:AlternateContent>
  <xr:revisionPtr revIDLastSave="0" documentId="13_ncr:1_{3820162F-FDF4-4157-ACDA-6500B544A6D2}" xr6:coauthVersionLast="36" xr6:coauthVersionMax="36" xr10:uidLastSave="{00000000-0000-0000-0000-000000000000}"/>
  <bookViews>
    <workbookView xWindow="0" yWindow="0" windowWidth="17870" windowHeight="17250" activeTab="5" xr2:uid="{00000000-000D-0000-FFFF-FFFF00000000}"/>
  </bookViews>
  <sheets>
    <sheet name="data for export" sheetId="59" r:id="rId1"/>
    <sheet name="20sep22" sheetId="54" r:id="rId2"/>
    <sheet name="21sep22" sheetId="55" r:id="rId3"/>
    <sheet name="22sep22" sheetId="56" r:id="rId4"/>
    <sheet name="23sep22" sheetId="57" r:id="rId5"/>
    <sheet name="26sep22" sheetId="58" r:id="rId6"/>
  </sheets>
  <calcPr calcId="191029"/>
</workbook>
</file>

<file path=xl/calcChain.xml><?xml version="1.0" encoding="utf-8"?>
<calcChain xmlns="http://schemas.openxmlformats.org/spreadsheetml/2006/main">
  <c r="AM87" i="58" l="1"/>
  <c r="BA138" i="58"/>
  <c r="AU138" i="58"/>
  <c r="AO138" i="58"/>
  <c r="AI138" i="58"/>
  <c r="BA96" i="58"/>
  <c r="AU96" i="58"/>
  <c r="AO96" i="58"/>
  <c r="AI96" i="58"/>
  <c r="BA51" i="58"/>
  <c r="AU51" i="58"/>
  <c r="AO51" i="58"/>
  <c r="AI51" i="58"/>
  <c r="I19" i="58"/>
  <c r="G19" i="58"/>
  <c r="E19" i="58"/>
  <c r="I18" i="58"/>
  <c r="G18" i="58"/>
  <c r="E18" i="58"/>
  <c r="I17" i="58"/>
  <c r="G17" i="58"/>
  <c r="E17" i="58"/>
  <c r="J16" i="58"/>
  <c r="I16" i="58"/>
  <c r="G16" i="58"/>
  <c r="E16" i="58"/>
  <c r="C16" i="58"/>
  <c r="J19" i="58" s="1"/>
  <c r="B16" i="58"/>
  <c r="H16" i="58" s="1"/>
  <c r="A16" i="58"/>
  <c r="F18" i="58" s="1"/>
  <c r="J15" i="58"/>
  <c r="I15" i="58"/>
  <c r="H15" i="58"/>
  <c r="G15" i="58"/>
  <c r="E15" i="58"/>
  <c r="J14" i="58"/>
  <c r="F14" i="58"/>
  <c r="H17" i="58" l="1"/>
  <c r="H14" i="58"/>
  <c r="F17" i="58"/>
  <c r="F16" i="58"/>
  <c r="F19" i="58"/>
  <c r="F22" i="58" s="1"/>
  <c r="J21" i="58"/>
  <c r="F15" i="58"/>
  <c r="J17" i="58"/>
  <c r="J23" i="58" s="1"/>
  <c r="H18" i="58"/>
  <c r="J18" i="58"/>
  <c r="H19" i="58"/>
  <c r="H23" i="58" s="1"/>
  <c r="C16" i="57"/>
  <c r="J17" i="57" s="1"/>
  <c r="B16" i="57"/>
  <c r="H15" i="57" s="1"/>
  <c r="A16" i="57"/>
  <c r="F14" i="57" s="1"/>
  <c r="BA138" i="57"/>
  <c r="AU138" i="57"/>
  <c r="AO138" i="57"/>
  <c r="AI138" i="57"/>
  <c r="BA96" i="57"/>
  <c r="AU96" i="57"/>
  <c r="AO96" i="57"/>
  <c r="AI96" i="57"/>
  <c r="BA51" i="57"/>
  <c r="AU51" i="57"/>
  <c r="AO51" i="57"/>
  <c r="AI51" i="57"/>
  <c r="I19" i="57"/>
  <c r="G19" i="57"/>
  <c r="E19" i="57"/>
  <c r="I18" i="57"/>
  <c r="G18" i="57"/>
  <c r="E18" i="57"/>
  <c r="I17" i="57"/>
  <c r="G17" i="57"/>
  <c r="E17" i="57"/>
  <c r="J16" i="57"/>
  <c r="I16" i="57"/>
  <c r="G16" i="57"/>
  <c r="E16" i="57"/>
  <c r="I15" i="57"/>
  <c r="G15" i="57"/>
  <c r="E15" i="57"/>
  <c r="H21" i="58" l="1"/>
  <c r="N17" i="58" s="1"/>
  <c r="O17" i="58" s="1"/>
  <c r="F23" i="58"/>
  <c r="AE117" i="58"/>
  <c r="AE109" i="58"/>
  <c r="AE74" i="58"/>
  <c r="AE68" i="58"/>
  <c r="AE63" i="58"/>
  <c r="AE53" i="58"/>
  <c r="AE25" i="58"/>
  <c r="AE100" i="58"/>
  <c r="AE67" i="58"/>
  <c r="AE93" i="58"/>
  <c r="AE33" i="58"/>
  <c r="AE65" i="58"/>
  <c r="AE55" i="58"/>
  <c r="H22" i="58"/>
  <c r="AE135" i="58" s="1"/>
  <c r="J22" i="58"/>
  <c r="AG139" i="58" s="1"/>
  <c r="F21" i="58"/>
  <c r="M17" i="58" s="1"/>
  <c r="J15" i="57"/>
  <c r="H18" i="57"/>
  <c r="H14" i="57"/>
  <c r="J14" i="57"/>
  <c r="H17" i="57"/>
  <c r="F19" i="57"/>
  <c r="F17" i="57"/>
  <c r="F16" i="57"/>
  <c r="F15" i="57"/>
  <c r="F18" i="57"/>
  <c r="J18" i="57"/>
  <c r="H19" i="57"/>
  <c r="H16" i="57"/>
  <c r="J19" i="57"/>
  <c r="C16" i="56"/>
  <c r="B16" i="56"/>
  <c r="H14" i="56" s="1"/>
  <c r="A16" i="56"/>
  <c r="F14" i="56" s="1"/>
  <c r="J14" i="56"/>
  <c r="J14" i="55"/>
  <c r="H14" i="55"/>
  <c r="F14" i="55"/>
  <c r="F15" i="55"/>
  <c r="F14" i="54"/>
  <c r="AE30" i="58" l="1"/>
  <c r="AE95" i="58"/>
  <c r="AE40" i="58"/>
  <c r="AE59" i="58"/>
  <c r="AE76" i="58"/>
  <c r="AE123" i="58"/>
  <c r="BH123" i="58" s="1"/>
  <c r="AG125" i="58"/>
  <c r="AG91" i="58"/>
  <c r="AE45" i="58"/>
  <c r="AE125" i="58"/>
  <c r="AG121" i="58"/>
  <c r="AG108" i="58"/>
  <c r="AE41" i="58"/>
  <c r="AE124" i="58"/>
  <c r="AF124" i="58" s="1"/>
  <c r="AE126" i="58"/>
  <c r="AE46" i="58"/>
  <c r="AQ45" i="58" s="1"/>
  <c r="AE92" i="58"/>
  <c r="AE132" i="58"/>
  <c r="AG43" i="58"/>
  <c r="AG124" i="58"/>
  <c r="AE98" i="58"/>
  <c r="AE84" i="58"/>
  <c r="BH84" i="58" s="1"/>
  <c r="N16" i="58"/>
  <c r="AE61" i="58"/>
  <c r="AF61" i="58" s="1"/>
  <c r="AE73" i="58"/>
  <c r="AE136" i="58"/>
  <c r="AE52" i="58"/>
  <c r="AE94" i="58"/>
  <c r="AE137" i="58"/>
  <c r="AF137" i="58" s="1"/>
  <c r="AG29" i="58"/>
  <c r="AG60" i="58"/>
  <c r="AG77" i="58"/>
  <c r="P19" i="58"/>
  <c r="AE114" i="58"/>
  <c r="AE27" i="58"/>
  <c r="AE58" i="58"/>
  <c r="AE101" i="58"/>
  <c r="AE139" i="58"/>
  <c r="AF139" i="58" s="1"/>
  <c r="AG70" i="58"/>
  <c r="AG61" i="58"/>
  <c r="BC60" i="58" s="1"/>
  <c r="AG33" i="58"/>
  <c r="P17" i="58"/>
  <c r="AE57" i="58"/>
  <c r="AE90" i="58"/>
  <c r="AE102" i="58"/>
  <c r="AE88" i="58"/>
  <c r="AE39" i="58"/>
  <c r="AE60" i="58"/>
  <c r="BH60" i="58" s="1"/>
  <c r="AE107" i="58"/>
  <c r="AG51" i="58"/>
  <c r="AG137" i="58"/>
  <c r="BH135" i="58"/>
  <c r="AQ135" i="58"/>
  <c r="AF55" i="58"/>
  <c r="AG32" i="58"/>
  <c r="AD139" i="58"/>
  <c r="AD137" i="58"/>
  <c r="AD135" i="58"/>
  <c r="AD133" i="58"/>
  <c r="AD132" i="58"/>
  <c r="AD130" i="58"/>
  <c r="AD129" i="58"/>
  <c r="AD127" i="58"/>
  <c r="AD124" i="58"/>
  <c r="AD123" i="58"/>
  <c r="AD113" i="58"/>
  <c r="AD103" i="58"/>
  <c r="AD93" i="58"/>
  <c r="AD82" i="58"/>
  <c r="AD75" i="58"/>
  <c r="AD65" i="58"/>
  <c r="AF65" i="58" s="1"/>
  <c r="AD55" i="58"/>
  <c r="AD54" i="58"/>
  <c r="AD51" i="58"/>
  <c r="AD44" i="58"/>
  <c r="AD118" i="58"/>
  <c r="AD117" i="58"/>
  <c r="AD107" i="58"/>
  <c r="AD97" i="58"/>
  <c r="AD94" i="58"/>
  <c r="AF94" i="58" s="1"/>
  <c r="AD86" i="58"/>
  <c r="AD76" i="58"/>
  <c r="AD69" i="58"/>
  <c r="AD59" i="58"/>
  <c r="AD47" i="58"/>
  <c r="AD122" i="58"/>
  <c r="AD112" i="58"/>
  <c r="AD111" i="58"/>
  <c r="AD101" i="58"/>
  <c r="AF101" i="58" s="1"/>
  <c r="AD89" i="58"/>
  <c r="AD80" i="58"/>
  <c r="AD70" i="58"/>
  <c r="AD63" i="58"/>
  <c r="AD53" i="58"/>
  <c r="AF53" i="58" s="1"/>
  <c r="AD50" i="58"/>
  <c r="AD136" i="58"/>
  <c r="AF136" i="58" s="1"/>
  <c r="AD134" i="58"/>
  <c r="AD128" i="58"/>
  <c r="AD126" i="58"/>
  <c r="AD116" i="58"/>
  <c r="AD106" i="58"/>
  <c r="AD105" i="58"/>
  <c r="AD92" i="58"/>
  <c r="AF92" i="58" s="1"/>
  <c r="AD85" i="58"/>
  <c r="AD84" i="58"/>
  <c r="AD74" i="58"/>
  <c r="AD64" i="58"/>
  <c r="AD57" i="58"/>
  <c r="AD42" i="58"/>
  <c r="AD40" i="58"/>
  <c r="AF40" i="58" s="1"/>
  <c r="AD39" i="58"/>
  <c r="AF39" i="58" s="1"/>
  <c r="AD37" i="58"/>
  <c r="AD36" i="58"/>
  <c r="AD34" i="58"/>
  <c r="AD32" i="58"/>
  <c r="AD29" i="58"/>
  <c r="AD27" i="58"/>
  <c r="AD25" i="58"/>
  <c r="AF25" i="58" s="1"/>
  <c r="AD131" i="58"/>
  <c r="AD109" i="58"/>
  <c r="AF109" i="58" s="1"/>
  <c r="AD48" i="58"/>
  <c r="AD120" i="58"/>
  <c r="AD110" i="58"/>
  <c r="AD100" i="58"/>
  <c r="AF100" i="58" s="1"/>
  <c r="AD99" i="58"/>
  <c r="AD96" i="58"/>
  <c r="AD88" i="58"/>
  <c r="AD79" i="58"/>
  <c r="AD78" i="58"/>
  <c r="AD68" i="58"/>
  <c r="AF68" i="58" s="1"/>
  <c r="AD58" i="58"/>
  <c r="AF58" i="58" s="1"/>
  <c r="AD46" i="58"/>
  <c r="AD43" i="58"/>
  <c r="AD119" i="58"/>
  <c r="AD102" i="58"/>
  <c r="AD90" i="58"/>
  <c r="AF90" i="58" s="1"/>
  <c r="AD60" i="58"/>
  <c r="AD121" i="58"/>
  <c r="AD114" i="58"/>
  <c r="AF114" i="58" s="1"/>
  <c r="AD104" i="58"/>
  <c r="AD91" i="58"/>
  <c r="AD83" i="58"/>
  <c r="AD73" i="58"/>
  <c r="AF73" i="58" s="1"/>
  <c r="AD72" i="58"/>
  <c r="AD62" i="58"/>
  <c r="AD52" i="58"/>
  <c r="AD49" i="58"/>
  <c r="AD61" i="58"/>
  <c r="AD125" i="58"/>
  <c r="AD115" i="58"/>
  <c r="AD108" i="58"/>
  <c r="AD98" i="58"/>
  <c r="AD95" i="58"/>
  <c r="AD87" i="58"/>
  <c r="AD77" i="58"/>
  <c r="AD67" i="58"/>
  <c r="AD66" i="58"/>
  <c r="AD56" i="58"/>
  <c r="AD45" i="58"/>
  <c r="AF45" i="58" s="1"/>
  <c r="AD138" i="58"/>
  <c r="AD81" i="58"/>
  <c r="AD71" i="58"/>
  <c r="AD26" i="58"/>
  <c r="AD35" i="58"/>
  <c r="AD38" i="58"/>
  <c r="AD28" i="58"/>
  <c r="AD41" i="58"/>
  <c r="AD30" i="58"/>
  <c r="AF30" i="58" s="1"/>
  <c r="AD33" i="58"/>
  <c r="AF33" i="58" s="1"/>
  <c r="M18" i="58"/>
  <c r="M14" i="58"/>
  <c r="M16" i="58"/>
  <c r="AE26" i="58"/>
  <c r="AE71" i="58"/>
  <c r="AF71" i="58" s="1"/>
  <c r="AE77" i="58"/>
  <c r="AE83" i="58"/>
  <c r="AE110" i="58"/>
  <c r="AF110" i="58" s="1"/>
  <c r="AE85" i="58"/>
  <c r="AE29" i="58"/>
  <c r="AE112" i="58"/>
  <c r="AE48" i="58"/>
  <c r="AE62" i="58"/>
  <c r="AE78" i="58"/>
  <c r="AE96" i="58"/>
  <c r="AE111" i="58"/>
  <c r="AE127" i="58"/>
  <c r="AF127" i="58" s="1"/>
  <c r="N14" i="58"/>
  <c r="O14" i="58" s="1"/>
  <c r="AG82" i="58"/>
  <c r="AG119" i="58"/>
  <c r="AG38" i="58"/>
  <c r="AG132" i="58"/>
  <c r="AG46" i="58"/>
  <c r="AG74" i="58"/>
  <c r="AG34" i="58"/>
  <c r="AG89" i="58"/>
  <c r="AG47" i="58"/>
  <c r="AG65" i="58"/>
  <c r="AG81" i="58"/>
  <c r="AG95" i="58"/>
  <c r="AG112" i="58"/>
  <c r="AG128" i="58"/>
  <c r="AF93" i="58"/>
  <c r="AQ93" i="58"/>
  <c r="BH93" i="58"/>
  <c r="AF107" i="58"/>
  <c r="AF57" i="58"/>
  <c r="AQ57" i="58"/>
  <c r="BH57" i="58"/>
  <c r="AF46" i="58"/>
  <c r="AF125" i="58"/>
  <c r="AG54" i="58"/>
  <c r="AG109" i="58"/>
  <c r="BJ108" i="58" s="1"/>
  <c r="AG35" i="58"/>
  <c r="AG127" i="58"/>
  <c r="P14" i="58"/>
  <c r="AG64" i="58"/>
  <c r="AG80" i="58"/>
  <c r="AG44" i="58"/>
  <c r="AG63" i="58"/>
  <c r="AG79" i="58"/>
  <c r="AG93" i="58"/>
  <c r="AG110" i="58"/>
  <c r="AG126" i="58"/>
  <c r="M15" i="58"/>
  <c r="N18" i="58"/>
  <c r="AE28" i="58"/>
  <c r="AE81" i="58"/>
  <c r="AE87" i="58"/>
  <c r="AE91" i="58"/>
  <c r="AF91" i="58" s="1"/>
  <c r="AE120" i="58"/>
  <c r="AE106" i="58"/>
  <c r="AF106" i="58" s="1"/>
  <c r="AE32" i="58"/>
  <c r="AE122" i="58"/>
  <c r="AE49" i="58"/>
  <c r="AE64" i="58"/>
  <c r="AF64" i="58" s="1"/>
  <c r="AE80" i="58"/>
  <c r="AE97" i="58"/>
  <c r="AF97" i="58" s="1"/>
  <c r="AE113" i="58"/>
  <c r="AE129" i="58"/>
  <c r="N19" i="58"/>
  <c r="AG103" i="58"/>
  <c r="AG94" i="58"/>
  <c r="AG41" i="58"/>
  <c r="AG133" i="58"/>
  <c r="AG68" i="58"/>
  <c r="AG84" i="58"/>
  <c r="AG36" i="58"/>
  <c r="AG101" i="58"/>
  <c r="AG50" i="58"/>
  <c r="AG67" i="58"/>
  <c r="AG83" i="58"/>
  <c r="AG98" i="58"/>
  <c r="AG114" i="58"/>
  <c r="AG131" i="58"/>
  <c r="BH45" i="58"/>
  <c r="BC33" i="58"/>
  <c r="BJ33" i="58"/>
  <c r="AF27" i="58"/>
  <c r="P16" i="58"/>
  <c r="AF95" i="58"/>
  <c r="AE104" i="58"/>
  <c r="AF104" i="58" s="1"/>
  <c r="N15" i="58"/>
  <c r="AE116" i="58"/>
  <c r="AF116" i="58" s="1"/>
  <c r="AE36" i="58"/>
  <c r="AE47" i="58"/>
  <c r="AF47" i="58" s="1"/>
  <c r="AE51" i="58"/>
  <c r="AE66" i="58"/>
  <c r="AE82" i="58"/>
  <c r="AF82" i="58" s="1"/>
  <c r="AE99" i="58"/>
  <c r="AE115" i="58"/>
  <c r="AQ114" i="58" s="1"/>
  <c r="AE130" i="58"/>
  <c r="AF130" i="58" s="1"/>
  <c r="P15" i="58"/>
  <c r="AG113" i="58"/>
  <c r="AG107" i="58"/>
  <c r="AG45" i="58"/>
  <c r="AG49" i="58"/>
  <c r="AG78" i="58"/>
  <c r="AG92" i="58"/>
  <c r="AG37" i="58"/>
  <c r="AG111" i="58"/>
  <c r="AG53" i="58"/>
  <c r="AG69" i="58"/>
  <c r="AG85" i="58"/>
  <c r="AG100" i="58"/>
  <c r="AG116" i="58"/>
  <c r="AG134" i="58"/>
  <c r="AF74" i="58"/>
  <c r="AF67" i="58"/>
  <c r="AF98" i="58"/>
  <c r="AF59" i="58"/>
  <c r="AF52" i="58"/>
  <c r="AF132" i="58"/>
  <c r="AG123" i="58"/>
  <c r="AG26" i="58"/>
  <c r="AG52" i="58"/>
  <c r="BJ51" i="58" s="1"/>
  <c r="AG96" i="58"/>
  <c r="AG105" i="58"/>
  <c r="AG39" i="58"/>
  <c r="AG129" i="58"/>
  <c r="AG55" i="58"/>
  <c r="AG71" i="58"/>
  <c r="AG87" i="58"/>
  <c r="AG118" i="58"/>
  <c r="AG136" i="58"/>
  <c r="M19" i="58"/>
  <c r="AE43" i="58"/>
  <c r="AF43" i="58" s="1"/>
  <c r="AE42" i="58"/>
  <c r="AE54" i="58"/>
  <c r="AE86" i="58"/>
  <c r="AF86" i="58" s="1"/>
  <c r="AE103" i="58"/>
  <c r="AE119" i="58"/>
  <c r="AG97" i="58"/>
  <c r="AG76" i="58"/>
  <c r="AG28" i="58"/>
  <c r="AG66" i="58"/>
  <c r="AG62" i="58"/>
  <c r="AG99" i="58"/>
  <c r="AG25" i="58"/>
  <c r="AG40" i="58"/>
  <c r="AG130" i="58"/>
  <c r="AG57" i="58"/>
  <c r="AG73" i="58"/>
  <c r="AG88" i="58"/>
  <c r="AG104" i="58"/>
  <c r="AG120" i="58"/>
  <c r="AG138" i="58"/>
  <c r="O16" i="58"/>
  <c r="AF126" i="58"/>
  <c r="AQ126" i="58"/>
  <c r="AQ39" i="58"/>
  <c r="AP39" i="58"/>
  <c r="BH39" i="58"/>
  <c r="BH117" i="58"/>
  <c r="AF117" i="58"/>
  <c r="AG86" i="58"/>
  <c r="AG56" i="58"/>
  <c r="AG102" i="58"/>
  <c r="AE35" i="58"/>
  <c r="AF35" i="58" s="1"/>
  <c r="AE131" i="58"/>
  <c r="AF131" i="58" s="1"/>
  <c r="AE108" i="58"/>
  <c r="AE34" i="58"/>
  <c r="AQ33" i="58" s="1"/>
  <c r="AE128" i="58"/>
  <c r="AE69" i="58"/>
  <c r="AE70" i="58"/>
  <c r="AF70" i="58" s="1"/>
  <c r="AE133" i="58"/>
  <c r="AR132" i="58" s="1"/>
  <c r="P18" i="58"/>
  <c r="AE44" i="58"/>
  <c r="AE38" i="58"/>
  <c r="AF38" i="58" s="1"/>
  <c r="AE138" i="58"/>
  <c r="AE75" i="58"/>
  <c r="AE79" i="58"/>
  <c r="AF79" i="58" s="1"/>
  <c r="AE37" i="58"/>
  <c r="AE134" i="58"/>
  <c r="AE50" i="58"/>
  <c r="AE118" i="58"/>
  <c r="AF118" i="58" s="1"/>
  <c r="AE56" i="58"/>
  <c r="AF56" i="58" s="1"/>
  <c r="AE72" i="58"/>
  <c r="AE89" i="58"/>
  <c r="AE105" i="58"/>
  <c r="AE121" i="58"/>
  <c r="AF121" i="58" s="1"/>
  <c r="AG117" i="58"/>
  <c r="AG48" i="58"/>
  <c r="AG30" i="58"/>
  <c r="AG115" i="58"/>
  <c r="AG72" i="58"/>
  <c r="AG58" i="58"/>
  <c r="AG27" i="58"/>
  <c r="AG42" i="58"/>
  <c r="AG135" i="58"/>
  <c r="AG59" i="58"/>
  <c r="AG75" i="58"/>
  <c r="AG90" i="58"/>
  <c r="AG106" i="58"/>
  <c r="AG122" i="58"/>
  <c r="J22" i="57"/>
  <c r="AG106" i="57" s="1"/>
  <c r="F23" i="57"/>
  <c r="H22" i="57"/>
  <c r="J21" i="57"/>
  <c r="F22" i="57"/>
  <c r="J23" i="57"/>
  <c r="F21" i="57"/>
  <c r="M18" i="57" s="1"/>
  <c r="AG112" i="57"/>
  <c r="H23" i="57"/>
  <c r="H21" i="57"/>
  <c r="BA137" i="56"/>
  <c r="AU137" i="56"/>
  <c r="AO137" i="56"/>
  <c r="AI137" i="56"/>
  <c r="BA95" i="56"/>
  <c r="AU95" i="56"/>
  <c r="AO95" i="56"/>
  <c r="AI95" i="56"/>
  <c r="BA50" i="56"/>
  <c r="AU50" i="56"/>
  <c r="AO50" i="56"/>
  <c r="AI50" i="56"/>
  <c r="I19" i="56"/>
  <c r="G19" i="56"/>
  <c r="F19" i="56"/>
  <c r="E19" i="56"/>
  <c r="I18" i="56"/>
  <c r="G18" i="56"/>
  <c r="E18" i="56"/>
  <c r="I17" i="56"/>
  <c r="G17" i="56"/>
  <c r="E17" i="56"/>
  <c r="I16" i="56"/>
  <c r="G16" i="56"/>
  <c r="F16" i="56"/>
  <c r="E16" i="56"/>
  <c r="J17" i="56"/>
  <c r="H15" i="56"/>
  <c r="F18" i="56"/>
  <c r="I15" i="56"/>
  <c r="G15" i="56"/>
  <c r="F15" i="56"/>
  <c r="E15" i="56"/>
  <c r="BA137" i="55"/>
  <c r="AU137" i="55"/>
  <c r="AO137" i="55"/>
  <c r="AI137" i="55"/>
  <c r="BA95" i="55"/>
  <c r="AU95" i="55"/>
  <c r="AO95" i="55"/>
  <c r="AI95" i="55"/>
  <c r="BA50" i="55"/>
  <c r="AU50" i="55"/>
  <c r="AO50" i="55"/>
  <c r="AI50" i="55"/>
  <c r="I19" i="55"/>
  <c r="G19" i="55"/>
  <c r="E19" i="55"/>
  <c r="I18" i="55"/>
  <c r="G18" i="55"/>
  <c r="E18" i="55"/>
  <c r="I17" i="55"/>
  <c r="G17" i="55"/>
  <c r="E17" i="55"/>
  <c r="I16" i="55"/>
  <c r="G16" i="55"/>
  <c r="E16" i="55"/>
  <c r="C16" i="55"/>
  <c r="J17" i="55" s="1"/>
  <c r="B16" i="55"/>
  <c r="H19" i="55" s="1"/>
  <c r="A16" i="55"/>
  <c r="F16" i="55" s="1"/>
  <c r="J15" i="55"/>
  <c r="I15" i="55"/>
  <c r="G15" i="55"/>
  <c r="E15" i="55"/>
  <c r="BC51" i="58" l="1"/>
  <c r="AF103" i="58"/>
  <c r="AF80" i="58"/>
  <c r="AF85" i="58"/>
  <c r="AF76" i="58"/>
  <c r="BH33" i="58"/>
  <c r="BJ29" i="58"/>
  <c r="AF44" i="58"/>
  <c r="AQ132" i="58"/>
  <c r="AF123" i="58"/>
  <c r="BH90" i="58"/>
  <c r="AP45" i="58"/>
  <c r="BJ60" i="58"/>
  <c r="AF77" i="58"/>
  <c r="AF41" i="58"/>
  <c r="AF102" i="58"/>
  <c r="BI102" i="58" s="1"/>
  <c r="AF88" i="58"/>
  <c r="AF49" i="58"/>
  <c r="AQ123" i="58"/>
  <c r="AF32" i="58"/>
  <c r="AF60" i="58"/>
  <c r="AF62" i="58"/>
  <c r="AF134" i="58"/>
  <c r="AF133" i="58"/>
  <c r="BI132" i="58" s="1"/>
  <c r="AF84" i="58"/>
  <c r="AQ60" i="58"/>
  <c r="AR90" i="58"/>
  <c r="AF37" i="58"/>
  <c r="AQ63" i="58"/>
  <c r="BI45" i="58"/>
  <c r="AW45" i="58"/>
  <c r="AV45" i="58"/>
  <c r="AW39" i="58"/>
  <c r="AV39" i="58"/>
  <c r="BI39" i="58"/>
  <c r="BD90" i="58"/>
  <c r="BC90" i="58"/>
  <c r="BJ90" i="58"/>
  <c r="BC138" i="58"/>
  <c r="BJ138" i="58"/>
  <c r="BJ75" i="58"/>
  <c r="BC75" i="58"/>
  <c r="BC123" i="58"/>
  <c r="BJ123" i="58"/>
  <c r="AF87" i="58"/>
  <c r="BH87" i="58"/>
  <c r="AS87" i="58"/>
  <c r="AQ87" i="58"/>
  <c r="AK105" i="58"/>
  <c r="BG105" i="58"/>
  <c r="BG75" i="58"/>
  <c r="AK75" i="58"/>
  <c r="BG129" i="58"/>
  <c r="AK129" i="58"/>
  <c r="AM129" i="58"/>
  <c r="BJ48" i="58"/>
  <c r="BC48" i="58"/>
  <c r="BB48" i="58"/>
  <c r="AF50" i="58"/>
  <c r="BH114" i="58"/>
  <c r="BH54" i="58"/>
  <c r="AQ54" i="58"/>
  <c r="AF54" i="58"/>
  <c r="BH132" i="58"/>
  <c r="BC111" i="58"/>
  <c r="BJ111" i="58"/>
  <c r="AF36" i="58"/>
  <c r="AQ36" i="58"/>
  <c r="AP36" i="58"/>
  <c r="BH36" i="58"/>
  <c r="AX90" i="58"/>
  <c r="AW90" i="58"/>
  <c r="BI90" i="58"/>
  <c r="AF81" i="58"/>
  <c r="AQ81" i="58"/>
  <c r="BH81" i="58"/>
  <c r="BJ63" i="58"/>
  <c r="BC63" i="58"/>
  <c r="BC54" i="58"/>
  <c r="BJ54" i="58"/>
  <c r="AQ48" i="58"/>
  <c r="AP48" i="58"/>
  <c r="BH48" i="58"/>
  <c r="AF48" i="58"/>
  <c r="AQ26" i="58"/>
  <c r="AF26" i="58"/>
  <c r="BH26" i="58"/>
  <c r="BG66" i="58"/>
  <c r="AK66" i="58"/>
  <c r="AK99" i="58"/>
  <c r="BG99" i="58"/>
  <c r="BG42" i="58"/>
  <c r="AK42" i="58"/>
  <c r="AJ42" i="58"/>
  <c r="AK63" i="58"/>
  <c r="BG63" i="58"/>
  <c r="BG117" i="58"/>
  <c r="AK117" i="58"/>
  <c r="BJ120" i="58"/>
  <c r="BC120" i="58"/>
  <c r="BJ81" i="58"/>
  <c r="BC81" i="58"/>
  <c r="AK96" i="58"/>
  <c r="BG96" i="58"/>
  <c r="BC135" i="58"/>
  <c r="BJ135" i="58"/>
  <c r="BC117" i="58"/>
  <c r="BJ117" i="58"/>
  <c r="BJ102" i="58"/>
  <c r="BC102" i="58"/>
  <c r="BC66" i="58"/>
  <c r="BJ66" i="58"/>
  <c r="AF42" i="58"/>
  <c r="AQ42" i="58"/>
  <c r="AP42" i="58"/>
  <c r="BH42" i="58"/>
  <c r="BJ129" i="58"/>
  <c r="BE129" i="58"/>
  <c r="BC129" i="58"/>
  <c r="AF28" i="58"/>
  <c r="BI57" i="58"/>
  <c r="AW57" i="58"/>
  <c r="AF112" i="58"/>
  <c r="BG29" i="58"/>
  <c r="AK29" i="58"/>
  <c r="AK57" i="58"/>
  <c r="BG57" i="58"/>
  <c r="BG93" i="58"/>
  <c r="AK93" i="58"/>
  <c r="AL132" i="58"/>
  <c r="AK132" i="58"/>
  <c r="BG132" i="58"/>
  <c r="BI126" i="58"/>
  <c r="AW126" i="58"/>
  <c r="BC42" i="58"/>
  <c r="BB42" i="58"/>
  <c r="BJ42" i="58"/>
  <c r="BI114" i="58"/>
  <c r="BC39" i="58"/>
  <c r="BB39" i="58"/>
  <c r="BJ39" i="58"/>
  <c r="AF115" i="58"/>
  <c r="AW114" i="58" s="1"/>
  <c r="O15" i="58"/>
  <c r="AF122" i="58"/>
  <c r="O18" i="58"/>
  <c r="AF29" i="58"/>
  <c r="BH29" i="58"/>
  <c r="AQ29" i="58"/>
  <c r="AK26" i="58"/>
  <c r="BG26" i="58"/>
  <c r="BG114" i="58"/>
  <c r="AK114" i="58"/>
  <c r="AK126" i="58"/>
  <c r="BG126" i="58"/>
  <c r="BG69" i="58"/>
  <c r="AK69" i="58"/>
  <c r="BH63" i="58"/>
  <c r="AF108" i="58"/>
  <c r="AQ108" i="58"/>
  <c r="BH108" i="58"/>
  <c r="BC105" i="58"/>
  <c r="BJ105" i="58"/>
  <c r="BC29" i="58"/>
  <c r="AK120" i="58"/>
  <c r="BG120" i="58"/>
  <c r="BG135" i="58"/>
  <c r="AK135" i="58"/>
  <c r="AF69" i="58"/>
  <c r="AQ69" i="58"/>
  <c r="BH69" i="58"/>
  <c r="BH102" i="58"/>
  <c r="BC78" i="58"/>
  <c r="BJ78" i="58"/>
  <c r="AW60" i="58"/>
  <c r="BI60" i="58"/>
  <c r="AF89" i="58"/>
  <c r="AF75" i="58"/>
  <c r="AQ75" i="58"/>
  <c r="BH75" i="58"/>
  <c r="AF128" i="58"/>
  <c r="AQ117" i="58"/>
  <c r="AQ102" i="58"/>
  <c r="BJ96" i="58"/>
  <c r="BC96" i="58"/>
  <c r="AQ84" i="58"/>
  <c r="AW123" i="58"/>
  <c r="BI123" i="58"/>
  <c r="BC108" i="58"/>
  <c r="BC36" i="58"/>
  <c r="BB36" i="58"/>
  <c r="BJ36" i="58"/>
  <c r="AS129" i="58"/>
  <c r="AQ129" i="58"/>
  <c r="AF129" i="58"/>
  <c r="BH129" i="58"/>
  <c r="BJ126" i="58"/>
  <c r="BC126" i="58"/>
  <c r="BH111" i="58"/>
  <c r="AF111" i="58"/>
  <c r="AQ111" i="58"/>
  <c r="AK33" i="58"/>
  <c r="BG33" i="58"/>
  <c r="BG81" i="58"/>
  <c r="AK81" i="58"/>
  <c r="BG60" i="58"/>
  <c r="AK60" i="58"/>
  <c r="AK78" i="58"/>
  <c r="BG78" i="58"/>
  <c r="AK48" i="58"/>
  <c r="AJ48" i="58"/>
  <c r="BG48" i="58"/>
  <c r="AK36" i="58"/>
  <c r="BG36" i="58"/>
  <c r="AJ36" i="58"/>
  <c r="AK84" i="58"/>
  <c r="BG84" i="58"/>
  <c r="BG54" i="58"/>
  <c r="AK54" i="58"/>
  <c r="BG123" i="58"/>
  <c r="AK123" i="58"/>
  <c r="AF63" i="58"/>
  <c r="BC99" i="58"/>
  <c r="BJ99" i="58"/>
  <c r="BH105" i="58"/>
  <c r="AF105" i="58"/>
  <c r="AQ105" i="58"/>
  <c r="BJ57" i="58"/>
  <c r="BC57" i="58"/>
  <c r="BH99" i="58"/>
  <c r="AQ99" i="58"/>
  <c r="AF99" i="58"/>
  <c r="O19" i="58"/>
  <c r="BI93" i="58"/>
  <c r="AW93" i="58"/>
  <c r="BG87" i="58"/>
  <c r="AK87" i="58"/>
  <c r="AK51" i="58"/>
  <c r="BG51" i="58"/>
  <c r="BC72" i="58"/>
  <c r="BJ72" i="58"/>
  <c r="BH72" i="58"/>
  <c r="AQ72" i="58"/>
  <c r="AF72" i="58"/>
  <c r="AF138" i="58"/>
  <c r="BH138" i="58"/>
  <c r="AQ138" i="58"/>
  <c r="AF34" i="58"/>
  <c r="BI33" i="58" s="1"/>
  <c r="AW117" i="58"/>
  <c r="BI117" i="58"/>
  <c r="BH126" i="58"/>
  <c r="AF119" i="58"/>
  <c r="AW84" i="58"/>
  <c r="BI84" i="58"/>
  <c r="BJ45" i="58"/>
  <c r="BB45" i="58"/>
  <c r="BC45" i="58"/>
  <c r="BH66" i="58"/>
  <c r="AQ66" i="58"/>
  <c r="AF66" i="58"/>
  <c r="AQ90" i="58"/>
  <c r="BC84" i="58"/>
  <c r="BJ84" i="58"/>
  <c r="AF113" i="58"/>
  <c r="AF120" i="58"/>
  <c r="AQ120" i="58"/>
  <c r="BH120" i="58"/>
  <c r="AQ96" i="58"/>
  <c r="BH96" i="58"/>
  <c r="AF96" i="58"/>
  <c r="AF83" i="58"/>
  <c r="AK138" i="58"/>
  <c r="BG138" i="58"/>
  <c r="BG72" i="58"/>
  <c r="AK72" i="58"/>
  <c r="AL90" i="58"/>
  <c r="BG90" i="58"/>
  <c r="AK90" i="58"/>
  <c r="BG111" i="58"/>
  <c r="AK111" i="58"/>
  <c r="AF135" i="58"/>
  <c r="BE87" i="58"/>
  <c r="BC87" i="58"/>
  <c r="BJ87" i="58"/>
  <c r="BC26" i="58"/>
  <c r="BJ26" i="58"/>
  <c r="BJ69" i="58"/>
  <c r="BC69" i="58"/>
  <c r="AQ51" i="58"/>
  <c r="BH51" i="58"/>
  <c r="AF51" i="58"/>
  <c r="BJ114" i="58"/>
  <c r="BC114" i="58"/>
  <c r="BJ93" i="58"/>
  <c r="BC93" i="58"/>
  <c r="BJ132" i="58"/>
  <c r="BD132" i="58"/>
  <c r="BC132" i="58"/>
  <c r="BH78" i="58"/>
  <c r="AQ78" i="58"/>
  <c r="AF78" i="58"/>
  <c r="AK45" i="58"/>
  <c r="AJ45" i="58"/>
  <c r="BG45" i="58"/>
  <c r="BG108" i="58"/>
  <c r="AK108" i="58"/>
  <c r="BG102" i="58"/>
  <c r="AK102" i="58"/>
  <c r="AK39" i="58"/>
  <c r="AJ39" i="58"/>
  <c r="BG39" i="58"/>
  <c r="AG55" i="57"/>
  <c r="AG46" i="57"/>
  <c r="AG114" i="57"/>
  <c r="AG59" i="57"/>
  <c r="AG102" i="57"/>
  <c r="AG116" i="57"/>
  <c r="AG83" i="57"/>
  <c r="AG129" i="57"/>
  <c r="BJ129" i="57" s="1"/>
  <c r="AG118" i="57"/>
  <c r="AG74" i="57"/>
  <c r="AG136" i="57"/>
  <c r="AG49" i="57"/>
  <c r="P18" i="57"/>
  <c r="AG89" i="57"/>
  <c r="AG52" i="57"/>
  <c r="AG123" i="57"/>
  <c r="AG82" i="57"/>
  <c r="P16" i="57"/>
  <c r="AG94" i="57"/>
  <c r="AG29" i="57"/>
  <c r="AG26" i="57"/>
  <c r="N16" i="57"/>
  <c r="O16" i="57" s="1"/>
  <c r="M16" i="57"/>
  <c r="M17" i="57"/>
  <c r="P15" i="57"/>
  <c r="AG101" i="57"/>
  <c r="AG69" i="57"/>
  <c r="AG128" i="57"/>
  <c r="AG103" i="57"/>
  <c r="BC102" i="57" s="1"/>
  <c r="AG32" i="57"/>
  <c r="AG51" i="57"/>
  <c r="BJ51" i="57" s="1"/>
  <c r="AG109" i="57"/>
  <c r="AG84" i="57"/>
  <c r="AG57" i="57"/>
  <c r="AG121" i="57"/>
  <c r="AG96" i="57"/>
  <c r="AG28" i="57"/>
  <c r="AG65" i="57"/>
  <c r="AG126" i="57"/>
  <c r="M19" i="57"/>
  <c r="AG50" i="57"/>
  <c r="AG111" i="57"/>
  <c r="BJ111" i="57" s="1"/>
  <c r="AG73" i="57"/>
  <c r="AG135" i="57"/>
  <c r="AG113" i="57"/>
  <c r="AG34" i="57"/>
  <c r="AG53" i="57"/>
  <c r="AG119" i="57"/>
  <c r="AG92" i="57"/>
  <c r="AG61" i="57"/>
  <c r="AG130" i="57"/>
  <c r="AG99" i="57"/>
  <c r="AG30" i="57"/>
  <c r="BJ29" i="57" s="1"/>
  <c r="AG75" i="57"/>
  <c r="AG134" i="57"/>
  <c r="AG56" i="57"/>
  <c r="AG63" i="57"/>
  <c r="BC63" i="57" s="1"/>
  <c r="AG71" i="57"/>
  <c r="AG47" i="57"/>
  <c r="AG33" i="57"/>
  <c r="BC33" i="57" s="1"/>
  <c r="AG79" i="57"/>
  <c r="AG139" i="57"/>
  <c r="P19" i="57"/>
  <c r="AG62" i="57"/>
  <c r="AG122" i="57"/>
  <c r="AG91" i="57"/>
  <c r="AG124" i="57"/>
  <c r="AG37" i="57"/>
  <c r="AG67" i="57"/>
  <c r="AG137" i="57"/>
  <c r="AG108" i="57"/>
  <c r="AG81" i="57"/>
  <c r="BJ81" i="57" s="1"/>
  <c r="AG54" i="57"/>
  <c r="AG110" i="57"/>
  <c r="AG35" i="57"/>
  <c r="AG88" i="57"/>
  <c r="P17" i="57"/>
  <c r="M15" i="57"/>
  <c r="AG72" i="57"/>
  <c r="BC72" i="57" s="1"/>
  <c r="AG131" i="57"/>
  <c r="AG97" i="57"/>
  <c r="BC96" i="57" s="1"/>
  <c r="AG66" i="57"/>
  <c r="BJ66" i="57" s="1"/>
  <c r="AG132" i="57"/>
  <c r="AG39" i="57"/>
  <c r="AG77" i="57"/>
  <c r="AG44" i="57"/>
  <c r="AG115" i="57"/>
  <c r="BC114" i="57" s="1"/>
  <c r="AG85" i="57"/>
  <c r="AG58" i="57"/>
  <c r="AG120" i="57"/>
  <c r="BJ120" i="57" s="1"/>
  <c r="AG38" i="57"/>
  <c r="AG93" i="57"/>
  <c r="AG36" i="57"/>
  <c r="BJ36" i="57" s="1"/>
  <c r="AG98" i="57"/>
  <c r="AG100" i="57"/>
  <c r="AG76" i="57"/>
  <c r="AG43" i="57"/>
  <c r="AG107" i="57"/>
  <c r="AG70" i="57"/>
  <c r="BJ69" i="57" s="1"/>
  <c r="AG25" i="57"/>
  <c r="AG40" i="57"/>
  <c r="BC39" i="57" s="1"/>
  <c r="AG87" i="57"/>
  <c r="AG60" i="57"/>
  <c r="AG125" i="57"/>
  <c r="AG90" i="57"/>
  <c r="BJ90" i="57" s="1"/>
  <c r="AG68" i="57"/>
  <c r="AG127" i="57"/>
  <c r="AG41" i="57"/>
  <c r="AG105" i="57"/>
  <c r="BC105" i="57" s="1"/>
  <c r="P14" i="57"/>
  <c r="AG86" i="57"/>
  <c r="AG48" i="57"/>
  <c r="AG117" i="57"/>
  <c r="BJ117" i="57" s="1"/>
  <c r="AG80" i="57"/>
  <c r="AG27" i="57"/>
  <c r="BC26" i="57" s="1"/>
  <c r="AG42" i="57"/>
  <c r="AG95" i="57"/>
  <c r="AG64" i="57"/>
  <c r="AG133" i="57"/>
  <c r="AG104" i="57"/>
  <c r="AG78" i="57"/>
  <c r="BJ78" i="57" s="1"/>
  <c r="AG138" i="57"/>
  <c r="AG45" i="57"/>
  <c r="AD137" i="57"/>
  <c r="AD135" i="57"/>
  <c r="AD133" i="57"/>
  <c r="AD132" i="57"/>
  <c r="AD130" i="57"/>
  <c r="AD129" i="57"/>
  <c r="AD127" i="57"/>
  <c r="AD125" i="57"/>
  <c r="AD123" i="57"/>
  <c r="AD121" i="57"/>
  <c r="AD119" i="57"/>
  <c r="AD117" i="57"/>
  <c r="AD115" i="57"/>
  <c r="AD113" i="57"/>
  <c r="AD111" i="57"/>
  <c r="AD109" i="57"/>
  <c r="AD107" i="57"/>
  <c r="AD105" i="57"/>
  <c r="AD103" i="57"/>
  <c r="AD101" i="57"/>
  <c r="AD99" i="57"/>
  <c r="AD97" i="57"/>
  <c r="AD96" i="57"/>
  <c r="AD94" i="57"/>
  <c r="AD92" i="57"/>
  <c r="AD89" i="57"/>
  <c r="AD86" i="57"/>
  <c r="AD84" i="57"/>
  <c r="AD82" i="57"/>
  <c r="AD80" i="57"/>
  <c r="AD78" i="57"/>
  <c r="AD76" i="57"/>
  <c r="AD74" i="57"/>
  <c r="AD72" i="57"/>
  <c r="AD70" i="57"/>
  <c r="AD68" i="57"/>
  <c r="AD66" i="57"/>
  <c r="AD64" i="57"/>
  <c r="AD62" i="57"/>
  <c r="AD60" i="57"/>
  <c r="AD58" i="57"/>
  <c r="AD56" i="57"/>
  <c r="AD54" i="57"/>
  <c r="AD52" i="57"/>
  <c r="AD51" i="57"/>
  <c r="AD49" i="57"/>
  <c r="AD48" i="57"/>
  <c r="AD46" i="57"/>
  <c r="AD45" i="57"/>
  <c r="AD43" i="57"/>
  <c r="AD139" i="57"/>
  <c r="AD136" i="57"/>
  <c r="AD128" i="57"/>
  <c r="AD118" i="57"/>
  <c r="AD91" i="57"/>
  <c r="AD83" i="57"/>
  <c r="AD73" i="57"/>
  <c r="AD69" i="57"/>
  <c r="AD59" i="57"/>
  <c r="AD131" i="57"/>
  <c r="AD122" i="57"/>
  <c r="AD112" i="57"/>
  <c r="AD50" i="57"/>
  <c r="AD134" i="57"/>
  <c r="AD126" i="57"/>
  <c r="AD116" i="57"/>
  <c r="AD106" i="57"/>
  <c r="AD93" i="57"/>
  <c r="AD88" i="57"/>
  <c r="AD79" i="57"/>
  <c r="AD75" i="57"/>
  <c r="AD65" i="57"/>
  <c r="AD55" i="57"/>
  <c r="AD138" i="57"/>
  <c r="AD120" i="57"/>
  <c r="AD110" i="57"/>
  <c r="AD100" i="57"/>
  <c r="AD47" i="57"/>
  <c r="AD41" i="57"/>
  <c r="AD38" i="57"/>
  <c r="AD35" i="57"/>
  <c r="AD33" i="57"/>
  <c r="AD30" i="57"/>
  <c r="AD28" i="57"/>
  <c r="AD26" i="57"/>
  <c r="AD114" i="57"/>
  <c r="AD104" i="57"/>
  <c r="AD90" i="57"/>
  <c r="AD85" i="57"/>
  <c r="AD81" i="57"/>
  <c r="AD71" i="57"/>
  <c r="AD61" i="57"/>
  <c r="AD57" i="57"/>
  <c r="AD108" i="57"/>
  <c r="AD98" i="57"/>
  <c r="AD44" i="57"/>
  <c r="AD102" i="57"/>
  <c r="AD95" i="57"/>
  <c r="AD87" i="57"/>
  <c r="AD77" i="57"/>
  <c r="AD67" i="57"/>
  <c r="AD63" i="57"/>
  <c r="AD53" i="57"/>
  <c r="AD124" i="57"/>
  <c r="AD42" i="57"/>
  <c r="AD40" i="57"/>
  <c r="AD39" i="57"/>
  <c r="AD37" i="57"/>
  <c r="AD36" i="57"/>
  <c r="AD34" i="57"/>
  <c r="AD32" i="57"/>
  <c r="AD29" i="57"/>
  <c r="AK29" i="57" s="1"/>
  <c r="AD27" i="57"/>
  <c r="AD25" i="57"/>
  <c r="M14" i="57"/>
  <c r="BC48" i="57"/>
  <c r="BB48" i="57"/>
  <c r="BJ48" i="57"/>
  <c r="BC138" i="57"/>
  <c r="BC29" i="57"/>
  <c r="BC69" i="57"/>
  <c r="BC84" i="57"/>
  <c r="BJ84" i="57"/>
  <c r="AE137" i="57"/>
  <c r="AE135" i="57"/>
  <c r="AE133" i="57"/>
  <c r="AF133" i="57" s="1"/>
  <c r="AE132" i="57"/>
  <c r="AE130" i="57"/>
  <c r="AE129" i="57"/>
  <c r="AE127" i="57"/>
  <c r="AE125" i="57"/>
  <c r="AE123" i="57"/>
  <c r="AE121" i="57"/>
  <c r="AE119" i="57"/>
  <c r="AF119" i="57" s="1"/>
  <c r="AE117" i="57"/>
  <c r="AE115" i="57"/>
  <c r="AE113" i="57"/>
  <c r="AE111" i="57"/>
  <c r="AE109" i="57"/>
  <c r="AE107" i="57"/>
  <c r="AE105" i="57"/>
  <c r="AE103" i="57"/>
  <c r="AF103" i="57" s="1"/>
  <c r="AE101" i="57"/>
  <c r="AE99" i="57"/>
  <c r="AE97" i="57"/>
  <c r="AE139" i="57"/>
  <c r="AE138" i="57"/>
  <c r="AE136" i="57"/>
  <c r="AE134" i="57"/>
  <c r="AF134" i="57" s="1"/>
  <c r="AE131" i="57"/>
  <c r="AE128" i="57"/>
  <c r="AE126" i="57"/>
  <c r="AE124" i="57"/>
  <c r="AF124" i="57" s="1"/>
  <c r="AE122" i="57"/>
  <c r="AE120" i="57"/>
  <c r="AE118" i="57"/>
  <c r="AE116" i="57"/>
  <c r="AE114" i="57"/>
  <c r="AE112" i="57"/>
  <c r="AE110" i="57"/>
  <c r="AE108" i="57"/>
  <c r="AE106" i="57"/>
  <c r="AE104" i="57"/>
  <c r="AE102" i="57"/>
  <c r="AE100" i="57"/>
  <c r="AE98" i="57"/>
  <c r="AE95" i="57"/>
  <c r="AE93" i="57"/>
  <c r="AE91" i="57"/>
  <c r="AE90" i="57"/>
  <c r="AE88" i="57"/>
  <c r="AE87" i="57"/>
  <c r="AE85" i="57"/>
  <c r="AF85" i="57" s="1"/>
  <c r="AE83" i="57"/>
  <c r="AF83" i="57" s="1"/>
  <c r="AE81" i="57"/>
  <c r="AE79" i="57"/>
  <c r="AE77" i="57"/>
  <c r="AE75" i="57"/>
  <c r="AE73" i="57"/>
  <c r="AE71" i="57"/>
  <c r="AF71" i="57" s="1"/>
  <c r="AE69" i="57"/>
  <c r="AE67" i="57"/>
  <c r="AF67" i="57" s="1"/>
  <c r="AE65" i="57"/>
  <c r="AE63" i="57"/>
  <c r="AE61" i="57"/>
  <c r="AE59" i="57"/>
  <c r="AE57" i="57"/>
  <c r="AE55" i="57"/>
  <c r="AE53" i="57"/>
  <c r="AE50" i="57"/>
  <c r="AE47" i="57"/>
  <c r="AE44" i="57"/>
  <c r="AF44" i="57" s="1"/>
  <c r="AE48" i="57"/>
  <c r="AE43" i="57"/>
  <c r="AF43" i="57" s="1"/>
  <c r="AE94" i="57"/>
  <c r="AE86" i="57"/>
  <c r="AF86" i="57" s="1"/>
  <c r="AE76" i="57"/>
  <c r="AF76" i="57" s="1"/>
  <c r="AE72" i="57"/>
  <c r="AE62" i="57"/>
  <c r="AE52" i="57"/>
  <c r="AE45" i="57"/>
  <c r="AE41" i="57"/>
  <c r="AE38" i="57"/>
  <c r="AE35" i="57"/>
  <c r="AE33" i="57"/>
  <c r="AE30" i="57"/>
  <c r="AF30" i="57" s="1"/>
  <c r="AE28" i="57"/>
  <c r="AE26" i="57"/>
  <c r="AE96" i="57"/>
  <c r="AE82" i="57"/>
  <c r="AE78" i="57"/>
  <c r="AE68" i="57"/>
  <c r="AE58" i="57"/>
  <c r="AF58" i="57" s="1"/>
  <c r="AE54" i="57"/>
  <c r="AE49" i="57"/>
  <c r="AE92" i="57"/>
  <c r="AE84" i="57"/>
  <c r="AE74" i="57"/>
  <c r="AF74" i="57" s="1"/>
  <c r="AE64" i="57"/>
  <c r="AE60" i="57"/>
  <c r="AE51" i="57"/>
  <c r="AE46" i="57"/>
  <c r="AF46" i="57" s="1"/>
  <c r="AE42" i="57"/>
  <c r="AE40" i="57"/>
  <c r="AE39" i="57"/>
  <c r="AE37" i="57"/>
  <c r="AE36" i="57"/>
  <c r="AE34" i="57"/>
  <c r="AE32" i="57"/>
  <c r="AE29" i="57"/>
  <c r="AE27" i="57"/>
  <c r="AE25" i="57"/>
  <c r="AE89" i="57"/>
  <c r="AF89" i="57" s="1"/>
  <c r="AE80" i="57"/>
  <c r="AE70" i="57"/>
  <c r="AE66" i="57"/>
  <c r="AE56" i="57"/>
  <c r="N17" i="57"/>
  <c r="O17" i="57" s="1"/>
  <c r="N14" i="57"/>
  <c r="O14" i="57" s="1"/>
  <c r="N18" i="57"/>
  <c r="O18" i="57" s="1"/>
  <c r="N15" i="57"/>
  <c r="BJ123" i="57"/>
  <c r="BC123" i="57"/>
  <c r="BC129" i="57"/>
  <c r="N19" i="57"/>
  <c r="BC108" i="57"/>
  <c r="BJ54" i="57"/>
  <c r="BC54" i="57"/>
  <c r="J15" i="56"/>
  <c r="H18" i="56"/>
  <c r="H17" i="56"/>
  <c r="H16" i="56"/>
  <c r="H19" i="56"/>
  <c r="J18" i="56"/>
  <c r="F17" i="56"/>
  <c r="J19" i="56"/>
  <c r="J16" i="56"/>
  <c r="J19" i="55"/>
  <c r="F17" i="55"/>
  <c r="H16" i="55"/>
  <c r="J16" i="55"/>
  <c r="H17" i="55"/>
  <c r="F18" i="55"/>
  <c r="H18" i="55"/>
  <c r="F19" i="55"/>
  <c r="F23" i="55" s="1"/>
  <c r="H15" i="55"/>
  <c r="J18" i="55"/>
  <c r="J22" i="55" s="1"/>
  <c r="AE28" i="54"/>
  <c r="AG28" i="54"/>
  <c r="AE29" i="54"/>
  <c r="AG29" i="54"/>
  <c r="AE30" i="54"/>
  <c r="AG30" i="54"/>
  <c r="C16" i="54"/>
  <c r="B16" i="54"/>
  <c r="A16" i="54"/>
  <c r="BJ29" i="54"/>
  <c r="BH29" i="54"/>
  <c r="BC29" i="54"/>
  <c r="AW132" i="58" l="1"/>
  <c r="AW33" i="58"/>
  <c r="AX132" i="58"/>
  <c r="AW102" i="58"/>
  <c r="BI138" i="58"/>
  <c r="AW138" i="58"/>
  <c r="BI63" i="58"/>
  <c r="AW63" i="58"/>
  <c r="AW66" i="58"/>
  <c r="BI66" i="58"/>
  <c r="AW72" i="58"/>
  <c r="BI72" i="58"/>
  <c r="AW78" i="58"/>
  <c r="BI78" i="58"/>
  <c r="BI51" i="58"/>
  <c r="AW51" i="58"/>
  <c r="AW54" i="58"/>
  <c r="BI54" i="58"/>
  <c r="BI42" i="58"/>
  <c r="AW42" i="58"/>
  <c r="AV42" i="58"/>
  <c r="BI129" i="58"/>
  <c r="AY129" i="58"/>
  <c r="AW129" i="58"/>
  <c r="BI29" i="58"/>
  <c r="AW29" i="58"/>
  <c r="AW26" i="58"/>
  <c r="BI26" i="58"/>
  <c r="AW135" i="58"/>
  <c r="BI135" i="58"/>
  <c r="BI120" i="58"/>
  <c r="AW120" i="58"/>
  <c r="BI75" i="58"/>
  <c r="AW75" i="58"/>
  <c r="AW105" i="58"/>
  <c r="BI105" i="58"/>
  <c r="AY87" i="58"/>
  <c r="AW87" i="58"/>
  <c r="BI87" i="58"/>
  <c r="BI69" i="58"/>
  <c r="AW69" i="58"/>
  <c r="BI48" i="58"/>
  <c r="AW48" i="58"/>
  <c r="AV48" i="58"/>
  <c r="AW36" i="58"/>
  <c r="AV36" i="58"/>
  <c r="BI36" i="58"/>
  <c r="AW99" i="58"/>
  <c r="BI99" i="58"/>
  <c r="AW111" i="58"/>
  <c r="BI111" i="58"/>
  <c r="BI96" i="58"/>
  <c r="AW96" i="58"/>
  <c r="BI108" i="58"/>
  <c r="AW108" i="58"/>
  <c r="BI81" i="58"/>
  <c r="AW81" i="58"/>
  <c r="AF62" i="57"/>
  <c r="BJ105" i="57"/>
  <c r="BJ63" i="57"/>
  <c r="BC120" i="57"/>
  <c r="AF131" i="57"/>
  <c r="AF56" i="57"/>
  <c r="BB36" i="57"/>
  <c r="AF68" i="57"/>
  <c r="AF136" i="57"/>
  <c r="BC45" i="57"/>
  <c r="BJ57" i="57"/>
  <c r="BB45" i="57"/>
  <c r="BJ108" i="57"/>
  <c r="BC57" i="57"/>
  <c r="BJ138" i="57"/>
  <c r="BJ75" i="57"/>
  <c r="BC78" i="57"/>
  <c r="BD90" i="57"/>
  <c r="BJ93" i="57"/>
  <c r="BJ132" i="57"/>
  <c r="BJ99" i="57"/>
  <c r="BJ135" i="57"/>
  <c r="BJ96" i="57"/>
  <c r="BC36" i="57"/>
  <c r="BB39" i="57"/>
  <c r="BJ26" i="57"/>
  <c r="BJ39" i="57"/>
  <c r="BC111" i="57"/>
  <c r="BE129" i="57"/>
  <c r="BC135" i="57"/>
  <c r="BC117" i="57"/>
  <c r="BD132" i="57"/>
  <c r="BJ60" i="57"/>
  <c r="BC99" i="57"/>
  <c r="BJ45" i="57"/>
  <c r="BC90" i="57"/>
  <c r="BJ87" i="57"/>
  <c r="BC126" i="57"/>
  <c r="BJ33" i="57"/>
  <c r="BJ42" i="57"/>
  <c r="BC66" i="57"/>
  <c r="AF100" i="57"/>
  <c r="AF70" i="57"/>
  <c r="AF139" i="57"/>
  <c r="AF59" i="57"/>
  <c r="AF106" i="57"/>
  <c r="AF53" i="57"/>
  <c r="BJ114" i="57"/>
  <c r="BJ72" i="57"/>
  <c r="BJ126" i="57"/>
  <c r="AF104" i="57"/>
  <c r="BE87" i="57"/>
  <c r="BB42" i="57"/>
  <c r="BC60" i="57"/>
  <c r="BC132" i="57"/>
  <c r="AF50" i="57"/>
  <c r="BC87" i="57"/>
  <c r="AF80" i="57"/>
  <c r="AF37" i="57"/>
  <c r="AF82" i="57"/>
  <c r="AF41" i="57"/>
  <c r="AF122" i="57"/>
  <c r="AF127" i="57"/>
  <c r="BC75" i="57"/>
  <c r="BC51" i="57"/>
  <c r="BJ102" i="57"/>
  <c r="BC42" i="57"/>
  <c r="BC93" i="57"/>
  <c r="AF32" i="57"/>
  <c r="AF61" i="57"/>
  <c r="AF91" i="57"/>
  <c r="O19" i="57"/>
  <c r="AF98" i="57"/>
  <c r="BC81" i="57"/>
  <c r="O15" i="57"/>
  <c r="AF77" i="57"/>
  <c r="AF52" i="57"/>
  <c r="AF110" i="57"/>
  <c r="AQ54" i="57"/>
  <c r="AF54" i="57"/>
  <c r="BH54" i="57"/>
  <c r="AK114" i="57"/>
  <c r="BG114" i="57"/>
  <c r="AF121" i="57"/>
  <c r="BG26" i="57"/>
  <c r="AK26" i="57"/>
  <c r="AK51" i="57"/>
  <c r="BG51" i="57"/>
  <c r="BG99" i="57"/>
  <c r="AK99" i="57"/>
  <c r="AQ66" i="57"/>
  <c r="BH66" i="57"/>
  <c r="AF66" i="57"/>
  <c r="AS87" i="57"/>
  <c r="AQ87" i="57"/>
  <c r="BH87" i="57"/>
  <c r="AF87" i="57"/>
  <c r="AQ102" i="57"/>
  <c r="BH102" i="57"/>
  <c r="AF102" i="57"/>
  <c r="AF118" i="57"/>
  <c r="AF107" i="57"/>
  <c r="AF137" i="57"/>
  <c r="BG117" i="57"/>
  <c r="AK117" i="57"/>
  <c r="AL132" i="57"/>
  <c r="AK132" i="57"/>
  <c r="BG132" i="57"/>
  <c r="AQ36" i="57"/>
  <c r="AP36" i="57"/>
  <c r="BH36" i="57"/>
  <c r="AF36" i="57"/>
  <c r="AF64" i="57"/>
  <c r="AQ78" i="57"/>
  <c r="AF78" i="57"/>
  <c r="BH78" i="57"/>
  <c r="AF38" i="57"/>
  <c r="AF94" i="57"/>
  <c r="BH57" i="57"/>
  <c r="AQ57" i="57"/>
  <c r="AF57" i="57"/>
  <c r="AF73" i="57"/>
  <c r="AF88" i="57"/>
  <c r="AQ120" i="57"/>
  <c r="BH120" i="57"/>
  <c r="AF120" i="57"/>
  <c r="BH138" i="57"/>
  <c r="AF138" i="57"/>
  <c r="AQ138" i="57"/>
  <c r="AF109" i="57"/>
  <c r="AF125" i="57"/>
  <c r="AK39" i="57"/>
  <c r="BG39" i="57"/>
  <c r="AJ39" i="57"/>
  <c r="BG87" i="57"/>
  <c r="AK87" i="57"/>
  <c r="AM87" i="57"/>
  <c r="AK120" i="57"/>
  <c r="BG120" i="57"/>
  <c r="BG54" i="57"/>
  <c r="AK54" i="57"/>
  <c r="BH75" i="57"/>
  <c r="AF75" i="57"/>
  <c r="AQ75" i="57"/>
  <c r="BH111" i="57"/>
  <c r="AQ111" i="57"/>
  <c r="AF111" i="57"/>
  <c r="AK81" i="57"/>
  <c r="BG81" i="57"/>
  <c r="AK69" i="57"/>
  <c r="BG69" i="57"/>
  <c r="BG72" i="57"/>
  <c r="AK72" i="57"/>
  <c r="BG105" i="57"/>
  <c r="AK105" i="57"/>
  <c r="BG135" i="57"/>
  <c r="AK135" i="57"/>
  <c r="AQ72" i="57"/>
  <c r="AF72" i="57"/>
  <c r="BH72" i="57"/>
  <c r="AQ114" i="57"/>
  <c r="BH114" i="57"/>
  <c r="AF114" i="57"/>
  <c r="AQ90" i="57"/>
  <c r="BH90" i="57"/>
  <c r="AF90" i="57"/>
  <c r="AR90" i="57"/>
  <c r="BG33" i="57"/>
  <c r="AK33" i="57"/>
  <c r="AQ39" i="57"/>
  <c r="AP39" i="57"/>
  <c r="BH39" i="57"/>
  <c r="AF39" i="57"/>
  <c r="BH96" i="57"/>
  <c r="AF96" i="57"/>
  <c r="AQ96" i="57"/>
  <c r="BH48" i="57"/>
  <c r="AQ48" i="57"/>
  <c r="AP48" i="57"/>
  <c r="AF48" i="57"/>
  <c r="AQ108" i="57"/>
  <c r="BH108" i="57"/>
  <c r="AF108" i="57"/>
  <c r="AF113" i="57"/>
  <c r="AK102" i="57"/>
  <c r="BG102" i="57"/>
  <c r="BG123" i="57"/>
  <c r="AK123" i="57"/>
  <c r="AF25" i="57"/>
  <c r="AF92" i="57"/>
  <c r="BH63" i="57"/>
  <c r="AQ63" i="57"/>
  <c r="AF63" i="57"/>
  <c r="AF115" i="57"/>
  <c r="BG60" i="57"/>
  <c r="AK60" i="57"/>
  <c r="AQ29" i="57"/>
  <c r="AF29" i="57"/>
  <c r="BH29" i="57"/>
  <c r="AK138" i="57"/>
  <c r="BG138" i="57"/>
  <c r="AQ84" i="57"/>
  <c r="AF84" i="57"/>
  <c r="BH84" i="57"/>
  <c r="BH45" i="57"/>
  <c r="AF45" i="57"/>
  <c r="AQ45" i="57"/>
  <c r="AP45" i="57"/>
  <c r="AF97" i="57"/>
  <c r="BH129" i="57"/>
  <c r="AS129" i="57"/>
  <c r="AQ129" i="57"/>
  <c r="AF129" i="57"/>
  <c r="AK42" i="57"/>
  <c r="AJ42" i="57"/>
  <c r="BG42" i="57"/>
  <c r="AK126" i="57"/>
  <c r="BG126" i="57"/>
  <c r="AK45" i="57"/>
  <c r="BG45" i="57"/>
  <c r="AJ45" i="57"/>
  <c r="AF40" i="57"/>
  <c r="AF26" i="57"/>
  <c r="BH26" i="57"/>
  <c r="AQ26" i="57"/>
  <c r="AF79" i="57"/>
  <c r="BH93" i="57"/>
  <c r="AF93" i="57"/>
  <c r="AQ93" i="57"/>
  <c r="AQ126" i="57"/>
  <c r="BH126" i="57"/>
  <c r="AF126" i="57"/>
  <c r="BH99" i="57"/>
  <c r="AQ99" i="57"/>
  <c r="AF99" i="57"/>
  <c r="AF130" i="57"/>
  <c r="BG29" i="57"/>
  <c r="BG90" i="57"/>
  <c r="AK90" i="57"/>
  <c r="AL90" i="57"/>
  <c r="AF27" i="57"/>
  <c r="AQ42" i="57"/>
  <c r="AP42" i="57"/>
  <c r="BH42" i="57"/>
  <c r="AF42" i="57"/>
  <c r="AF49" i="57"/>
  <c r="AF28" i="57"/>
  <c r="AF47" i="57"/>
  <c r="AF65" i="57"/>
  <c r="BH81" i="57"/>
  <c r="AQ81" i="57"/>
  <c r="AF81" i="57"/>
  <c r="AF95" i="57"/>
  <c r="AF112" i="57"/>
  <c r="AF128" i="57"/>
  <c r="AF101" i="57"/>
  <c r="BH117" i="57"/>
  <c r="AQ117" i="57"/>
  <c r="AF117" i="57"/>
  <c r="BH132" i="57"/>
  <c r="AR132" i="57"/>
  <c r="AQ132" i="57"/>
  <c r="AF132" i="57"/>
  <c r="AK75" i="57"/>
  <c r="BG75" i="57"/>
  <c r="AK48" i="57"/>
  <c r="AJ48" i="57"/>
  <c r="BG48" i="57"/>
  <c r="BG78" i="57"/>
  <c r="AK78" i="57"/>
  <c r="AK96" i="57"/>
  <c r="BG96" i="57"/>
  <c r="BG111" i="57"/>
  <c r="AK111" i="57"/>
  <c r="AK63" i="57"/>
  <c r="BG63" i="57"/>
  <c r="AM129" i="57"/>
  <c r="AK129" i="57"/>
  <c r="BG129" i="57"/>
  <c r="AF33" i="57"/>
  <c r="BH33" i="57"/>
  <c r="AQ33" i="57"/>
  <c r="BH69" i="57"/>
  <c r="AQ69" i="57"/>
  <c r="AF69" i="57"/>
  <c r="AF116" i="57"/>
  <c r="BH135" i="57"/>
  <c r="AQ135" i="57"/>
  <c r="AF135" i="57"/>
  <c r="BG66" i="57"/>
  <c r="AK66" i="57"/>
  <c r="AK108" i="57"/>
  <c r="BG108" i="57"/>
  <c r="BH51" i="57"/>
  <c r="AQ51" i="57"/>
  <c r="AF51" i="57"/>
  <c r="BH105" i="57"/>
  <c r="AQ105" i="57"/>
  <c r="AF105" i="57"/>
  <c r="AK36" i="57"/>
  <c r="BG36" i="57"/>
  <c r="AJ36" i="57"/>
  <c r="AK57" i="57"/>
  <c r="BG57" i="57"/>
  <c r="AF34" i="57"/>
  <c r="AQ60" i="57"/>
  <c r="AF60" i="57"/>
  <c r="BH60" i="57"/>
  <c r="AF35" i="57"/>
  <c r="AF55" i="57"/>
  <c r="BH123" i="57"/>
  <c r="AQ123" i="57"/>
  <c r="AF123" i="57"/>
  <c r="AK93" i="57"/>
  <c r="BG93" i="57"/>
  <c r="BG84" i="57"/>
  <c r="AK84" i="57"/>
  <c r="J23" i="56"/>
  <c r="J22" i="56"/>
  <c r="F21" i="56"/>
  <c r="F22" i="56"/>
  <c r="H23" i="56"/>
  <c r="H21" i="56"/>
  <c r="H22" i="56"/>
  <c r="F23" i="56"/>
  <c r="J21" i="56"/>
  <c r="F22" i="55"/>
  <c r="J23" i="55"/>
  <c r="J21" i="55"/>
  <c r="F21" i="55"/>
  <c r="H21" i="55"/>
  <c r="N17" i="55" s="1"/>
  <c r="H22" i="55"/>
  <c r="H23" i="55"/>
  <c r="AQ29" i="54"/>
  <c r="J15" i="54"/>
  <c r="AU137" i="54"/>
  <c r="AU95" i="54"/>
  <c r="AI95" i="54"/>
  <c r="BA137" i="54"/>
  <c r="AO137" i="54"/>
  <c r="AI137" i="54"/>
  <c r="BA95" i="54"/>
  <c r="AO95" i="54"/>
  <c r="BA50" i="54"/>
  <c r="AU50" i="54"/>
  <c r="AO50" i="54"/>
  <c r="AI50" i="54"/>
  <c r="I19" i="54"/>
  <c r="G19" i="54"/>
  <c r="E19" i="54"/>
  <c r="I18" i="54"/>
  <c r="G18" i="54"/>
  <c r="E18" i="54"/>
  <c r="I17" i="54"/>
  <c r="G17" i="54"/>
  <c r="E17" i="54"/>
  <c r="I16" i="54"/>
  <c r="H16" i="54"/>
  <c r="G16" i="54"/>
  <c r="E16" i="54"/>
  <c r="H18" i="54"/>
  <c r="F19" i="54"/>
  <c r="I15" i="54"/>
  <c r="G15" i="54"/>
  <c r="F15" i="54"/>
  <c r="E15" i="54"/>
  <c r="AV45" i="57" l="1"/>
  <c r="BI45" i="57"/>
  <c r="AW45" i="57"/>
  <c r="AW81" i="57"/>
  <c r="BI81" i="57"/>
  <c r="AY129" i="57"/>
  <c r="AW129" i="57"/>
  <c r="BI129" i="57"/>
  <c r="BI39" i="57"/>
  <c r="AW39" i="57"/>
  <c r="AV39" i="57"/>
  <c r="AW120" i="57"/>
  <c r="BI120" i="57"/>
  <c r="AW29" i="57"/>
  <c r="BI29" i="57"/>
  <c r="AX90" i="57"/>
  <c r="BI90" i="57"/>
  <c r="AW90" i="57"/>
  <c r="AW60" i="57"/>
  <c r="BI60" i="57"/>
  <c r="BI105" i="57"/>
  <c r="AW105" i="57"/>
  <c r="BI117" i="57"/>
  <c r="AW117" i="57"/>
  <c r="BI93" i="57"/>
  <c r="AW93" i="57"/>
  <c r="AV48" i="57"/>
  <c r="AW48" i="57"/>
  <c r="BI48" i="57"/>
  <c r="BI66" i="57"/>
  <c r="AW66" i="57"/>
  <c r="BI111" i="57"/>
  <c r="AW111" i="57"/>
  <c r="BI123" i="57"/>
  <c r="AW123" i="57"/>
  <c r="BI135" i="57"/>
  <c r="AW135" i="57"/>
  <c r="BI78" i="57"/>
  <c r="AW78" i="57"/>
  <c r="BI102" i="57"/>
  <c r="AW102" i="57"/>
  <c r="BI51" i="57"/>
  <c r="AW51" i="57"/>
  <c r="BI33" i="57"/>
  <c r="AW33" i="57"/>
  <c r="AW63" i="57"/>
  <c r="BI63" i="57"/>
  <c r="BI99" i="57"/>
  <c r="AW99" i="57"/>
  <c r="AW84" i="57"/>
  <c r="BI84" i="57"/>
  <c r="AX132" i="57"/>
  <c r="AW132" i="57"/>
  <c r="BI132" i="57"/>
  <c r="BI126" i="57"/>
  <c r="AW126" i="57"/>
  <c r="AW57" i="57"/>
  <c r="BI57" i="57"/>
  <c r="AY87" i="57"/>
  <c r="AW87" i="57"/>
  <c r="BI87" i="57"/>
  <c r="BI69" i="57"/>
  <c r="AW69" i="57"/>
  <c r="AV42" i="57"/>
  <c r="BI42" i="57"/>
  <c r="AW42" i="57"/>
  <c r="AW114" i="57"/>
  <c r="BI114" i="57"/>
  <c r="BI26" i="57"/>
  <c r="AW26" i="57"/>
  <c r="AW108" i="57"/>
  <c r="BI108" i="57"/>
  <c r="AW96" i="57"/>
  <c r="BI96" i="57"/>
  <c r="BI72" i="57"/>
  <c r="AW72" i="57"/>
  <c r="BI75" i="57"/>
  <c r="AW75" i="57"/>
  <c r="AW138" i="57"/>
  <c r="BI138" i="57"/>
  <c r="BI36" i="57"/>
  <c r="AW36" i="57"/>
  <c r="AV36" i="57"/>
  <c r="BI54" i="57"/>
  <c r="AW54" i="57"/>
  <c r="N18" i="56"/>
  <c r="N14" i="56"/>
  <c r="M17" i="56"/>
  <c r="N16" i="56"/>
  <c r="N19" i="56"/>
  <c r="AG138" i="56"/>
  <c r="AG137" i="56"/>
  <c r="AG135" i="56"/>
  <c r="AG133" i="56"/>
  <c r="AG130" i="56"/>
  <c r="AG127" i="56"/>
  <c r="AG125" i="56"/>
  <c r="AG123" i="56"/>
  <c r="AG121" i="56"/>
  <c r="AG119" i="56"/>
  <c r="AG117" i="56"/>
  <c r="AG115" i="56"/>
  <c r="AG113" i="56"/>
  <c r="AG111" i="56"/>
  <c r="AG109" i="56"/>
  <c r="AG107" i="56"/>
  <c r="AG105" i="56"/>
  <c r="AG103" i="56"/>
  <c r="AG101" i="56"/>
  <c r="AG99" i="56"/>
  <c r="AG97" i="56"/>
  <c r="AG94" i="56"/>
  <c r="AG92" i="56"/>
  <c r="AG90" i="56"/>
  <c r="AG89" i="56"/>
  <c r="AG87" i="56"/>
  <c r="AG86" i="56"/>
  <c r="AG84" i="56"/>
  <c r="AG82" i="56"/>
  <c r="AG80" i="56"/>
  <c r="AG78" i="56"/>
  <c r="AG76" i="56"/>
  <c r="AG74" i="56"/>
  <c r="AG72" i="56"/>
  <c r="AG70" i="56"/>
  <c r="AG68" i="56"/>
  <c r="AG66" i="56"/>
  <c r="AG64" i="56"/>
  <c r="AG62" i="56"/>
  <c r="AG60" i="56"/>
  <c r="AG58" i="56"/>
  <c r="AG56" i="56"/>
  <c r="AG54" i="56"/>
  <c r="AG52" i="56"/>
  <c r="AG49" i="56"/>
  <c r="AG46" i="56"/>
  <c r="AG43" i="56"/>
  <c r="AG139" i="56"/>
  <c r="AG106" i="56"/>
  <c r="AG96" i="56"/>
  <c r="AG88" i="56"/>
  <c r="AG79" i="56"/>
  <c r="AG104" i="56"/>
  <c r="AG95" i="56"/>
  <c r="AG77" i="56"/>
  <c r="AG47" i="56"/>
  <c r="AG42" i="56"/>
  <c r="AG41" i="56"/>
  <c r="AG38" i="56"/>
  <c r="AG35" i="56"/>
  <c r="AG31" i="56"/>
  <c r="AG136" i="56"/>
  <c r="AG134" i="56"/>
  <c r="AG129" i="56"/>
  <c r="AG128" i="56"/>
  <c r="AG120" i="56"/>
  <c r="AG118" i="56"/>
  <c r="AG116" i="56"/>
  <c r="AG69" i="56"/>
  <c r="AG65" i="56"/>
  <c r="AG55" i="56"/>
  <c r="AG39" i="56"/>
  <c r="AG36" i="56"/>
  <c r="AG33" i="56"/>
  <c r="AG108" i="56"/>
  <c r="AG81" i="56"/>
  <c r="AG102" i="56"/>
  <c r="AG93" i="56"/>
  <c r="AG85" i="56"/>
  <c r="AG112" i="56"/>
  <c r="AG91" i="56"/>
  <c r="AG73" i="56"/>
  <c r="AG40" i="56"/>
  <c r="AG126" i="56"/>
  <c r="AG110" i="56"/>
  <c r="AG50" i="56"/>
  <c r="AG25" i="56"/>
  <c r="AG124" i="56"/>
  <c r="AG83" i="56"/>
  <c r="AG63" i="56"/>
  <c r="AG44" i="56"/>
  <c r="AG29" i="56"/>
  <c r="AG122" i="56"/>
  <c r="AG100" i="56"/>
  <c r="AG75" i="56"/>
  <c r="AG67" i="56"/>
  <c r="AG59" i="56"/>
  <c r="AG71" i="56"/>
  <c r="AG48" i="56"/>
  <c r="AG37" i="56"/>
  <c r="AG30" i="56"/>
  <c r="AG131" i="56"/>
  <c r="P14" i="56"/>
  <c r="AG32" i="56"/>
  <c r="AG57" i="56"/>
  <c r="AG45" i="56"/>
  <c r="AG28" i="56"/>
  <c r="AG132" i="56"/>
  <c r="AG114" i="56"/>
  <c r="AG98" i="56"/>
  <c r="AG61" i="56"/>
  <c r="AG53" i="56"/>
  <c r="AG27" i="56"/>
  <c r="AG26" i="56"/>
  <c r="AG51" i="56"/>
  <c r="AG34" i="56"/>
  <c r="P15" i="56"/>
  <c r="P17" i="56"/>
  <c r="P19" i="56"/>
  <c r="P18" i="56"/>
  <c r="P16" i="56"/>
  <c r="AD135" i="56"/>
  <c r="AD133" i="56"/>
  <c r="AD127" i="56"/>
  <c r="AD125" i="56"/>
  <c r="AD117" i="56"/>
  <c r="AD115" i="56"/>
  <c r="AD113" i="56"/>
  <c r="AD108" i="56"/>
  <c r="AD101" i="56"/>
  <c r="AD92" i="56"/>
  <c r="AD81" i="56"/>
  <c r="AD72" i="56"/>
  <c r="AD69" i="56"/>
  <c r="AD68" i="56"/>
  <c r="AD65" i="56"/>
  <c r="AD58" i="56"/>
  <c r="AD55" i="56"/>
  <c r="AD139" i="56"/>
  <c r="AD106" i="56"/>
  <c r="AD96" i="56"/>
  <c r="AD88" i="56"/>
  <c r="AD79" i="56"/>
  <c r="AD75" i="56"/>
  <c r="AD74" i="56"/>
  <c r="AD71" i="56"/>
  <c r="AD64" i="56"/>
  <c r="AD61" i="56"/>
  <c r="AD54" i="56"/>
  <c r="AD51" i="56"/>
  <c r="AD46" i="56"/>
  <c r="AD44" i="56"/>
  <c r="AD138" i="56"/>
  <c r="AD132" i="56"/>
  <c r="AD131" i="56"/>
  <c r="AD126" i="56"/>
  <c r="AD124" i="56"/>
  <c r="AD122" i="56"/>
  <c r="AD114" i="56"/>
  <c r="AD137" i="56"/>
  <c r="AD130" i="56"/>
  <c r="AD123" i="56"/>
  <c r="AD121" i="56"/>
  <c r="AD119" i="56"/>
  <c r="AD111" i="56"/>
  <c r="AD105" i="56"/>
  <c r="AD104" i="56"/>
  <c r="AD95" i="56"/>
  <c r="AD87" i="56"/>
  <c r="AD78" i="56"/>
  <c r="AD77" i="56"/>
  <c r="AD70" i="56"/>
  <c r="AD67" i="56"/>
  <c r="AD60" i="56"/>
  <c r="AD57" i="56"/>
  <c r="AD56" i="56"/>
  <c r="AD53" i="56"/>
  <c r="AD48" i="56"/>
  <c r="AD43" i="56"/>
  <c r="AD40" i="56"/>
  <c r="AD37" i="56"/>
  <c r="AD34" i="56"/>
  <c r="AD32" i="56"/>
  <c r="AD30" i="56"/>
  <c r="AD28" i="56"/>
  <c r="AD26" i="56"/>
  <c r="AD109" i="56"/>
  <c r="AD99" i="56"/>
  <c r="AD98" i="56"/>
  <c r="AD90" i="56"/>
  <c r="AD82" i="56"/>
  <c r="AD103" i="56"/>
  <c r="AD94" i="56"/>
  <c r="AD86" i="56"/>
  <c r="AD76" i="56"/>
  <c r="AD73" i="56"/>
  <c r="AD66" i="56"/>
  <c r="AD63" i="56"/>
  <c r="AD62" i="56"/>
  <c r="AD59" i="56"/>
  <c r="AD52" i="56"/>
  <c r="AD50" i="56"/>
  <c r="AD45" i="56"/>
  <c r="AD136" i="56"/>
  <c r="AD134" i="56"/>
  <c r="AD129" i="56"/>
  <c r="AD128" i="56"/>
  <c r="AD120" i="56"/>
  <c r="AD118" i="56"/>
  <c r="AD116" i="56"/>
  <c r="AD107" i="56"/>
  <c r="AD97" i="56"/>
  <c r="AD89" i="56"/>
  <c r="AD80" i="56"/>
  <c r="AD112" i="56"/>
  <c r="AD102" i="56"/>
  <c r="AD91" i="56"/>
  <c r="AD84" i="56"/>
  <c r="AD27" i="56"/>
  <c r="AD110" i="56"/>
  <c r="M18" i="56"/>
  <c r="O18" i="56" s="1"/>
  <c r="AD83" i="56"/>
  <c r="AD49" i="56"/>
  <c r="AD47" i="56"/>
  <c r="AD39" i="56"/>
  <c r="AD38" i="56"/>
  <c r="AD33" i="56"/>
  <c r="AD31" i="56"/>
  <c r="AD25" i="56"/>
  <c r="M19" i="56"/>
  <c r="O19" i="56" s="1"/>
  <c r="AD100" i="56"/>
  <c r="AD29" i="56"/>
  <c r="AD42" i="56"/>
  <c r="AD41" i="56"/>
  <c r="AD36" i="56"/>
  <c r="AD35" i="56"/>
  <c r="AD93" i="56"/>
  <c r="AD85" i="56"/>
  <c r="M15" i="56"/>
  <c r="M14" i="56"/>
  <c r="O14" i="56" s="1"/>
  <c r="M16" i="56"/>
  <c r="O16" i="56" s="1"/>
  <c r="AE139" i="56"/>
  <c r="AE136" i="56"/>
  <c r="AE134" i="56"/>
  <c r="AE132" i="56"/>
  <c r="AE131" i="56"/>
  <c r="AE129" i="56"/>
  <c r="AE128" i="56"/>
  <c r="AE126" i="56"/>
  <c r="AE124" i="56"/>
  <c r="AE122" i="56"/>
  <c r="AE120" i="56"/>
  <c r="AE118" i="56"/>
  <c r="AE116" i="56"/>
  <c r="AE114" i="56"/>
  <c r="AE112" i="56"/>
  <c r="AE110" i="56"/>
  <c r="AE108" i="56"/>
  <c r="AE106" i="56"/>
  <c r="AE104" i="56"/>
  <c r="AE102" i="56"/>
  <c r="AE100" i="56"/>
  <c r="AE98" i="56"/>
  <c r="AE96" i="56"/>
  <c r="AF96" i="56" s="1"/>
  <c r="AE95" i="56"/>
  <c r="AE93" i="56"/>
  <c r="AE91" i="56"/>
  <c r="AE88" i="56"/>
  <c r="AE85" i="56"/>
  <c r="AE83" i="56"/>
  <c r="AE81" i="56"/>
  <c r="AE79" i="56"/>
  <c r="AE77" i="56"/>
  <c r="AE138" i="56"/>
  <c r="AE137" i="56"/>
  <c r="AE135" i="56"/>
  <c r="AF135" i="56" s="1"/>
  <c r="AE133" i="56"/>
  <c r="AE130" i="56"/>
  <c r="AE127" i="56"/>
  <c r="AE125" i="56"/>
  <c r="AE123" i="56"/>
  <c r="AE121" i="56"/>
  <c r="AE119" i="56"/>
  <c r="AE117" i="56"/>
  <c r="AE115" i="56"/>
  <c r="AE113" i="56"/>
  <c r="AE111" i="56"/>
  <c r="AF111" i="56" s="1"/>
  <c r="AE109" i="56"/>
  <c r="AE107" i="56"/>
  <c r="AE105" i="56"/>
  <c r="AE103" i="56"/>
  <c r="AE101" i="56"/>
  <c r="AE99" i="56"/>
  <c r="AE97" i="56"/>
  <c r="AE94" i="56"/>
  <c r="AE92" i="56"/>
  <c r="AE90" i="56"/>
  <c r="AE89" i="56"/>
  <c r="AE87" i="56"/>
  <c r="AE86" i="56"/>
  <c r="AE84" i="56"/>
  <c r="AE82" i="56"/>
  <c r="AE80" i="56"/>
  <c r="AE78" i="56"/>
  <c r="AE76" i="56"/>
  <c r="AE74" i="56"/>
  <c r="AE72" i="56"/>
  <c r="AE70" i="56"/>
  <c r="AF70" i="56" s="1"/>
  <c r="AE68" i="56"/>
  <c r="AE66" i="56"/>
  <c r="AF66" i="56" s="1"/>
  <c r="AE64" i="56"/>
  <c r="AE62" i="56"/>
  <c r="AE60" i="56"/>
  <c r="AE58" i="56"/>
  <c r="AE56" i="56"/>
  <c r="AE54" i="56"/>
  <c r="AE52" i="56"/>
  <c r="AE49" i="56"/>
  <c r="AE46" i="56"/>
  <c r="AE43" i="56"/>
  <c r="AE63" i="56"/>
  <c r="AE45" i="56"/>
  <c r="AE73" i="56"/>
  <c r="AE59" i="56"/>
  <c r="AE50" i="56"/>
  <c r="AE65" i="56"/>
  <c r="AE40" i="56"/>
  <c r="AE34" i="56"/>
  <c r="AE32" i="56"/>
  <c r="AE55" i="56"/>
  <c r="AF55" i="56" s="1"/>
  <c r="AE51" i="56"/>
  <c r="AE47" i="56"/>
  <c r="AE39" i="56"/>
  <c r="AE38" i="56"/>
  <c r="AE33" i="56"/>
  <c r="AE31" i="56"/>
  <c r="AE25" i="56"/>
  <c r="AE29" i="56"/>
  <c r="AE75" i="56"/>
  <c r="AE67" i="56"/>
  <c r="AE44" i="56"/>
  <c r="AE61" i="56"/>
  <c r="AE53" i="56"/>
  <c r="AE26" i="56"/>
  <c r="AE71" i="56"/>
  <c r="AE48" i="56"/>
  <c r="AF48" i="56" s="1"/>
  <c r="AE37" i="56"/>
  <c r="AE30" i="56"/>
  <c r="AE57" i="56"/>
  <c r="AE42" i="56"/>
  <c r="AE41" i="56"/>
  <c r="AE36" i="56"/>
  <c r="AE35" i="56"/>
  <c r="AE28" i="56"/>
  <c r="AE69" i="56"/>
  <c r="AE27" i="56"/>
  <c r="AF27" i="56" s="1"/>
  <c r="N15" i="56"/>
  <c r="N17" i="56"/>
  <c r="O17" i="56" s="1"/>
  <c r="AD139" i="55"/>
  <c r="AD136" i="55"/>
  <c r="AD134" i="55"/>
  <c r="AD132" i="55"/>
  <c r="AD131" i="55"/>
  <c r="AD129" i="55"/>
  <c r="AD128" i="55"/>
  <c r="AD126" i="55"/>
  <c r="AD124" i="55"/>
  <c r="AD122" i="55"/>
  <c r="AD120" i="55"/>
  <c r="AD118" i="55"/>
  <c r="AD116" i="55"/>
  <c r="AD114" i="55"/>
  <c r="AD112" i="55"/>
  <c r="AD110" i="55"/>
  <c r="AD108" i="55"/>
  <c r="AD106" i="55"/>
  <c r="AD104" i="55"/>
  <c r="AD102" i="55"/>
  <c r="AD100" i="55"/>
  <c r="AD98" i="55"/>
  <c r="AD96" i="55"/>
  <c r="AD95" i="55"/>
  <c r="AD93" i="55"/>
  <c r="AD91" i="55"/>
  <c r="AD88" i="55"/>
  <c r="AD85" i="55"/>
  <c r="AD83" i="55"/>
  <c r="AD81" i="55"/>
  <c r="AD79" i="55"/>
  <c r="AD77" i="55"/>
  <c r="AD75" i="55"/>
  <c r="AD73" i="55"/>
  <c r="AD71" i="55"/>
  <c r="AD69" i="55"/>
  <c r="AD67" i="55"/>
  <c r="AD65" i="55"/>
  <c r="AD63" i="55"/>
  <c r="AD61" i="55"/>
  <c r="AD59" i="55"/>
  <c r="AD57" i="55"/>
  <c r="AD55" i="55"/>
  <c r="AD53" i="55"/>
  <c r="AD51" i="55"/>
  <c r="AD50" i="55"/>
  <c r="AD48" i="55"/>
  <c r="AD47" i="55"/>
  <c r="AD137" i="55"/>
  <c r="AD119" i="55"/>
  <c r="AD109" i="55"/>
  <c r="AD99" i="55"/>
  <c r="AD92" i="55"/>
  <c r="AD68" i="55"/>
  <c r="AD58" i="55"/>
  <c r="AD133" i="55"/>
  <c r="AD125" i="55"/>
  <c r="AD115" i="55"/>
  <c r="AD105" i="55"/>
  <c r="AD89" i="55"/>
  <c r="AD80" i="55"/>
  <c r="AD74" i="55"/>
  <c r="AD62" i="55"/>
  <c r="AD52" i="55"/>
  <c r="AD46" i="55"/>
  <c r="AD130" i="55"/>
  <c r="AD121" i="55"/>
  <c r="AD111" i="55"/>
  <c r="AD94" i="55"/>
  <c r="AD86" i="55"/>
  <c r="AD76" i="55"/>
  <c r="AD56" i="55"/>
  <c r="AD49" i="55"/>
  <c r="AD42" i="55"/>
  <c r="AD41" i="55"/>
  <c r="AD39" i="55"/>
  <c r="AD38" i="55"/>
  <c r="AD36" i="55"/>
  <c r="AD35" i="55"/>
  <c r="AD33" i="55"/>
  <c r="AD31" i="55"/>
  <c r="AD29" i="55"/>
  <c r="AD27" i="55"/>
  <c r="AD25" i="55"/>
  <c r="AD135" i="55"/>
  <c r="AD127" i="55"/>
  <c r="AD117" i="55"/>
  <c r="AD90" i="55"/>
  <c r="AD82" i="55"/>
  <c r="AD44" i="55"/>
  <c r="AD54" i="55"/>
  <c r="AD123" i="55"/>
  <c r="AD87" i="55"/>
  <c r="AD78" i="55"/>
  <c r="AD64" i="55"/>
  <c r="AD101" i="55"/>
  <c r="AD84" i="55"/>
  <c r="AD72" i="55"/>
  <c r="AD66" i="55"/>
  <c r="AD45" i="55"/>
  <c r="AD103" i="55"/>
  <c r="AD107" i="55"/>
  <c r="AD97" i="55"/>
  <c r="AD70" i="55"/>
  <c r="AD60" i="55"/>
  <c r="AD43" i="55"/>
  <c r="AD40" i="55"/>
  <c r="AD37" i="55"/>
  <c r="AD34" i="55"/>
  <c r="AD32" i="55"/>
  <c r="AD30" i="55"/>
  <c r="AD28" i="55"/>
  <c r="AD26" i="55"/>
  <c r="AD113" i="55"/>
  <c r="M15" i="55"/>
  <c r="M16" i="55"/>
  <c r="M17" i="55"/>
  <c r="O17" i="55" s="1"/>
  <c r="M14" i="55"/>
  <c r="M19" i="55"/>
  <c r="AG139" i="55"/>
  <c r="AG133" i="55"/>
  <c r="AG131" i="55"/>
  <c r="AG125" i="55"/>
  <c r="AG122" i="55"/>
  <c r="AG115" i="55"/>
  <c r="AG112" i="55"/>
  <c r="AG105" i="55"/>
  <c r="AG102" i="55"/>
  <c r="AG95" i="55"/>
  <c r="AG89" i="55"/>
  <c r="AG80" i="55"/>
  <c r="AG77" i="55"/>
  <c r="AG74" i="55"/>
  <c r="AG63" i="55"/>
  <c r="AG62" i="55"/>
  <c r="AG52" i="55"/>
  <c r="AG46" i="55"/>
  <c r="AG44" i="55"/>
  <c r="AG136" i="55"/>
  <c r="AG130" i="55"/>
  <c r="AG128" i="55"/>
  <c r="AG121" i="55"/>
  <c r="AG118" i="55"/>
  <c r="AG111" i="55"/>
  <c r="AG108" i="55"/>
  <c r="AG94" i="55"/>
  <c r="AG91" i="55"/>
  <c r="AG86" i="55"/>
  <c r="AG83" i="55"/>
  <c r="AG76" i="55"/>
  <c r="AG67" i="55"/>
  <c r="AG57" i="55"/>
  <c r="AG56" i="55"/>
  <c r="AG49" i="55"/>
  <c r="AG119" i="55"/>
  <c r="AG36" i="55"/>
  <c r="AG31" i="55"/>
  <c r="AG135" i="55"/>
  <c r="AG132" i="55"/>
  <c r="AG127" i="55"/>
  <c r="AG124" i="55"/>
  <c r="AG117" i="55"/>
  <c r="AG114" i="55"/>
  <c r="AG90" i="55"/>
  <c r="AG88" i="55"/>
  <c r="AG82" i="55"/>
  <c r="AG79" i="55"/>
  <c r="AG73" i="55"/>
  <c r="AG71" i="55"/>
  <c r="AG61" i="55"/>
  <c r="AG51" i="55"/>
  <c r="AG45" i="55"/>
  <c r="AG42" i="55"/>
  <c r="AG25" i="55"/>
  <c r="P15" i="55"/>
  <c r="AG129" i="55"/>
  <c r="AG123" i="55"/>
  <c r="AG120" i="55"/>
  <c r="AG93" i="55"/>
  <c r="AG87" i="55"/>
  <c r="AG85" i="55"/>
  <c r="AG78" i="55"/>
  <c r="AG75" i="55"/>
  <c r="AG65" i="55"/>
  <c r="AG55" i="55"/>
  <c r="AG48" i="55"/>
  <c r="AG40" i="55"/>
  <c r="AG37" i="55"/>
  <c r="AG34" i="55"/>
  <c r="AG32" i="55"/>
  <c r="AG30" i="55"/>
  <c r="AG28" i="55"/>
  <c r="AG26" i="55"/>
  <c r="AG134" i="55"/>
  <c r="AG92" i="55"/>
  <c r="AG39" i="55"/>
  <c r="AG35" i="55"/>
  <c r="AG29" i="55"/>
  <c r="AG126" i="55"/>
  <c r="AG101" i="55"/>
  <c r="AG98" i="55"/>
  <c r="AG84" i="55"/>
  <c r="AG81" i="55"/>
  <c r="AG72" i="55"/>
  <c r="AG66" i="55"/>
  <c r="AG59" i="55"/>
  <c r="AG43" i="55"/>
  <c r="AG96" i="55"/>
  <c r="AG68" i="55"/>
  <c r="AG41" i="55"/>
  <c r="AG38" i="55"/>
  <c r="AG33" i="55"/>
  <c r="AG27" i="55"/>
  <c r="AG107" i="55"/>
  <c r="AG104" i="55"/>
  <c r="AG97" i="55"/>
  <c r="AG70" i="55"/>
  <c r="AG60" i="55"/>
  <c r="AG53" i="55"/>
  <c r="AG47" i="55"/>
  <c r="AG69" i="55"/>
  <c r="AG58" i="55"/>
  <c r="AG113" i="55"/>
  <c r="AG110" i="55"/>
  <c r="AG103" i="55"/>
  <c r="AG100" i="55"/>
  <c r="AG64" i="55"/>
  <c r="AG54" i="55"/>
  <c r="AG50" i="55"/>
  <c r="AG137" i="55"/>
  <c r="AG116" i="55"/>
  <c r="AG109" i="55"/>
  <c r="AG106" i="55"/>
  <c r="AG99" i="55"/>
  <c r="P19" i="55"/>
  <c r="P14" i="55"/>
  <c r="P17" i="55"/>
  <c r="AE139" i="55"/>
  <c r="AE136" i="55"/>
  <c r="AE134" i="55"/>
  <c r="AE132" i="55"/>
  <c r="AE131" i="55"/>
  <c r="AE129" i="55"/>
  <c r="AE128" i="55"/>
  <c r="AE126" i="55"/>
  <c r="AE124" i="55"/>
  <c r="AE122" i="55"/>
  <c r="AE120" i="55"/>
  <c r="AE118" i="55"/>
  <c r="AE116" i="55"/>
  <c r="AE114" i="55"/>
  <c r="AE112" i="55"/>
  <c r="AE110" i="55"/>
  <c r="AE108" i="55"/>
  <c r="AE106" i="55"/>
  <c r="AE104" i="55"/>
  <c r="AE102" i="55"/>
  <c r="AE100" i="55"/>
  <c r="AE98" i="55"/>
  <c r="AE96" i="55"/>
  <c r="AE95" i="55"/>
  <c r="AE93" i="55"/>
  <c r="AE91" i="55"/>
  <c r="AE88" i="55"/>
  <c r="AE85" i="55"/>
  <c r="AE83" i="55"/>
  <c r="AE81" i="55"/>
  <c r="AE79" i="55"/>
  <c r="AE77" i="55"/>
  <c r="AE75" i="55"/>
  <c r="AE137" i="55"/>
  <c r="AE135" i="55"/>
  <c r="AE133" i="55"/>
  <c r="AE130" i="55"/>
  <c r="AF130" i="55" s="1"/>
  <c r="AE127" i="55"/>
  <c r="AE125" i="55"/>
  <c r="AE123" i="55"/>
  <c r="AE121" i="55"/>
  <c r="AF121" i="55" s="1"/>
  <c r="AE119" i="55"/>
  <c r="AE117" i="55"/>
  <c r="AE115" i="55"/>
  <c r="AF115" i="55" s="1"/>
  <c r="AE113" i="55"/>
  <c r="AE111" i="55"/>
  <c r="AE109" i="55"/>
  <c r="AF109" i="55" s="1"/>
  <c r="AE107" i="55"/>
  <c r="AE105" i="55"/>
  <c r="AF105" i="55" s="1"/>
  <c r="AE103" i="55"/>
  <c r="AE101" i="55"/>
  <c r="AE99" i="55"/>
  <c r="AE97" i="55"/>
  <c r="AE94" i="55"/>
  <c r="AF94" i="55" s="1"/>
  <c r="AE92" i="55"/>
  <c r="AE90" i="55"/>
  <c r="AE89" i="55"/>
  <c r="AE87" i="55"/>
  <c r="AE86" i="55"/>
  <c r="AE84" i="55"/>
  <c r="AE82" i="55"/>
  <c r="AE80" i="55"/>
  <c r="AE78" i="55"/>
  <c r="AE76" i="55"/>
  <c r="AE74" i="55"/>
  <c r="AE72" i="55"/>
  <c r="AF72" i="55" s="1"/>
  <c r="AE70" i="55"/>
  <c r="AE68" i="55"/>
  <c r="AE66" i="55"/>
  <c r="AE64" i="55"/>
  <c r="AE62" i="55"/>
  <c r="AE60" i="55"/>
  <c r="AE58" i="55"/>
  <c r="AE56" i="55"/>
  <c r="AE54" i="55"/>
  <c r="AE52" i="55"/>
  <c r="AE49" i="55"/>
  <c r="AE46" i="55"/>
  <c r="AE43" i="55"/>
  <c r="AF43" i="55" s="1"/>
  <c r="AE50" i="55"/>
  <c r="AE69" i="55"/>
  <c r="AE42" i="55"/>
  <c r="AF42" i="55" s="1"/>
  <c r="AE41" i="55"/>
  <c r="AE39" i="55"/>
  <c r="AE38" i="55"/>
  <c r="AE36" i="55"/>
  <c r="AE35" i="55"/>
  <c r="AE33" i="55"/>
  <c r="AE31" i="55"/>
  <c r="AE29" i="55"/>
  <c r="AE27" i="55"/>
  <c r="AE25" i="55"/>
  <c r="AE30" i="55"/>
  <c r="AE63" i="55"/>
  <c r="AE44" i="55"/>
  <c r="AE73" i="55"/>
  <c r="AE67" i="55"/>
  <c r="AF67" i="55" s="1"/>
  <c r="AE57" i="55"/>
  <c r="AF57" i="55" s="1"/>
  <c r="AE71" i="55"/>
  <c r="AE61" i="55"/>
  <c r="AE51" i="55"/>
  <c r="AF51" i="55" s="1"/>
  <c r="AE45" i="55"/>
  <c r="AE26" i="55"/>
  <c r="AE53" i="55"/>
  <c r="AE47" i="55"/>
  <c r="AE65" i="55"/>
  <c r="AE55" i="55"/>
  <c r="AE48" i="55"/>
  <c r="AE40" i="55"/>
  <c r="AE37" i="55"/>
  <c r="AE34" i="55"/>
  <c r="AE32" i="55"/>
  <c r="AE28" i="55"/>
  <c r="AE59" i="55"/>
  <c r="N19" i="55"/>
  <c r="N16" i="55"/>
  <c r="N14" i="55"/>
  <c r="M18" i="55"/>
  <c r="N15" i="55"/>
  <c r="O15" i="55" s="1"/>
  <c r="P18" i="55"/>
  <c r="P16" i="55"/>
  <c r="N18" i="55"/>
  <c r="F17" i="54"/>
  <c r="H17" i="54"/>
  <c r="J19" i="54"/>
  <c r="H14" i="54"/>
  <c r="J14" i="54"/>
  <c r="J16" i="54"/>
  <c r="J21" i="54"/>
  <c r="H15" i="54"/>
  <c r="J17" i="54"/>
  <c r="F16" i="54"/>
  <c r="J18" i="54"/>
  <c r="H19" i="54"/>
  <c r="F18" i="54"/>
  <c r="AF78" i="56" l="1"/>
  <c r="AF55" i="55"/>
  <c r="AF27" i="55"/>
  <c r="AF54" i="55"/>
  <c r="AF88" i="55"/>
  <c r="AF120" i="55"/>
  <c r="AF28" i="55"/>
  <c r="AF69" i="55"/>
  <c r="AF76" i="55"/>
  <c r="AF37" i="55"/>
  <c r="AF45" i="55"/>
  <c r="AF111" i="55"/>
  <c r="AF85" i="55"/>
  <c r="AF102" i="55"/>
  <c r="AF118" i="55"/>
  <c r="AF132" i="55"/>
  <c r="AF54" i="56"/>
  <c r="AF117" i="56"/>
  <c r="AF88" i="56"/>
  <c r="AF37" i="56"/>
  <c r="AF72" i="56"/>
  <c r="AF67" i="56"/>
  <c r="AF124" i="56"/>
  <c r="AF34" i="56"/>
  <c r="AF45" i="56"/>
  <c r="AF121" i="56"/>
  <c r="AF139" i="56"/>
  <c r="AF76" i="56"/>
  <c r="AF36" i="56"/>
  <c r="AF31" i="56"/>
  <c r="AF43" i="56"/>
  <c r="AF109" i="56"/>
  <c r="AF79" i="56"/>
  <c r="AF112" i="56"/>
  <c r="AF61" i="56"/>
  <c r="AF49" i="56"/>
  <c r="AF82" i="56"/>
  <c r="AF97" i="56"/>
  <c r="AF100" i="56"/>
  <c r="AF33" i="56"/>
  <c r="AF64" i="56"/>
  <c r="O15" i="56"/>
  <c r="AF57" i="56"/>
  <c r="AF99" i="56"/>
  <c r="AF115" i="56"/>
  <c r="AF133" i="56"/>
  <c r="AF28" i="56"/>
  <c r="AF58" i="56"/>
  <c r="AF138" i="56"/>
  <c r="AF93" i="56"/>
  <c r="AF108" i="56"/>
  <c r="AF25" i="56"/>
  <c r="AF94" i="56"/>
  <c r="AF42" i="56"/>
  <c r="AF130" i="56"/>
  <c r="AF39" i="56"/>
  <c r="AF52" i="56"/>
  <c r="AF118" i="56"/>
  <c r="AF30" i="56"/>
  <c r="AF87" i="56"/>
  <c r="AF91" i="56"/>
  <c r="AF78" i="55"/>
  <c r="AF46" i="55"/>
  <c r="AF40" i="55"/>
  <c r="AF66" i="55"/>
  <c r="AQ47" i="56"/>
  <c r="BH47" i="56"/>
  <c r="AF47" i="56"/>
  <c r="AP47" i="56"/>
  <c r="AQ101" i="56"/>
  <c r="BH101" i="56"/>
  <c r="AF101" i="56"/>
  <c r="BH104" i="56"/>
  <c r="AQ104" i="56"/>
  <c r="AF104" i="56"/>
  <c r="BH134" i="56"/>
  <c r="AQ134" i="56"/>
  <c r="AF134" i="56"/>
  <c r="AK83" i="56"/>
  <c r="BG83" i="56"/>
  <c r="BG80" i="56"/>
  <c r="AK80" i="56"/>
  <c r="AK122" i="56"/>
  <c r="BG122" i="56"/>
  <c r="BC98" i="56"/>
  <c r="BJ98" i="56"/>
  <c r="BJ131" i="56"/>
  <c r="BD131" i="56"/>
  <c r="BC131" i="56"/>
  <c r="BJ50" i="56"/>
  <c r="BC50" i="56"/>
  <c r="BC65" i="56"/>
  <c r="BJ65" i="56"/>
  <c r="BJ95" i="56"/>
  <c r="BC95" i="56"/>
  <c r="BJ80" i="56"/>
  <c r="BC80" i="56"/>
  <c r="AF69" i="56"/>
  <c r="AF75" i="56"/>
  <c r="AF51" i="56"/>
  <c r="AF73" i="56"/>
  <c r="BH56" i="56"/>
  <c r="AQ56" i="56"/>
  <c r="AF56" i="56"/>
  <c r="AF103" i="56"/>
  <c r="AQ119" i="56"/>
  <c r="AF119" i="56"/>
  <c r="BH119" i="56"/>
  <c r="BH137" i="56"/>
  <c r="AF137" i="56"/>
  <c r="AQ137" i="56"/>
  <c r="AF106" i="56"/>
  <c r="BH122" i="56"/>
  <c r="AQ122" i="56"/>
  <c r="AF122" i="56"/>
  <c r="AF136" i="56"/>
  <c r="AL89" i="56"/>
  <c r="BG89" i="56"/>
  <c r="AK89" i="56"/>
  <c r="BG134" i="56"/>
  <c r="AK134" i="56"/>
  <c r="BG98" i="56"/>
  <c r="AK98" i="56"/>
  <c r="BG125" i="56"/>
  <c r="AK125" i="56"/>
  <c r="BC122" i="56"/>
  <c r="BJ122" i="56"/>
  <c r="BC110" i="56"/>
  <c r="BJ110" i="56"/>
  <c r="BC104" i="56"/>
  <c r="BJ104" i="56"/>
  <c r="BJ113" i="56"/>
  <c r="BC113" i="56"/>
  <c r="AQ59" i="56"/>
  <c r="AF59" i="56"/>
  <c r="BH59" i="56"/>
  <c r="BH86" i="56"/>
  <c r="AS86" i="56"/>
  <c r="AF86" i="56"/>
  <c r="AQ86" i="56"/>
  <c r="AF29" i="56"/>
  <c r="AQ29" i="56"/>
  <c r="BH29" i="56"/>
  <c r="BH74" i="56"/>
  <c r="AF74" i="56"/>
  <c r="AQ74" i="56"/>
  <c r="AF105" i="56"/>
  <c r="BG35" i="56"/>
  <c r="AJ35" i="56"/>
  <c r="AK35" i="56"/>
  <c r="AK110" i="56"/>
  <c r="BG110" i="56"/>
  <c r="BG119" i="56"/>
  <c r="AK119" i="56"/>
  <c r="BJ29" i="56"/>
  <c r="BC29" i="56"/>
  <c r="BC116" i="56"/>
  <c r="BJ116" i="56"/>
  <c r="BC35" i="56"/>
  <c r="BB35" i="56"/>
  <c r="BJ35" i="56"/>
  <c r="BJ68" i="56"/>
  <c r="BC68" i="56"/>
  <c r="AF120" i="56"/>
  <c r="BH89" i="56"/>
  <c r="AQ89" i="56"/>
  <c r="AF89" i="56"/>
  <c r="AR89" i="56"/>
  <c r="AP35" i="56"/>
  <c r="AF35" i="56"/>
  <c r="BH35" i="56"/>
  <c r="AQ35" i="56"/>
  <c r="AQ71" i="56"/>
  <c r="AF71" i="56"/>
  <c r="BH71" i="56"/>
  <c r="AF32" i="56"/>
  <c r="BH32" i="56"/>
  <c r="AQ32" i="56"/>
  <c r="AF63" i="56"/>
  <c r="AF60" i="56"/>
  <c r="AF90" i="56"/>
  <c r="AQ107" i="56"/>
  <c r="BH107" i="56"/>
  <c r="AF107" i="56"/>
  <c r="AF123" i="56"/>
  <c r="BH77" i="56"/>
  <c r="AQ77" i="56"/>
  <c r="AF77" i="56"/>
  <c r="AQ95" i="56"/>
  <c r="BH95" i="56"/>
  <c r="AF95" i="56"/>
  <c r="BH110" i="56"/>
  <c r="AQ110" i="56"/>
  <c r="AF110" i="56"/>
  <c r="AF126" i="56"/>
  <c r="BG107" i="56"/>
  <c r="AK107" i="56"/>
  <c r="AK77" i="56"/>
  <c r="BG77" i="56"/>
  <c r="AL131" i="56"/>
  <c r="AK131" i="56"/>
  <c r="BG131" i="56"/>
  <c r="AK92" i="56"/>
  <c r="BG92" i="56"/>
  <c r="BJ44" i="56"/>
  <c r="BB44" i="56"/>
  <c r="BC44" i="56"/>
  <c r="BC38" i="56"/>
  <c r="BB38" i="56"/>
  <c r="BJ38" i="56"/>
  <c r="BE86" i="56"/>
  <c r="BC86" i="56"/>
  <c r="BJ86" i="56"/>
  <c r="BJ101" i="56"/>
  <c r="BC101" i="56"/>
  <c r="AF26" i="56"/>
  <c r="BH26" i="56"/>
  <c r="AQ26" i="56"/>
  <c r="AQ125" i="56"/>
  <c r="AF125" i="56"/>
  <c r="BH125" i="56"/>
  <c r="AS128" i="56"/>
  <c r="AQ128" i="56"/>
  <c r="BH128" i="56"/>
  <c r="AF128" i="56"/>
  <c r="BG41" i="56"/>
  <c r="AJ41" i="56"/>
  <c r="AK41" i="56"/>
  <c r="AK50" i="56"/>
  <c r="BG50" i="56"/>
  <c r="BG26" i="56"/>
  <c r="AK26" i="56"/>
  <c r="BC71" i="56"/>
  <c r="BJ71" i="56"/>
  <c r="BJ119" i="56"/>
  <c r="BC119" i="56"/>
  <c r="BH62" i="56"/>
  <c r="AF62" i="56"/>
  <c r="AQ62" i="56"/>
  <c r="AQ92" i="56"/>
  <c r="BH92" i="56"/>
  <c r="AF92" i="56"/>
  <c r="BG38" i="56"/>
  <c r="AJ38" i="56"/>
  <c r="AK38" i="56"/>
  <c r="BG116" i="56"/>
  <c r="AK116" i="56"/>
  <c r="AM86" i="56"/>
  <c r="AK86" i="56"/>
  <c r="BG86" i="56"/>
  <c r="BG71" i="56"/>
  <c r="AK71" i="56"/>
  <c r="AK101" i="56"/>
  <c r="BG101" i="56"/>
  <c r="BJ26" i="56"/>
  <c r="BC26" i="56"/>
  <c r="BC41" i="56"/>
  <c r="BB41" i="56"/>
  <c r="BJ41" i="56"/>
  <c r="BJ56" i="56"/>
  <c r="BC56" i="56"/>
  <c r="BC137" i="56"/>
  <c r="BJ137" i="56"/>
  <c r="AP41" i="56"/>
  <c r="AF41" i="56"/>
  <c r="BH41" i="56"/>
  <c r="AQ41" i="56"/>
  <c r="AQ53" i="56"/>
  <c r="AF53" i="56"/>
  <c r="BH53" i="56"/>
  <c r="AF40" i="56"/>
  <c r="AF46" i="56"/>
  <c r="AQ80" i="56"/>
  <c r="BH80" i="56"/>
  <c r="AF80" i="56"/>
  <c r="AF127" i="56"/>
  <c r="AF81" i="56"/>
  <c r="BH98" i="56"/>
  <c r="AQ98" i="56"/>
  <c r="AF98" i="56"/>
  <c r="AF114" i="56"/>
  <c r="AF129" i="56"/>
  <c r="AK53" i="56"/>
  <c r="BG53" i="56"/>
  <c r="AK74" i="56"/>
  <c r="BG74" i="56"/>
  <c r="BC59" i="56"/>
  <c r="BJ59" i="56"/>
  <c r="BC83" i="56"/>
  <c r="BJ83" i="56"/>
  <c r="BJ128" i="56"/>
  <c r="BC128" i="56"/>
  <c r="BE128" i="56"/>
  <c r="BJ74" i="56"/>
  <c r="BC74" i="56"/>
  <c r="BD89" i="56"/>
  <c r="BJ89" i="56"/>
  <c r="BC89" i="56"/>
  <c r="AP38" i="56"/>
  <c r="AF38" i="56"/>
  <c r="AQ38" i="56"/>
  <c r="BH38" i="56"/>
  <c r="BH83" i="56"/>
  <c r="AQ83" i="56"/>
  <c r="AF83" i="56"/>
  <c r="BH116" i="56"/>
  <c r="AQ116" i="56"/>
  <c r="AF116" i="56"/>
  <c r="AR131" i="56"/>
  <c r="AQ131" i="56"/>
  <c r="BH131" i="56"/>
  <c r="AF131" i="56"/>
  <c r="AK29" i="56"/>
  <c r="BG29" i="56"/>
  <c r="AK47" i="56"/>
  <c r="AJ47" i="56"/>
  <c r="BG47" i="56"/>
  <c r="BG59" i="56"/>
  <c r="AK59" i="56"/>
  <c r="AK56" i="56"/>
  <c r="BG56" i="56"/>
  <c r="AK95" i="56"/>
  <c r="BG95" i="56"/>
  <c r="AK137" i="56"/>
  <c r="BG137" i="56"/>
  <c r="AK44" i="56"/>
  <c r="AJ44" i="56"/>
  <c r="BG44" i="56"/>
  <c r="BG65" i="56"/>
  <c r="AK65" i="56"/>
  <c r="BG113" i="56"/>
  <c r="AK113" i="56"/>
  <c r="BC53" i="56"/>
  <c r="BJ53" i="56"/>
  <c r="BC32" i="56"/>
  <c r="BJ32" i="56"/>
  <c r="BJ47" i="56"/>
  <c r="BB47" i="56"/>
  <c r="BC47" i="56"/>
  <c r="BJ107" i="56"/>
  <c r="BC107" i="56"/>
  <c r="AQ65" i="56"/>
  <c r="AF65" i="56"/>
  <c r="BH65" i="56"/>
  <c r="AQ113" i="56"/>
  <c r="AF113" i="56"/>
  <c r="BH113" i="56"/>
  <c r="AQ44" i="56"/>
  <c r="BH44" i="56"/>
  <c r="AP44" i="56"/>
  <c r="AF44" i="56"/>
  <c r="AQ50" i="56"/>
  <c r="BH50" i="56"/>
  <c r="AF50" i="56"/>
  <c r="BH68" i="56"/>
  <c r="AQ68" i="56"/>
  <c r="AF68" i="56"/>
  <c r="AF84" i="56"/>
  <c r="AF85" i="56"/>
  <c r="AF102" i="56"/>
  <c r="AF132" i="56"/>
  <c r="AM128" i="56"/>
  <c r="BG128" i="56"/>
  <c r="AK128" i="56"/>
  <c r="BG62" i="56"/>
  <c r="AK62" i="56"/>
  <c r="BG32" i="56"/>
  <c r="AK32" i="56"/>
  <c r="BG104" i="56"/>
  <c r="AK104" i="56"/>
  <c r="BG68" i="56"/>
  <c r="AK68" i="56"/>
  <c r="BC134" i="56"/>
  <c r="BJ134" i="56"/>
  <c r="BC77" i="56"/>
  <c r="BJ77" i="56"/>
  <c r="BJ62" i="56"/>
  <c r="BC62" i="56"/>
  <c r="BJ92" i="56"/>
  <c r="BC92" i="56"/>
  <c r="BJ125" i="56"/>
  <c r="BC125" i="56"/>
  <c r="AF79" i="55"/>
  <c r="AF97" i="55"/>
  <c r="AF126" i="55"/>
  <c r="AF36" i="55"/>
  <c r="AF112" i="55"/>
  <c r="AF30" i="55"/>
  <c r="AF48" i="55"/>
  <c r="AF61" i="55"/>
  <c r="AF63" i="55"/>
  <c r="AF96" i="55"/>
  <c r="O19" i="55"/>
  <c r="AF117" i="55"/>
  <c r="AF64" i="55"/>
  <c r="AF127" i="55"/>
  <c r="O14" i="55"/>
  <c r="AF87" i="55"/>
  <c r="AF103" i="55"/>
  <c r="AF58" i="55"/>
  <c r="AQ59" i="55"/>
  <c r="BH59" i="55"/>
  <c r="AF59" i="55"/>
  <c r="AF134" i="55"/>
  <c r="BH134" i="55"/>
  <c r="AQ134" i="55"/>
  <c r="AK137" i="55"/>
  <c r="BG137" i="55"/>
  <c r="AF91" i="55"/>
  <c r="AF122" i="55"/>
  <c r="BH122" i="55"/>
  <c r="AQ122" i="55"/>
  <c r="BJ113" i="55"/>
  <c r="BC113" i="55"/>
  <c r="AK56" i="55"/>
  <c r="BG56" i="55"/>
  <c r="AQ32" i="55"/>
  <c r="AF32" i="55"/>
  <c r="BH32" i="55"/>
  <c r="AF73" i="55"/>
  <c r="BH50" i="55"/>
  <c r="AF50" i="55"/>
  <c r="AQ50" i="55"/>
  <c r="AQ107" i="55"/>
  <c r="AF107" i="55"/>
  <c r="BH107" i="55"/>
  <c r="AF34" i="55"/>
  <c r="AQ26" i="55"/>
  <c r="AF26" i="55"/>
  <c r="BH26" i="55"/>
  <c r="BH44" i="55"/>
  <c r="AF44" i="55"/>
  <c r="AQ44" i="55"/>
  <c r="AP44" i="55"/>
  <c r="AF35" i="55"/>
  <c r="AQ35" i="55"/>
  <c r="AP35" i="55"/>
  <c r="BH35" i="55"/>
  <c r="AF62" i="55"/>
  <c r="BH62" i="55"/>
  <c r="AQ62" i="55"/>
  <c r="AQ92" i="55"/>
  <c r="AF92" i="55"/>
  <c r="BH92" i="55"/>
  <c r="AQ125" i="55"/>
  <c r="AF125" i="55"/>
  <c r="BH125" i="55"/>
  <c r="AF77" i="55"/>
  <c r="BH77" i="55"/>
  <c r="AQ77" i="55"/>
  <c r="AF95" i="55"/>
  <c r="BH95" i="55"/>
  <c r="AQ95" i="55"/>
  <c r="AF110" i="55"/>
  <c r="BH110" i="55"/>
  <c r="AQ110" i="55"/>
  <c r="BJ50" i="55"/>
  <c r="BC50" i="55"/>
  <c r="BB35" i="55"/>
  <c r="BC35" i="55"/>
  <c r="BJ35" i="55"/>
  <c r="BC83" i="55"/>
  <c r="BJ83" i="55"/>
  <c r="BC128" i="55"/>
  <c r="BJ128" i="55"/>
  <c r="BE128" i="55"/>
  <c r="BJ74" i="55"/>
  <c r="BC74" i="55"/>
  <c r="AK32" i="55"/>
  <c r="BG32" i="55"/>
  <c r="AK107" i="55"/>
  <c r="BG107" i="55"/>
  <c r="AM86" i="55"/>
  <c r="BG86" i="55"/>
  <c r="AK86" i="55"/>
  <c r="AK74" i="55"/>
  <c r="BG74" i="55"/>
  <c r="AK68" i="55"/>
  <c r="BG68" i="55"/>
  <c r="AM128" i="55"/>
  <c r="AK128" i="55"/>
  <c r="BG128" i="55"/>
  <c r="AQ80" i="55"/>
  <c r="AF80" i="55"/>
  <c r="BH80" i="55"/>
  <c r="BJ77" i="55"/>
  <c r="BC77" i="55"/>
  <c r="AK80" i="55"/>
  <c r="BG80" i="55"/>
  <c r="BG65" i="55"/>
  <c r="AK65" i="55"/>
  <c r="AF38" i="55"/>
  <c r="AQ38" i="55"/>
  <c r="AP38" i="55"/>
  <c r="BH38" i="55"/>
  <c r="AF82" i="55"/>
  <c r="AQ113" i="55"/>
  <c r="AF113" i="55"/>
  <c r="BH113" i="55"/>
  <c r="AF129" i="55"/>
  <c r="BB38" i="55"/>
  <c r="BJ38" i="55"/>
  <c r="BC38" i="55"/>
  <c r="BC80" i="55"/>
  <c r="BJ80" i="55"/>
  <c r="AK50" i="55"/>
  <c r="BG50" i="55"/>
  <c r="AF114" i="55"/>
  <c r="AL89" i="55"/>
  <c r="BG89" i="55"/>
  <c r="AK89" i="55"/>
  <c r="BG116" i="55"/>
  <c r="AK116" i="55"/>
  <c r="AF25" i="55"/>
  <c r="AF39" i="55"/>
  <c r="AF52" i="55"/>
  <c r="AF68" i="55"/>
  <c r="BH68" i="55"/>
  <c r="AQ68" i="55"/>
  <c r="AF84" i="55"/>
  <c r="AF99" i="55"/>
  <c r="AF133" i="55"/>
  <c r="AF83" i="55"/>
  <c r="BH83" i="55"/>
  <c r="AQ83" i="55"/>
  <c r="AF100" i="55"/>
  <c r="AF116" i="55"/>
  <c r="BH116" i="55"/>
  <c r="AQ116" i="55"/>
  <c r="AF131" i="55"/>
  <c r="AQ131" i="55"/>
  <c r="BH131" i="55"/>
  <c r="AR131" i="55"/>
  <c r="BB41" i="55"/>
  <c r="BJ41" i="55"/>
  <c r="BC41" i="55"/>
  <c r="BJ134" i="55"/>
  <c r="BC134" i="55"/>
  <c r="BC44" i="55"/>
  <c r="BB44" i="55"/>
  <c r="BJ44" i="55"/>
  <c r="BC89" i="55"/>
  <c r="BJ89" i="55"/>
  <c r="BD89" i="55"/>
  <c r="BC131" i="55"/>
  <c r="BJ131" i="55"/>
  <c r="BD131" i="55"/>
  <c r="AK41" i="55"/>
  <c r="BG41" i="55"/>
  <c r="AJ41" i="55"/>
  <c r="BG53" i="55"/>
  <c r="AK53" i="55"/>
  <c r="AF128" i="55"/>
  <c r="AQ128" i="55"/>
  <c r="BH128" i="55"/>
  <c r="AS128" i="55"/>
  <c r="BC47" i="55"/>
  <c r="BB47" i="55"/>
  <c r="BJ47" i="55"/>
  <c r="BC86" i="55"/>
  <c r="BJ86" i="55"/>
  <c r="BE86" i="55"/>
  <c r="BJ122" i="55"/>
  <c r="BC122" i="55"/>
  <c r="AK38" i="55"/>
  <c r="BG38" i="55"/>
  <c r="AJ38" i="55"/>
  <c r="AK92" i="55"/>
  <c r="BG92" i="55"/>
  <c r="BG98" i="55"/>
  <c r="AK98" i="55"/>
  <c r="AF49" i="55"/>
  <c r="AF81" i="55"/>
  <c r="AF98" i="55"/>
  <c r="BH98" i="55"/>
  <c r="AQ98" i="55"/>
  <c r="BJ53" i="55"/>
  <c r="BC53" i="55"/>
  <c r="BJ92" i="55"/>
  <c r="BC92" i="55"/>
  <c r="BJ119" i="55"/>
  <c r="BC119" i="55"/>
  <c r="BC125" i="55"/>
  <c r="BJ125" i="55"/>
  <c r="BG83" i="55"/>
  <c r="AK83" i="55"/>
  <c r="AL131" i="55"/>
  <c r="AK131" i="55"/>
  <c r="BG131" i="55"/>
  <c r="O16" i="55"/>
  <c r="AQ71" i="55"/>
  <c r="AF71" i="55"/>
  <c r="BH71" i="55"/>
  <c r="AF41" i="55"/>
  <c r="AQ41" i="55"/>
  <c r="AP41" i="55"/>
  <c r="BH41" i="55"/>
  <c r="AF70" i="55"/>
  <c r="AQ86" i="55"/>
  <c r="BH86" i="55"/>
  <c r="AF86" i="55"/>
  <c r="AS86" i="55"/>
  <c r="AQ101" i="55"/>
  <c r="AF101" i="55"/>
  <c r="BH101" i="55"/>
  <c r="AF135" i="55"/>
  <c r="BJ68" i="55"/>
  <c r="BC68" i="55"/>
  <c r="BJ98" i="55"/>
  <c r="BC98" i="55"/>
  <c r="BC26" i="55"/>
  <c r="BJ26" i="55"/>
  <c r="BC71" i="55"/>
  <c r="BJ71" i="55"/>
  <c r="BJ56" i="55"/>
  <c r="BC56" i="55"/>
  <c r="BJ95" i="55"/>
  <c r="BC95" i="55"/>
  <c r="AK113" i="55"/>
  <c r="BG113" i="55"/>
  <c r="AK44" i="55"/>
  <c r="BG44" i="55"/>
  <c r="AJ44" i="55"/>
  <c r="BG29" i="55"/>
  <c r="AK29" i="55"/>
  <c r="AK119" i="55"/>
  <c r="BG119" i="55"/>
  <c r="BG71" i="55"/>
  <c r="AK71" i="55"/>
  <c r="BG104" i="55"/>
  <c r="AK104" i="55"/>
  <c r="BG134" i="55"/>
  <c r="AK134" i="55"/>
  <c r="AF56" i="55"/>
  <c r="BH56" i="55"/>
  <c r="AQ56" i="55"/>
  <c r="O18" i="55"/>
  <c r="AQ65" i="55"/>
  <c r="BH65" i="55"/>
  <c r="AF65" i="55"/>
  <c r="AF29" i="55"/>
  <c r="BH29" i="55"/>
  <c r="AQ29" i="55"/>
  <c r="BH137" i="55"/>
  <c r="AF137" i="55"/>
  <c r="AQ137" i="55"/>
  <c r="AF104" i="55"/>
  <c r="BH104" i="55"/>
  <c r="AQ104" i="55"/>
  <c r="BC65" i="55"/>
  <c r="BJ65" i="55"/>
  <c r="AK26" i="55"/>
  <c r="BG26" i="55"/>
  <c r="AP47" i="55"/>
  <c r="BH47" i="55"/>
  <c r="AQ47" i="55"/>
  <c r="AF47" i="55"/>
  <c r="AQ89" i="55"/>
  <c r="BH89" i="55"/>
  <c r="AF89" i="55"/>
  <c r="AR89" i="55"/>
  <c r="AF136" i="55"/>
  <c r="BJ104" i="55"/>
  <c r="BC104" i="55"/>
  <c r="AK101" i="55"/>
  <c r="BG101" i="55"/>
  <c r="BG59" i="55"/>
  <c r="AK59" i="55"/>
  <c r="AQ119" i="55"/>
  <c r="AF119" i="55"/>
  <c r="BH119" i="55"/>
  <c r="BJ110" i="55"/>
  <c r="BC110" i="55"/>
  <c r="BJ101" i="55"/>
  <c r="BC101" i="55"/>
  <c r="AK125" i="55"/>
  <c r="BG125" i="55"/>
  <c r="BG122" i="55"/>
  <c r="AK122" i="55"/>
  <c r="AF31" i="55"/>
  <c r="AF74" i="55"/>
  <c r="BH74" i="55"/>
  <c r="AQ74" i="55"/>
  <c r="AF106" i="55"/>
  <c r="BJ116" i="55"/>
  <c r="BC116" i="55"/>
  <c r="BJ62" i="55"/>
  <c r="BC62" i="55"/>
  <c r="AQ53" i="55"/>
  <c r="BH53" i="55"/>
  <c r="AF53" i="55"/>
  <c r="AF33" i="55"/>
  <c r="AF60" i="55"/>
  <c r="AF90" i="55"/>
  <c r="AF123" i="55"/>
  <c r="AF75" i="55"/>
  <c r="AF93" i="55"/>
  <c r="AF108" i="55"/>
  <c r="AF124" i="55"/>
  <c r="AF139" i="55"/>
  <c r="BJ137" i="55"/>
  <c r="BC137" i="55"/>
  <c r="BJ107" i="55"/>
  <c r="BC107" i="55"/>
  <c r="BC59" i="55"/>
  <c r="BJ59" i="55"/>
  <c r="BC29" i="55"/>
  <c r="BJ29" i="55"/>
  <c r="BJ32" i="55"/>
  <c r="BC32" i="55"/>
  <c r="AK35" i="55"/>
  <c r="BG35" i="55"/>
  <c r="AJ35" i="55"/>
  <c r="AK62" i="55"/>
  <c r="BG62" i="55"/>
  <c r="AK47" i="55"/>
  <c r="AJ47" i="55"/>
  <c r="BG47" i="55"/>
  <c r="BG77" i="55"/>
  <c r="AK77" i="55"/>
  <c r="AK95" i="55"/>
  <c r="BG95" i="55"/>
  <c r="BG110" i="55"/>
  <c r="AK110" i="55"/>
  <c r="F22" i="54"/>
  <c r="F23" i="54"/>
  <c r="F21" i="54"/>
  <c r="J22" i="54"/>
  <c r="AG135" i="54" s="1"/>
  <c r="J23" i="54"/>
  <c r="H22" i="54"/>
  <c r="H23" i="54"/>
  <c r="H21" i="54"/>
  <c r="N15" i="54" s="1"/>
  <c r="M18" i="54" l="1"/>
  <c r="AD30" i="54"/>
  <c r="AF30" i="54" s="1"/>
  <c r="AD28" i="54"/>
  <c r="AF28" i="54" s="1"/>
  <c r="AD29" i="54"/>
  <c r="BI83" i="56"/>
  <c r="AW83" i="56"/>
  <c r="AY128" i="56"/>
  <c r="BI128" i="56"/>
  <c r="AW128" i="56"/>
  <c r="AW74" i="56"/>
  <c r="BI74" i="56"/>
  <c r="BI41" i="56"/>
  <c r="AW41" i="56"/>
  <c r="AV41" i="56"/>
  <c r="AX131" i="56"/>
  <c r="BI131" i="56"/>
  <c r="AW131" i="56"/>
  <c r="BI98" i="56"/>
  <c r="AW98" i="56"/>
  <c r="BI26" i="56"/>
  <c r="AW26" i="56"/>
  <c r="AW107" i="56"/>
  <c r="BI107" i="56"/>
  <c r="BI32" i="56"/>
  <c r="AW32" i="56"/>
  <c r="AW56" i="56"/>
  <c r="BI56" i="56"/>
  <c r="BI101" i="56"/>
  <c r="AW101" i="56"/>
  <c r="BI59" i="56"/>
  <c r="AW59" i="56"/>
  <c r="AV44" i="56"/>
  <c r="AW44" i="56"/>
  <c r="BI44" i="56"/>
  <c r="BI65" i="56"/>
  <c r="AW65" i="56"/>
  <c r="AW62" i="56"/>
  <c r="BI62" i="56"/>
  <c r="BI71" i="56"/>
  <c r="AW71" i="56"/>
  <c r="AW137" i="56"/>
  <c r="BI137" i="56"/>
  <c r="AW134" i="56"/>
  <c r="BI134" i="56"/>
  <c r="AW68" i="56"/>
  <c r="BI68" i="56"/>
  <c r="BI53" i="56"/>
  <c r="AW53" i="56"/>
  <c r="AW29" i="56"/>
  <c r="BI29" i="56"/>
  <c r="AW95" i="56"/>
  <c r="BI95" i="56"/>
  <c r="AX89" i="56"/>
  <c r="AW89" i="56"/>
  <c r="BI89" i="56"/>
  <c r="AW116" i="56"/>
  <c r="BI116" i="56"/>
  <c r="BI38" i="56"/>
  <c r="AW38" i="56"/>
  <c r="AV38" i="56"/>
  <c r="BI125" i="56"/>
  <c r="AW125" i="56"/>
  <c r="AW77" i="56"/>
  <c r="BI77" i="56"/>
  <c r="AV47" i="56"/>
  <c r="BI47" i="56"/>
  <c r="AW47" i="56"/>
  <c r="AW80" i="56"/>
  <c r="BI80" i="56"/>
  <c r="AY86" i="56"/>
  <c r="BI86" i="56"/>
  <c r="AW86" i="56"/>
  <c r="AW122" i="56"/>
  <c r="BI122" i="56"/>
  <c r="BI119" i="56"/>
  <c r="AW119" i="56"/>
  <c r="AW104" i="56"/>
  <c r="BI104" i="56"/>
  <c r="BI50" i="56"/>
  <c r="AW50" i="56"/>
  <c r="BI113" i="56"/>
  <c r="AW113" i="56"/>
  <c r="BI92" i="56"/>
  <c r="AW92" i="56"/>
  <c r="AW110" i="56"/>
  <c r="BI110" i="56"/>
  <c r="BI35" i="56"/>
  <c r="AW35" i="56"/>
  <c r="AV35" i="56"/>
  <c r="AW74" i="55"/>
  <c r="BI74" i="55"/>
  <c r="AY128" i="55"/>
  <c r="AW128" i="55"/>
  <c r="BI128" i="55"/>
  <c r="AW107" i="55"/>
  <c r="BI107" i="55"/>
  <c r="AW65" i="55"/>
  <c r="BI65" i="55"/>
  <c r="BI71" i="55"/>
  <c r="AW71" i="55"/>
  <c r="BI77" i="55"/>
  <c r="AW77" i="55"/>
  <c r="AW44" i="55"/>
  <c r="BI44" i="55"/>
  <c r="AV44" i="55"/>
  <c r="AX131" i="55"/>
  <c r="AW131" i="55"/>
  <c r="BI131" i="55"/>
  <c r="BI122" i="55"/>
  <c r="AW122" i="55"/>
  <c r="AV47" i="55"/>
  <c r="BI47" i="55"/>
  <c r="AW47" i="55"/>
  <c r="BI29" i="55"/>
  <c r="AW29" i="55"/>
  <c r="BI86" i="55"/>
  <c r="AY86" i="55"/>
  <c r="AW86" i="55"/>
  <c r="BI104" i="55"/>
  <c r="AW104" i="55"/>
  <c r="BI116" i="55"/>
  <c r="AW116" i="55"/>
  <c r="BI62" i="55"/>
  <c r="AW62" i="55"/>
  <c r="AW125" i="55"/>
  <c r="BI125" i="55"/>
  <c r="BI110" i="55"/>
  <c r="AW110" i="55"/>
  <c r="BI50" i="55"/>
  <c r="AW50" i="55"/>
  <c r="BI68" i="55"/>
  <c r="AW68" i="55"/>
  <c r="AW26" i="55"/>
  <c r="BI26" i="55"/>
  <c r="BI89" i="55"/>
  <c r="AX89" i="55"/>
  <c r="AW89" i="55"/>
  <c r="AW101" i="55"/>
  <c r="BI101" i="55"/>
  <c r="AW38" i="55"/>
  <c r="AV38" i="55"/>
  <c r="BI38" i="55"/>
  <c r="AW80" i="55"/>
  <c r="BI80" i="55"/>
  <c r="BI134" i="55"/>
  <c r="AW134" i="55"/>
  <c r="AW119" i="55"/>
  <c r="BI119" i="55"/>
  <c r="BI98" i="55"/>
  <c r="AW98" i="55"/>
  <c r="BI137" i="55"/>
  <c r="AW137" i="55"/>
  <c r="AW53" i="55"/>
  <c r="BI53" i="55"/>
  <c r="BI83" i="55"/>
  <c r="AW83" i="55"/>
  <c r="AW95" i="55"/>
  <c r="BI95" i="55"/>
  <c r="AW92" i="55"/>
  <c r="BI92" i="55"/>
  <c r="AW35" i="55"/>
  <c r="AV35" i="55"/>
  <c r="BI35" i="55"/>
  <c r="AW59" i="55"/>
  <c r="BI59" i="55"/>
  <c r="BI56" i="55"/>
  <c r="AW56" i="55"/>
  <c r="AW41" i="55"/>
  <c r="AV41" i="55"/>
  <c r="BI41" i="55"/>
  <c r="AW113" i="55"/>
  <c r="BI113" i="55"/>
  <c r="AW32" i="55"/>
  <c r="BI32" i="55"/>
  <c r="AG40" i="54"/>
  <c r="AG41" i="54"/>
  <c r="AG35" i="54"/>
  <c r="P15" i="54"/>
  <c r="AG110" i="54"/>
  <c r="AG75" i="54"/>
  <c r="AG44" i="54"/>
  <c r="AG100" i="54"/>
  <c r="AG55" i="54"/>
  <c r="AG120" i="54"/>
  <c r="AG79" i="54"/>
  <c r="AG114" i="54"/>
  <c r="AG56" i="54"/>
  <c r="AG72" i="54"/>
  <c r="AG87" i="54"/>
  <c r="AG103" i="54"/>
  <c r="AG119" i="54"/>
  <c r="AG137" i="54"/>
  <c r="AE139" i="54"/>
  <c r="AE138" i="54"/>
  <c r="AE135" i="54"/>
  <c r="AE131" i="54"/>
  <c r="AE127" i="54"/>
  <c r="AE122" i="54"/>
  <c r="AE117" i="54"/>
  <c r="AE112" i="54"/>
  <c r="AE102" i="54"/>
  <c r="AE93" i="54"/>
  <c r="AE85" i="54"/>
  <c r="AE75" i="54"/>
  <c r="AE62" i="54"/>
  <c r="AE52" i="54"/>
  <c r="AE137" i="54"/>
  <c r="AE119" i="54"/>
  <c r="AE109" i="54"/>
  <c r="AE104" i="54"/>
  <c r="AE99" i="54"/>
  <c r="AE95" i="54"/>
  <c r="AE90" i="54"/>
  <c r="AE82" i="54"/>
  <c r="AE77" i="54"/>
  <c r="AE72" i="54"/>
  <c r="AE67" i="54"/>
  <c r="AE134" i="54"/>
  <c r="AE130" i="54"/>
  <c r="AE121" i="54"/>
  <c r="AE116" i="54"/>
  <c r="AE111" i="54"/>
  <c r="AE106" i="54"/>
  <c r="AE96" i="54"/>
  <c r="AE88" i="54"/>
  <c r="AE84" i="54"/>
  <c r="AE79" i="54"/>
  <c r="AE69" i="54"/>
  <c r="AE56" i="54"/>
  <c r="AE42" i="54"/>
  <c r="AE41" i="54"/>
  <c r="AE39" i="54"/>
  <c r="AE38" i="54"/>
  <c r="AE36" i="54"/>
  <c r="AE105" i="54"/>
  <c r="AE103" i="54"/>
  <c r="AE87" i="54"/>
  <c r="AE86" i="54"/>
  <c r="AE81" i="54"/>
  <c r="AE57" i="54"/>
  <c r="AE132" i="54"/>
  <c r="AE110" i="54"/>
  <c r="AE101" i="54"/>
  <c r="AE91" i="54"/>
  <c r="AE40" i="54"/>
  <c r="AE33" i="54"/>
  <c r="AE125" i="54"/>
  <c r="AE120" i="54"/>
  <c r="AE118" i="54"/>
  <c r="AE70" i="54"/>
  <c r="AE68" i="54"/>
  <c r="AE63" i="54"/>
  <c r="AE61" i="54"/>
  <c r="AE51" i="54"/>
  <c r="AE48" i="54"/>
  <c r="AE45" i="54"/>
  <c r="AE35" i="54"/>
  <c r="AE126" i="54"/>
  <c r="AE78" i="54"/>
  <c r="AE76" i="54"/>
  <c r="AE59" i="54"/>
  <c r="AE55" i="54"/>
  <c r="AE37" i="54"/>
  <c r="AE27" i="54"/>
  <c r="AE25" i="54"/>
  <c r="AE136" i="54"/>
  <c r="AE124" i="54"/>
  <c r="AE107" i="54"/>
  <c r="AE100" i="54"/>
  <c r="AE98" i="54"/>
  <c r="AE89" i="54"/>
  <c r="AE83" i="54"/>
  <c r="AE74" i="54"/>
  <c r="AE44" i="54"/>
  <c r="AE32" i="54"/>
  <c r="AE115" i="54"/>
  <c r="AE113" i="54"/>
  <c r="AE108" i="54"/>
  <c r="AE94" i="54"/>
  <c r="AE60" i="54"/>
  <c r="AE58" i="54"/>
  <c r="AE54" i="54"/>
  <c r="AE53" i="54"/>
  <c r="AE50" i="54"/>
  <c r="AE47" i="54"/>
  <c r="AE123" i="54"/>
  <c r="AE92" i="54"/>
  <c r="AE66" i="54"/>
  <c r="AE65" i="54"/>
  <c r="AE34" i="54"/>
  <c r="AE133" i="54"/>
  <c r="AE129" i="54"/>
  <c r="AE128" i="54"/>
  <c r="AE114" i="54"/>
  <c r="AE97" i="54"/>
  <c r="AE80" i="54"/>
  <c r="AE73" i="54"/>
  <c r="AE71" i="54"/>
  <c r="AE64" i="54"/>
  <c r="AE49" i="54"/>
  <c r="AE46" i="54"/>
  <c r="AE43" i="54"/>
  <c r="AE31" i="54"/>
  <c r="AE26" i="54"/>
  <c r="N17" i="54"/>
  <c r="N18" i="54"/>
  <c r="O18" i="54" s="1"/>
  <c r="N16" i="54"/>
  <c r="N14" i="54"/>
  <c r="P18" i="54"/>
  <c r="AG112" i="54"/>
  <c r="AG129" i="54"/>
  <c r="AG47" i="54"/>
  <c r="AG102" i="54"/>
  <c r="AG61" i="54"/>
  <c r="AG53" i="54"/>
  <c r="AG88" i="54"/>
  <c r="AG124" i="54"/>
  <c r="AG58" i="54"/>
  <c r="AG74" i="54"/>
  <c r="AG89" i="54"/>
  <c r="AG105" i="54"/>
  <c r="AG121" i="54"/>
  <c r="AG138" i="54"/>
  <c r="P19" i="54"/>
  <c r="N19" i="54"/>
  <c r="P16" i="54"/>
  <c r="AG38" i="54"/>
  <c r="AG34" i="54"/>
  <c r="AG95" i="54"/>
  <c r="AG126" i="54"/>
  <c r="AG77" i="54"/>
  <c r="AG81" i="54"/>
  <c r="AG96" i="54"/>
  <c r="AG132" i="54"/>
  <c r="AG60" i="54"/>
  <c r="AG76" i="54"/>
  <c r="AG90" i="54"/>
  <c r="AG107" i="54"/>
  <c r="AG123" i="54"/>
  <c r="AG139" i="54"/>
  <c r="P17" i="54"/>
  <c r="AG33" i="54"/>
  <c r="AG71" i="54"/>
  <c r="AG36" i="54"/>
  <c r="AG98" i="54"/>
  <c r="AG25" i="54"/>
  <c r="AG131" i="54"/>
  <c r="AG108" i="54"/>
  <c r="AG106" i="54"/>
  <c r="AG43" i="54"/>
  <c r="AG62" i="54"/>
  <c r="AG78" i="54"/>
  <c r="AG92" i="54"/>
  <c r="AG109" i="54"/>
  <c r="AG125" i="54"/>
  <c r="AG104" i="54"/>
  <c r="AG32" i="54"/>
  <c r="AG27" i="54"/>
  <c r="AG118" i="54"/>
  <c r="AG116" i="54"/>
  <c r="AG46" i="54"/>
  <c r="AG64" i="54"/>
  <c r="AG80" i="54"/>
  <c r="AG94" i="54"/>
  <c r="AG111" i="54"/>
  <c r="AG127" i="54"/>
  <c r="AD139" i="54"/>
  <c r="AD138" i="54"/>
  <c r="AD129" i="54"/>
  <c r="AD120" i="54"/>
  <c r="AD107" i="54"/>
  <c r="AD97" i="54"/>
  <c r="AD89" i="54"/>
  <c r="AD80" i="54"/>
  <c r="AD70" i="54"/>
  <c r="AD65" i="54"/>
  <c r="AD60" i="54"/>
  <c r="AD55" i="54"/>
  <c r="AD47" i="54"/>
  <c r="AD43" i="54"/>
  <c r="AD40" i="54"/>
  <c r="AD37" i="54"/>
  <c r="AD34" i="54"/>
  <c r="AD32" i="54"/>
  <c r="AD135" i="54"/>
  <c r="AD131" i="54"/>
  <c r="AD127" i="54"/>
  <c r="AD122" i="54"/>
  <c r="AD117" i="54"/>
  <c r="AD112" i="54"/>
  <c r="AD102" i="54"/>
  <c r="AD93" i="54"/>
  <c r="AD85" i="54"/>
  <c r="AD75" i="54"/>
  <c r="AD62" i="54"/>
  <c r="AD132" i="54"/>
  <c r="AD124" i="54"/>
  <c r="AD114" i="54"/>
  <c r="AD101" i="54"/>
  <c r="AD92" i="54"/>
  <c r="AD74" i="54"/>
  <c r="AD64" i="54"/>
  <c r="AD59" i="54"/>
  <c r="AD54" i="54"/>
  <c r="AD50" i="54"/>
  <c r="AD46" i="54"/>
  <c r="AD133" i="54"/>
  <c r="AD128" i="54"/>
  <c r="AD119" i="54"/>
  <c r="AD73" i="54"/>
  <c r="AD71" i="54"/>
  <c r="AD56" i="54"/>
  <c r="AD52" i="54"/>
  <c r="AD49" i="54"/>
  <c r="AD38" i="54"/>
  <c r="AD31" i="54"/>
  <c r="AD26" i="54"/>
  <c r="AD105" i="54"/>
  <c r="AD103" i="54"/>
  <c r="AD96" i="54"/>
  <c r="AD87" i="54"/>
  <c r="AD86" i="54"/>
  <c r="AD81" i="54"/>
  <c r="AD79" i="54"/>
  <c r="AD72" i="54"/>
  <c r="AD57" i="54"/>
  <c r="AD137" i="54"/>
  <c r="AD111" i="54"/>
  <c r="AD110" i="54"/>
  <c r="AD91" i="54"/>
  <c r="AD77" i="54"/>
  <c r="AD42" i="54"/>
  <c r="AD33" i="54"/>
  <c r="AD125" i="54"/>
  <c r="AD118" i="54"/>
  <c r="AD116" i="54"/>
  <c r="AD109" i="54"/>
  <c r="AD90" i="54"/>
  <c r="AD68" i="54"/>
  <c r="AD63" i="54"/>
  <c r="AD61" i="54"/>
  <c r="AD51" i="54"/>
  <c r="AD48" i="54"/>
  <c r="AD45" i="54"/>
  <c r="AD35" i="54"/>
  <c r="AD130" i="54"/>
  <c r="AD126" i="54"/>
  <c r="AD95" i="54"/>
  <c r="AD78" i="54"/>
  <c r="AD76" i="54"/>
  <c r="AD69" i="54"/>
  <c r="AD39" i="54"/>
  <c r="AD27" i="54"/>
  <c r="AD25" i="54"/>
  <c r="AD136" i="54"/>
  <c r="AD134" i="54"/>
  <c r="AD100" i="54"/>
  <c r="AD98" i="54"/>
  <c r="AD84" i="54"/>
  <c r="AD83" i="54"/>
  <c r="AD67" i="54"/>
  <c r="AD44" i="54"/>
  <c r="AD115" i="54"/>
  <c r="AD113" i="54"/>
  <c r="AD108" i="54"/>
  <c r="AD106" i="54"/>
  <c r="AD99" i="54"/>
  <c r="AD94" i="54"/>
  <c r="AD88" i="54"/>
  <c r="AD82" i="54"/>
  <c r="AD58" i="54"/>
  <c r="AD53" i="54"/>
  <c r="AD41" i="54"/>
  <c r="AD36" i="54"/>
  <c r="AD123" i="54"/>
  <c r="AD121" i="54"/>
  <c r="AD104" i="54"/>
  <c r="AD66" i="54"/>
  <c r="M19" i="54"/>
  <c r="M17" i="54"/>
  <c r="M15" i="54"/>
  <c r="O15" i="54" s="1"/>
  <c r="M14" i="54"/>
  <c r="AG57" i="54"/>
  <c r="AG26" i="54"/>
  <c r="AG65" i="54"/>
  <c r="AG39" i="54"/>
  <c r="AG37" i="54"/>
  <c r="AG42" i="54"/>
  <c r="AG128" i="54"/>
  <c r="AG134" i="54"/>
  <c r="AG49" i="54"/>
  <c r="AG66" i="54"/>
  <c r="AG82" i="54"/>
  <c r="AG97" i="54"/>
  <c r="AG113" i="54"/>
  <c r="AG130" i="54"/>
  <c r="AG91" i="54"/>
  <c r="AG31" i="54"/>
  <c r="AG67" i="54"/>
  <c r="AG83" i="54"/>
  <c r="AG48" i="54"/>
  <c r="AG45" i="54"/>
  <c r="AG136" i="54"/>
  <c r="AG50" i="54"/>
  <c r="AG52" i="54"/>
  <c r="AG68" i="54"/>
  <c r="AG84" i="54"/>
  <c r="AG99" i="54"/>
  <c r="AG115" i="54"/>
  <c r="AG133" i="54"/>
  <c r="P14" i="54"/>
  <c r="M16" i="54"/>
  <c r="AG93" i="54"/>
  <c r="AG73" i="54"/>
  <c r="AG122" i="54"/>
  <c r="AG85" i="54"/>
  <c r="AG51" i="54"/>
  <c r="AG63" i="54"/>
  <c r="AG69" i="54"/>
  <c r="AG59" i="54"/>
  <c r="AG54" i="54"/>
  <c r="AG70" i="54"/>
  <c r="AG86" i="54"/>
  <c r="AG101" i="54"/>
  <c r="AG117" i="54"/>
  <c r="AF129" i="54" l="1"/>
  <c r="BG29" i="54"/>
  <c r="AK29" i="54"/>
  <c r="AF29" i="54"/>
  <c r="O14" i="54"/>
  <c r="AF76" i="54"/>
  <c r="AF75" i="54"/>
  <c r="AF49" i="54"/>
  <c r="AF124" i="54"/>
  <c r="AF78" i="54"/>
  <c r="AF85" i="54"/>
  <c r="AF135" i="54"/>
  <c r="AF91" i="54"/>
  <c r="O19" i="54"/>
  <c r="AF46" i="54"/>
  <c r="AF100" i="54"/>
  <c r="AF61" i="54"/>
  <c r="AF40" i="54"/>
  <c r="AF87" i="54"/>
  <c r="AF90" i="54"/>
  <c r="AF73" i="54"/>
  <c r="AF58" i="54"/>
  <c r="AF25" i="54"/>
  <c r="AF118" i="54"/>
  <c r="AF88" i="54"/>
  <c r="AF67" i="54"/>
  <c r="AF109" i="54"/>
  <c r="AF102" i="54"/>
  <c r="AF139" i="54"/>
  <c r="AF66" i="54"/>
  <c r="AF60" i="54"/>
  <c r="AF27" i="54"/>
  <c r="AF120" i="54"/>
  <c r="AF57" i="54"/>
  <c r="AF72" i="54"/>
  <c r="AF112" i="54"/>
  <c r="AF117" i="54"/>
  <c r="BJ50" i="54"/>
  <c r="BC50" i="54"/>
  <c r="BG113" i="54"/>
  <c r="AK113" i="54"/>
  <c r="AK92" i="54"/>
  <c r="BG92" i="54"/>
  <c r="BG32" i="54"/>
  <c r="AK32" i="54"/>
  <c r="BJ92" i="54"/>
  <c r="BC92" i="54"/>
  <c r="AK68" i="54"/>
  <c r="BG68" i="54"/>
  <c r="BG38" i="54"/>
  <c r="AJ38" i="54"/>
  <c r="AK38" i="54"/>
  <c r="AK101" i="54"/>
  <c r="BG101" i="54"/>
  <c r="BC116" i="54"/>
  <c r="BJ116" i="54"/>
  <c r="BJ47" i="54"/>
  <c r="BC47" i="54"/>
  <c r="BB47" i="54"/>
  <c r="BH83" i="54"/>
  <c r="AQ83" i="54"/>
  <c r="AF83" i="54"/>
  <c r="AF39" i="54"/>
  <c r="AF96" i="54"/>
  <c r="AF119" i="54"/>
  <c r="BH119" i="54"/>
  <c r="AQ119" i="54"/>
  <c r="BC137" i="54"/>
  <c r="BJ137" i="54"/>
  <c r="BJ41" i="54"/>
  <c r="BC41" i="54"/>
  <c r="BB41" i="54"/>
  <c r="AM86" i="54"/>
  <c r="BG86" i="54"/>
  <c r="AK86" i="54"/>
  <c r="BG80" i="54"/>
  <c r="AK80" i="54"/>
  <c r="BJ62" i="54"/>
  <c r="BC62" i="54"/>
  <c r="BC71" i="54"/>
  <c r="BJ71" i="54"/>
  <c r="BC38" i="54"/>
  <c r="BB38" i="54"/>
  <c r="BJ38" i="54"/>
  <c r="BJ74" i="54"/>
  <c r="BC74" i="54"/>
  <c r="AF31" i="54"/>
  <c r="AF97" i="54"/>
  <c r="AF92" i="54"/>
  <c r="BH92" i="54"/>
  <c r="AQ92" i="54"/>
  <c r="AF94" i="54"/>
  <c r="AQ89" i="54"/>
  <c r="AR89" i="54"/>
  <c r="AF89" i="54"/>
  <c r="BH89" i="54"/>
  <c r="AF37" i="54"/>
  <c r="AF48" i="54"/>
  <c r="AQ125" i="54"/>
  <c r="AF125" i="54"/>
  <c r="BH125" i="54"/>
  <c r="AF81" i="54"/>
  <c r="AQ41" i="54"/>
  <c r="AP41" i="54"/>
  <c r="BH41" i="54"/>
  <c r="AF41" i="54"/>
  <c r="AF106" i="54"/>
  <c r="AF77" i="54"/>
  <c r="BH77" i="54"/>
  <c r="AQ77" i="54"/>
  <c r="AF137" i="54"/>
  <c r="BH137" i="54"/>
  <c r="AQ137" i="54"/>
  <c r="BJ119" i="54"/>
  <c r="BC119" i="54"/>
  <c r="BC65" i="54"/>
  <c r="BJ65" i="54"/>
  <c r="BG104" i="54"/>
  <c r="AK104" i="54"/>
  <c r="BG35" i="54"/>
  <c r="AJ35" i="54"/>
  <c r="AK35" i="54"/>
  <c r="BG110" i="54"/>
  <c r="AK110" i="54"/>
  <c r="BG50" i="54"/>
  <c r="AK50" i="54"/>
  <c r="AL89" i="54"/>
  <c r="AK89" i="54"/>
  <c r="BG89" i="54"/>
  <c r="AF43" i="54"/>
  <c r="AF114" i="54"/>
  <c r="AF123" i="54"/>
  <c r="AF108" i="54"/>
  <c r="AQ98" i="54"/>
  <c r="AF98" i="54"/>
  <c r="BH98" i="54"/>
  <c r="AF55" i="54"/>
  <c r="AF51" i="54"/>
  <c r="AF33" i="54"/>
  <c r="AQ86" i="54"/>
  <c r="AF86" i="54"/>
  <c r="BH86" i="54"/>
  <c r="AS86" i="54"/>
  <c r="AF42" i="54"/>
  <c r="AF111" i="54"/>
  <c r="AF82" i="54"/>
  <c r="AF52" i="54"/>
  <c r="BH122" i="54"/>
  <c r="AQ122" i="54"/>
  <c r="AF122" i="54"/>
  <c r="BJ101" i="54"/>
  <c r="BC101" i="54"/>
  <c r="BC26" i="54"/>
  <c r="BJ26" i="54"/>
  <c r="BG56" i="54"/>
  <c r="AK56" i="54"/>
  <c r="AS128" i="54"/>
  <c r="AQ128" i="54"/>
  <c r="BH128" i="54"/>
  <c r="AF128" i="54"/>
  <c r="AQ47" i="54"/>
  <c r="AP47" i="54"/>
  <c r="BH47" i="54"/>
  <c r="AF47" i="54"/>
  <c r="AQ56" i="54"/>
  <c r="BH56" i="54"/>
  <c r="AF56" i="54"/>
  <c r="AQ116" i="54"/>
  <c r="AF116" i="54"/>
  <c r="BH116" i="54"/>
  <c r="BH62" i="54"/>
  <c r="AF62" i="54"/>
  <c r="AQ62" i="54"/>
  <c r="AF127" i="54"/>
  <c r="BJ44" i="54"/>
  <c r="BC44" i="54"/>
  <c r="BB44" i="54"/>
  <c r="BG83" i="54"/>
  <c r="AK83" i="54"/>
  <c r="AQ113" i="54"/>
  <c r="AF113" i="54"/>
  <c r="BH113" i="54"/>
  <c r="BC122" i="54"/>
  <c r="BJ122" i="54"/>
  <c r="BG137" i="54"/>
  <c r="AK137" i="54"/>
  <c r="AK59" i="54"/>
  <c r="BG59" i="54"/>
  <c r="BC104" i="54"/>
  <c r="BJ104" i="54"/>
  <c r="BH107" i="54"/>
  <c r="AQ107" i="54"/>
  <c r="AF107" i="54"/>
  <c r="BG122" i="54"/>
  <c r="AK122" i="54"/>
  <c r="BJ32" i="54"/>
  <c r="BC32" i="54"/>
  <c r="AF59" i="54"/>
  <c r="BH59" i="54"/>
  <c r="AQ59" i="54"/>
  <c r="AK71" i="54"/>
  <c r="BG71" i="54"/>
  <c r="BG62" i="54"/>
  <c r="AK62" i="54"/>
  <c r="AK47" i="54"/>
  <c r="AJ47" i="54"/>
  <c r="BG47" i="54"/>
  <c r="BG107" i="54"/>
  <c r="AK107" i="54"/>
  <c r="AF115" i="54"/>
  <c r="AF63" i="54"/>
  <c r="AF103" i="54"/>
  <c r="AF121" i="54"/>
  <c r="BJ68" i="54"/>
  <c r="BC68" i="54"/>
  <c r="BC134" i="54"/>
  <c r="BJ134" i="54"/>
  <c r="AK98" i="54"/>
  <c r="BG98" i="54"/>
  <c r="AF64" i="54"/>
  <c r="BC83" i="54"/>
  <c r="BJ83" i="54"/>
  <c r="AK116" i="54"/>
  <c r="BG116" i="54"/>
  <c r="BE86" i="54"/>
  <c r="BJ86" i="54"/>
  <c r="BC86" i="54"/>
  <c r="AQ50" i="54"/>
  <c r="AF50" i="54"/>
  <c r="BH50" i="54"/>
  <c r="AF69" i="54"/>
  <c r="AQ95" i="54"/>
  <c r="AF95" i="54"/>
  <c r="BH95" i="54"/>
  <c r="AR131" i="54"/>
  <c r="AQ131" i="54"/>
  <c r="AF131" i="54"/>
  <c r="BH131" i="54"/>
  <c r="BG125" i="54"/>
  <c r="AK125" i="54"/>
  <c r="AK131" i="54"/>
  <c r="BG131" i="54"/>
  <c r="AL131" i="54"/>
  <c r="BJ80" i="54"/>
  <c r="BC80" i="54"/>
  <c r="BJ125" i="54"/>
  <c r="BC125" i="54"/>
  <c r="BJ131" i="54"/>
  <c r="BC131" i="54"/>
  <c r="BD131" i="54"/>
  <c r="BC77" i="54"/>
  <c r="BJ77" i="54"/>
  <c r="BC53" i="54"/>
  <c r="BJ53" i="54"/>
  <c r="O16" i="54"/>
  <c r="AF133" i="54"/>
  <c r="BH53" i="54"/>
  <c r="AQ53" i="54"/>
  <c r="AF53" i="54"/>
  <c r="AQ32" i="54"/>
  <c r="AF32" i="54"/>
  <c r="BH32" i="54"/>
  <c r="AQ68" i="54"/>
  <c r="AF68" i="54"/>
  <c r="BH68" i="54"/>
  <c r="AF101" i="54"/>
  <c r="BH101" i="54"/>
  <c r="AQ101" i="54"/>
  <c r="AF105" i="54"/>
  <c r="AF79" i="54"/>
  <c r="AF130" i="54"/>
  <c r="AF99" i="54"/>
  <c r="BJ56" i="54"/>
  <c r="BC56" i="54"/>
  <c r="BC110" i="54"/>
  <c r="BJ110" i="54"/>
  <c r="BJ128" i="54"/>
  <c r="BE128" i="54"/>
  <c r="BC128" i="54"/>
  <c r="BG41" i="54"/>
  <c r="AJ41" i="54"/>
  <c r="AK41" i="54"/>
  <c r="BG26" i="54"/>
  <c r="AK26" i="54"/>
  <c r="BG119" i="54"/>
  <c r="AK119" i="54"/>
  <c r="AK74" i="54"/>
  <c r="BG74" i="54"/>
  <c r="BJ107" i="54"/>
  <c r="BC107" i="54"/>
  <c r="AQ71" i="54"/>
  <c r="AF71" i="54"/>
  <c r="BH71" i="54"/>
  <c r="AF34" i="54"/>
  <c r="AF54" i="54"/>
  <c r="AQ44" i="54"/>
  <c r="AF44" i="54"/>
  <c r="AP44" i="54"/>
  <c r="BH44" i="54"/>
  <c r="AF136" i="54"/>
  <c r="AF126" i="54"/>
  <c r="AF70" i="54"/>
  <c r="AF110" i="54"/>
  <c r="BH110" i="54"/>
  <c r="AQ110" i="54"/>
  <c r="AF36" i="54"/>
  <c r="AF84" i="54"/>
  <c r="BH134" i="54"/>
  <c r="AQ134" i="54"/>
  <c r="AF134" i="54"/>
  <c r="AF104" i="54"/>
  <c r="BH104" i="54"/>
  <c r="AQ104" i="54"/>
  <c r="AF93" i="54"/>
  <c r="AF138" i="54"/>
  <c r="BG53" i="54"/>
  <c r="AK53" i="54"/>
  <c r="AM128" i="54"/>
  <c r="BG128" i="54"/>
  <c r="AK128" i="54"/>
  <c r="BG65" i="54"/>
  <c r="AK65" i="54"/>
  <c r="BC98" i="54"/>
  <c r="BJ98" i="54"/>
  <c r="BH35" i="54"/>
  <c r="AF35" i="54"/>
  <c r="AQ35" i="54"/>
  <c r="AP35" i="54"/>
  <c r="AF132" i="54"/>
  <c r="BC35" i="54"/>
  <c r="BB35" i="54"/>
  <c r="BJ35" i="54"/>
  <c r="BC59" i="54"/>
  <c r="BJ59" i="54"/>
  <c r="AK134" i="54"/>
  <c r="BG134" i="54"/>
  <c r="O17" i="54"/>
  <c r="BH65" i="54"/>
  <c r="AQ65" i="54"/>
  <c r="AF65" i="54"/>
  <c r="AQ38" i="54"/>
  <c r="AP38" i="54"/>
  <c r="BH38" i="54"/>
  <c r="AF38" i="54"/>
  <c r="BG77" i="54"/>
  <c r="AK77" i="54"/>
  <c r="AK95" i="54"/>
  <c r="BG95" i="54"/>
  <c r="BJ95" i="54"/>
  <c r="BC95" i="54"/>
  <c r="AF74" i="54"/>
  <c r="BH74" i="54"/>
  <c r="AQ74" i="54"/>
  <c r="BJ113" i="54"/>
  <c r="BC113" i="54"/>
  <c r="BD89" i="54"/>
  <c r="BJ89" i="54"/>
  <c r="BC89" i="54"/>
  <c r="AQ26" i="54"/>
  <c r="AF26" i="54"/>
  <c r="BH26" i="54"/>
  <c r="BH80" i="54"/>
  <c r="AQ80" i="54"/>
  <c r="AF80" i="54"/>
  <c r="AF45" i="54"/>
  <c r="AK44" i="54"/>
  <c r="AJ44" i="54"/>
  <c r="BG44" i="54"/>
  <c r="AW29" i="54" l="1"/>
  <c r="BI29" i="54"/>
  <c r="AW35" i="54"/>
  <c r="BI35" i="54"/>
  <c r="AV35" i="54"/>
  <c r="BI134" i="54"/>
  <c r="AW134" i="54"/>
  <c r="AW59" i="54"/>
  <c r="BI59" i="54"/>
  <c r="BI122" i="54"/>
  <c r="AW122" i="54"/>
  <c r="AW83" i="54"/>
  <c r="BI83" i="54"/>
  <c r="BI32" i="54"/>
  <c r="AW32" i="54"/>
  <c r="AX131" i="54"/>
  <c r="BI131" i="54"/>
  <c r="AW131" i="54"/>
  <c r="AW50" i="54"/>
  <c r="BI50" i="54"/>
  <c r="AW113" i="54"/>
  <c r="BI113" i="54"/>
  <c r="BI86" i="54"/>
  <c r="AY86" i="54"/>
  <c r="AW86" i="54"/>
  <c r="BI71" i="54"/>
  <c r="AW71" i="54"/>
  <c r="AW80" i="54"/>
  <c r="BI80" i="54"/>
  <c r="BI65" i="54"/>
  <c r="AW65" i="54"/>
  <c r="BI62" i="54"/>
  <c r="AW62" i="54"/>
  <c r="AW47" i="54"/>
  <c r="BI47" i="54"/>
  <c r="AV47" i="54"/>
  <c r="BI77" i="54"/>
  <c r="AW77" i="54"/>
  <c r="BI125" i="54"/>
  <c r="AW125" i="54"/>
  <c r="AW53" i="54"/>
  <c r="BI53" i="54"/>
  <c r="BI101" i="54"/>
  <c r="AW101" i="54"/>
  <c r="AW41" i="54"/>
  <c r="AV41" i="54"/>
  <c r="BI41" i="54"/>
  <c r="BI44" i="54"/>
  <c r="AV44" i="54"/>
  <c r="AW44" i="54"/>
  <c r="BI95" i="54"/>
  <c r="AW95" i="54"/>
  <c r="AW107" i="54"/>
  <c r="BI107" i="54"/>
  <c r="BI116" i="54"/>
  <c r="AW116" i="54"/>
  <c r="BI92" i="54"/>
  <c r="AW92" i="54"/>
  <c r="BI119" i="54"/>
  <c r="AW119" i="54"/>
  <c r="AW26" i="54"/>
  <c r="BI26" i="54"/>
  <c r="AW38" i="54"/>
  <c r="AV38" i="54"/>
  <c r="BI38" i="54"/>
  <c r="AW68" i="54"/>
  <c r="BI68" i="54"/>
  <c r="BI128" i="54"/>
  <c r="AY128" i="54"/>
  <c r="AW128" i="54"/>
  <c r="AW74" i="54"/>
  <c r="BI74" i="54"/>
  <c r="BI104" i="54"/>
  <c r="AW104" i="54"/>
  <c r="AW110" i="54"/>
  <c r="BI110" i="54"/>
  <c r="BI56" i="54"/>
  <c r="AW56" i="54"/>
  <c r="AW98" i="54"/>
  <c r="BI98" i="54"/>
  <c r="BI137" i="54"/>
  <c r="AW137" i="54"/>
  <c r="AX89" i="54"/>
  <c r="AW89" i="54"/>
  <c r="BI89" i="54"/>
</calcChain>
</file>

<file path=xl/sharedStrings.xml><?xml version="1.0" encoding="utf-8"?>
<sst xmlns="http://schemas.openxmlformats.org/spreadsheetml/2006/main" count="1632" uniqueCount="190">
  <si>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</si>
  <si>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</si>
  <si>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</si>
  <si>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</si>
  <si>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</si>
  <si>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</si>
  <si>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</si>
  <si>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</si>
  <si>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</si>
  <si>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</si>
  <si>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</si>
  <si>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</si>
  <si>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</si>
  <si>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</si>
  <si>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</si>
  <si>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</si>
  <si>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</si>
  <si>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</si>
  <si>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</si>
  <si>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</si>
  <si>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</si>
  <si>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</si>
  <si>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</si>
  <si>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</si>
  <si>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</si>
  <si>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</si>
  <si>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</si>
  <si>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</si>
  <si>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</si>
  <si>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</si>
  <si>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</si>
  <si>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</si>
  <si>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</si>
  <si>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</si>
  <si>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</si>
  <si>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</si>
  <si>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</si>
  <si>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</si>
  <si>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</si>
  <si>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</si>
  <si>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</si>
  <si>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</si>
  <si>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</si>
  <si>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</si>
  <si>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</si>
  <si>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</si>
  <si>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</si>
  <si>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</si>
  <si>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</si>
  <si>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</si>
  <si>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</si>
  <si>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</si>
  <si>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</si>
  <si>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</si>
  <si>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</si>
  <si>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</si>
  <si>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</si>
  <si>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</si>
  <si>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</si>
  <si>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</si>
  <si>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</si>
  <si>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</si>
  <si>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</si>
  <si>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</si>
  <si>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</si>
  <si>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</si>
  <si>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</si>
  <si>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</si>
  <si>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</si>
  <si>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</si>
  <si>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</si>
  <si>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Spiked tap as reference 100+1KHP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</si>
  <si>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</si>
  <si>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</si>
  <si>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</si>
  <si>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</si>
  <si>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</si>
  <si>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</si>
  <si>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</si>
  <si>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</si>
  <si>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</si>
  <si>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</si>
  <si>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</si>
  <si>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</si>
  <si>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</si>
  <si>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Rinse</t>
  </si>
  <si>
    <t>Type I Reagent Grade Water</t>
  </si>
  <si>
    <t>F50 05jul 3.8</t>
  </si>
  <si>
    <t>F50 09may 5.0</t>
  </si>
  <si>
    <t>B50 20jun 6.0</t>
  </si>
  <si>
    <t>B50 27jun 0.1</t>
  </si>
  <si>
    <t>C 14jul 1.5</t>
  </si>
  <si>
    <t>F100 27jun weir 0.1</t>
  </si>
  <si>
    <t>F 17may 9.0</t>
  </si>
  <si>
    <t>F 17may 3.8</t>
  </si>
  <si>
    <t>F50 27jun 5.0</t>
  </si>
  <si>
    <t>F50 27jun 3.8</t>
  </si>
  <si>
    <t>F 29mar 3.8</t>
  </si>
  <si>
    <t>B50 05jul 3.0</t>
  </si>
  <si>
    <t>F50 05jul 8.0</t>
  </si>
  <si>
    <t>F50 09may 9.0</t>
  </si>
  <si>
    <t>F 29mar 5.0</t>
  </si>
  <si>
    <t>B50 11jul 3.0</t>
  </si>
  <si>
    <t>F 20jun 6.2</t>
  </si>
  <si>
    <t>B50 05sep 7.0</t>
  </si>
  <si>
    <t>? 20jun weir 0.1</t>
  </si>
  <si>
    <t>C50 30jun 0.1</t>
  </si>
  <si>
    <t>B 22mar 0.1</t>
  </si>
  <si>
    <t>F50 18jul 8.0</t>
  </si>
  <si>
    <t>F 01aug9.0</t>
  </si>
  <si>
    <t>B50 27jun 3.0</t>
  </si>
  <si>
    <t>F50 18jul 1.6</t>
  </si>
  <si>
    <t>F50 05sep 1.6</t>
  </si>
  <si>
    <t>C 20apr 1.5</t>
  </si>
  <si>
    <t>F 12apr 0.1</t>
  </si>
  <si>
    <t>C 20apr 6.0</t>
  </si>
  <si>
    <t>F 20jun 5.0</t>
  </si>
  <si>
    <t>F 20jun 0.1</t>
  </si>
  <si>
    <t>F50 27jun 0.1</t>
  </si>
  <si>
    <t>F50 22aug 6.2</t>
  </si>
  <si>
    <t>C50 30jun 6.0</t>
  </si>
  <si>
    <t>F50 18aug 3.8</t>
  </si>
  <si>
    <t>B50 20jun 8.0</t>
  </si>
  <si>
    <t>F 02may 3.8</t>
  </si>
  <si>
    <t>F 19apr 6.2</t>
  </si>
  <si>
    <t>F50 05sep 6.2</t>
  </si>
  <si>
    <t>F 20jun 3.8</t>
  </si>
  <si>
    <t>F50 29aug 5.0</t>
  </si>
  <si>
    <t>F50 29aug 6.2</t>
  </si>
  <si>
    <t>F50 09may 6.2</t>
  </si>
  <si>
    <t>F50 27jun 8.0</t>
  </si>
  <si>
    <t>F 20jun 1.6</t>
  </si>
  <si>
    <t>B50 05jul 0.1</t>
  </si>
  <si>
    <t>F 17may weir</t>
  </si>
  <si>
    <t>F 02may 9.0</t>
  </si>
  <si>
    <t>B50 20jun 0.1</t>
  </si>
  <si>
    <t>B50 11jul 6.0</t>
  </si>
  <si>
    <t>F50 23may 1.6</t>
  </si>
  <si>
    <t>F 17mar 5.0</t>
  </si>
  <si>
    <t>F50 05jul 1.6</t>
  </si>
  <si>
    <t>F50 08aug 0.1</t>
  </si>
  <si>
    <t>F 11jul 8.0</t>
  </si>
  <si>
    <t>F50 29aug 8.0</t>
  </si>
  <si>
    <t>B50 11jul 0.1</t>
  </si>
  <si>
    <t>C50 30jun 21.0</t>
  </si>
  <si>
    <t>F50 29aug weir</t>
  </si>
  <si>
    <t>F50 05jul 9.0</t>
  </si>
  <si>
    <t>Flush</t>
  </si>
  <si>
    <t>F 20jun 9.0</t>
  </si>
  <si>
    <t>F 19apr 5.0</t>
  </si>
  <si>
    <t>C50 30jun 9.0</t>
  </si>
  <si>
    <t>F200 27jun wet 0.1</t>
  </si>
  <si>
    <t>C 14jul 20.0</t>
  </si>
  <si>
    <t>C 20apr 9.0</t>
  </si>
  <si>
    <t>SMB 30jun 0.1</t>
  </si>
  <si>
    <t>B50 27jun 6.0</t>
  </si>
  <si>
    <t>B50 23may 6.0</t>
  </si>
  <si>
    <t>? 20jun 235 0.1</t>
  </si>
  <si>
    <t>F 11jul 9.0</t>
  </si>
  <si>
    <t>B 02may 9.0</t>
  </si>
  <si>
    <t>B50 09may 9.0</t>
  </si>
  <si>
    <t>F 29mar 1.6</t>
  </si>
  <si>
    <t>B50 20jun 3.0</t>
  </si>
  <si>
    <t>F 12 apr 1.6</t>
  </si>
  <si>
    <t>F 23may weir</t>
  </si>
  <si>
    <t>F 17may 6.2</t>
  </si>
  <si>
    <t>B50 27jun 8.0</t>
  </si>
  <si>
    <t>F50 27jun 6.2</t>
  </si>
  <si>
    <t>F50 05jul 5.0</t>
  </si>
  <si>
    <t>F 11jul 5.0</t>
  </si>
  <si>
    <t>CCS 30jun 0.1</t>
  </si>
  <si>
    <t>F 09may weir</t>
  </si>
  <si>
    <t>B50 05jul 6.0</t>
  </si>
  <si>
    <t>B 22mar 6.0</t>
  </si>
  <si>
    <t>C50 30jun 1.5</t>
  </si>
  <si>
    <t>F 20jun 8.0</t>
  </si>
  <si>
    <t>F 02may 8.0</t>
  </si>
  <si>
    <t>F50 05jul 0.1</t>
  </si>
  <si>
    <t>B 02may 6.0</t>
  </si>
  <si>
    <t>B50 05jul 8.0</t>
  </si>
  <si>
    <t>F50 09may 3.8</t>
  </si>
  <si>
    <t>B50 17may 9.0</t>
  </si>
  <si>
    <t>B50 11jul 8.0</t>
  </si>
  <si>
    <t>F50 27jun 1.6</t>
  </si>
  <si>
    <t>F 11jul 0.1</t>
  </si>
  <si>
    <t>F50 05jul 6.2</t>
  </si>
  <si>
    <t>F 11jul 6.2</t>
  </si>
  <si>
    <t>F50 27jun 9.0</t>
  </si>
  <si>
    <t xml:space="preserve">          rolling MDL</t>
  </si>
  <si>
    <t xml:space="preserve">          rolling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</si>
</sst>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'20sep22'!$F$13:$F$19</c:f>
              <c:numCache>
                <c:formatCode>General</c:formatCode>
                <c:ptCount val="7"/>
                <c:pt idx="1">
                  <c:v>212.5</c:v>
                </c:pt>
                <c:pt idx="2">
                  <c:v>1217.5999999999999</c:v>
                </c:pt>
                <c:pt idx="3">
                  <c:v>3792.3</c:v>
                </c:pt>
                <c:pt idx="4">
                  <c:v>5964.759</c:v>
                </c:pt>
                <c:pt idx="5">
                  <c:v>8553.1409999999996</c:v>
                </c:pt>
                <c:pt idx="6">
                  <c:v>11220.8</c:v>
                </c:pt>
              </c:numCache>
            </c:numRef>
          </c:xVal>
          <c:yVal>
            <c:numRef>
              <c:f>'20sep22'!$E$13:$E$19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E-4BB2-B712-C0AFD513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1219.7</c:v>
                </c:pt>
                <c:pt idx="3">
                  <c:v>3934.1</c:v>
                </c:pt>
                <c:pt idx="4">
                  <c:v>6099.8829999999998</c:v>
                </c:pt>
                <c:pt idx="5">
                  <c:v>8668.9169999999995</c:v>
                </c:pt>
                <c:pt idx="6">
                  <c:v>11511.1</c:v>
                </c:pt>
              </c:numCache>
            </c:numRef>
          </c:xVal>
          <c:yVal>
            <c:numRef>
              <c:f>'23sep22'!$E$13:$E$19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B-47D7-B6F4-04FC0731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2398.4</c:v>
                </c:pt>
                <c:pt idx="3">
                  <c:v>8048.7</c:v>
                </c:pt>
                <c:pt idx="4">
                  <c:v>12114.296</c:v>
                </c:pt>
                <c:pt idx="5">
                  <c:v>17451.304</c:v>
                </c:pt>
                <c:pt idx="6">
                  <c:v>22505.200000000001</c:v>
                </c:pt>
              </c:numCache>
            </c:numRef>
          </c:xVal>
          <c:yVal>
            <c:numRef>
              <c:f>'23sep22'!$G$13:$G$19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1-45F7-AA4E-C10C596B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1142.2</c:v>
                </c:pt>
                <c:pt idx="3">
                  <c:v>4138.1000000000004</c:v>
                </c:pt>
                <c:pt idx="4">
                  <c:v>5853.4579999999996</c:v>
                </c:pt>
                <c:pt idx="5">
                  <c:v>8364.3040000000001</c:v>
                </c:pt>
                <c:pt idx="6">
                  <c:v>11187.6</c:v>
                </c:pt>
              </c:numCache>
            </c:numRef>
          </c:xVal>
          <c:yVal>
            <c:numRef>
              <c:f>'23sep22'!$I$13:$I$19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F-4B4C-B97D-F7D88E68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1182.2</c:v>
                </c:pt>
                <c:pt idx="3">
                  <c:v>3763.1</c:v>
                </c:pt>
                <c:pt idx="4">
                  <c:v>5433.2330000000002</c:v>
                </c:pt>
                <c:pt idx="5">
                  <c:v>8656.0669999999991</c:v>
                </c:pt>
                <c:pt idx="6">
                  <c:v>11315.1</c:v>
                </c:pt>
              </c:numCache>
            </c:numRef>
          </c:xVal>
          <c:yVal>
            <c:numRef>
              <c:f>'26sep22'!$E$13:$E$19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6-4739-B645-8C3A5F7C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2218.4</c:v>
                </c:pt>
                <c:pt idx="3">
                  <c:v>7613.7</c:v>
                </c:pt>
                <c:pt idx="4">
                  <c:v>11290.116</c:v>
                </c:pt>
                <c:pt idx="5">
                  <c:v>16904.484</c:v>
                </c:pt>
                <c:pt idx="6">
                  <c:v>21969.200000000001</c:v>
                </c:pt>
              </c:numCache>
            </c:numRef>
          </c:xVal>
          <c:yVal>
            <c:numRef>
              <c:f>'26sep22'!$G$13:$G$19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E-44B9-A106-3D3C655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1095.0999999999999</c:v>
                </c:pt>
                <c:pt idx="3">
                  <c:v>2990.3</c:v>
                </c:pt>
                <c:pt idx="4">
                  <c:v>5807.2939999999999</c:v>
                </c:pt>
                <c:pt idx="5">
                  <c:v>8006.9840000000004</c:v>
                </c:pt>
                <c:pt idx="6">
                  <c:v>9934.7999999999993</c:v>
                </c:pt>
              </c:numCache>
            </c:numRef>
          </c:xVal>
          <c:yVal>
            <c:numRef>
              <c:f>'26sep22'!$I$13:$I$19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A-458C-B4FC-7F9A1AB9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'20sep22'!$H$13:$H$19</c:f>
              <c:numCache>
                <c:formatCode>General</c:formatCode>
                <c:ptCount val="7"/>
                <c:pt idx="1">
                  <c:v>218.5</c:v>
                </c:pt>
                <c:pt idx="2">
                  <c:v>2248.9</c:v>
                </c:pt>
                <c:pt idx="3">
                  <c:v>7339.7</c:v>
                </c:pt>
                <c:pt idx="4">
                  <c:v>11656.126</c:v>
                </c:pt>
                <c:pt idx="5">
                  <c:v>16963.973999999998</c:v>
                </c:pt>
                <c:pt idx="6">
                  <c:v>22194.7</c:v>
                </c:pt>
              </c:numCache>
            </c:numRef>
          </c:xVal>
          <c:yVal>
            <c:numRef>
              <c:f>'20sep22'!$G$13:$G$19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1-4BB3-AB97-98687F66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'20sep22'!$J$13:$J$19</c:f>
              <c:numCache>
                <c:formatCode>General</c:formatCode>
                <c:ptCount val="7"/>
                <c:pt idx="1">
                  <c:v>-86</c:v>
                </c:pt>
                <c:pt idx="2">
                  <c:v>1288.7</c:v>
                </c:pt>
                <c:pt idx="3">
                  <c:v>3447.1</c:v>
                </c:pt>
                <c:pt idx="4">
                  <c:v>5749.5829999999996</c:v>
                </c:pt>
                <c:pt idx="5">
                  <c:v>7904.4740000000002</c:v>
                </c:pt>
                <c:pt idx="6">
                  <c:v>11340.1</c:v>
                </c:pt>
              </c:numCache>
            </c:numRef>
          </c:xVal>
          <c:yVal>
            <c:numRef>
              <c:f>'20sep22'!$I$13:$I$19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10E-9B98-49088B5E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1175</c:v>
                </c:pt>
                <c:pt idx="3">
                  <c:v>3811</c:v>
                </c:pt>
                <c:pt idx="4">
                  <c:v>5856.56</c:v>
                </c:pt>
                <c:pt idx="5">
                  <c:v>8591.44</c:v>
                </c:pt>
                <c:pt idx="6">
                  <c:v>11073.5</c:v>
                </c:pt>
              </c:numCache>
            </c:numRef>
          </c:xVal>
          <c:yVal>
            <c:numRef>
              <c:f>'21sep22'!$E$13:$E$19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F-4B69-8CF9-43636198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2229.3000000000002</c:v>
                </c:pt>
                <c:pt idx="3">
                  <c:v>7642.9</c:v>
                </c:pt>
                <c:pt idx="4">
                  <c:v>11910.486999999999</c:v>
                </c:pt>
                <c:pt idx="5">
                  <c:v>17455.713</c:v>
                </c:pt>
                <c:pt idx="6">
                  <c:v>22582.9</c:v>
                </c:pt>
              </c:numCache>
            </c:numRef>
          </c:xVal>
          <c:yVal>
            <c:numRef>
              <c:f>'21sep22'!$G$13:$G$19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A-481D-9BDC-E3AF49B8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'21sep22'!$J$13:$J$19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1043.4000000000001</c:v>
                </c:pt>
                <c:pt idx="3">
                  <c:v>3135.7</c:v>
                </c:pt>
                <c:pt idx="4">
                  <c:v>5953.1809999999996</c:v>
                </c:pt>
                <c:pt idx="5">
                  <c:v>7942.7129999999997</c:v>
                </c:pt>
                <c:pt idx="6">
                  <c:v>9897.2000000000007</c:v>
                </c:pt>
              </c:numCache>
            </c:numRef>
          </c:xVal>
          <c:yVal>
            <c:numRef>
              <c:f>'21sep22'!$I$13:$I$19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F-4DDC-BBBE-B1955965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884.2</c:v>
                </c:pt>
                <c:pt idx="3">
                  <c:v>3397.6</c:v>
                </c:pt>
                <c:pt idx="4">
                  <c:v>5270.4629999999997</c:v>
                </c:pt>
                <c:pt idx="5">
                  <c:v>7949.8369999999995</c:v>
                </c:pt>
                <c:pt idx="6">
                  <c:v>10691.1</c:v>
                </c:pt>
              </c:numCache>
            </c:numRef>
          </c:xVal>
          <c:yVal>
            <c:numRef>
              <c:f>'22sep22'!$E$13:$E$19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B-4F60-A4D4-15119D3F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1985</c:v>
                </c:pt>
                <c:pt idx="3">
                  <c:v>6966</c:v>
                </c:pt>
                <c:pt idx="4">
                  <c:v>11190.885</c:v>
                </c:pt>
                <c:pt idx="5">
                  <c:v>16394.615000000002</c:v>
                </c:pt>
                <c:pt idx="6">
                  <c:v>21653</c:v>
                </c:pt>
              </c:numCache>
            </c:numRef>
          </c:xVal>
          <c:yVal>
            <c:numRef>
              <c:f>'22sep22'!$G$13:$G$19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8-4D9B-8556-F808AFA7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982.5</c:v>
                </c:pt>
                <c:pt idx="3">
                  <c:v>3157</c:v>
                </c:pt>
                <c:pt idx="4">
                  <c:v>5258.58</c:v>
                </c:pt>
                <c:pt idx="5">
                  <c:v>7215.6149999999998</c:v>
                </c:pt>
                <c:pt idx="6">
                  <c:v>10402</c:v>
                </c:pt>
              </c:numCache>
            </c:numRef>
          </c:xVal>
          <c:yVal>
            <c:numRef>
              <c:f>'22sep22'!$I$13:$I$19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A-438A-9554-F925408B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A9A1B-BA42-422D-93F1-CC1F6145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D7977-2107-4159-AD3D-5516C02B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8C54-DC99-4231-8330-F77B476A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D895-7238-4CE6-9F7B-DC4489EAE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1CE00-030A-4F0B-A496-FE2BDF8B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5C8B68-B110-43AE-8DA7-D628F9B8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4B533-3A0F-406E-8E15-4A7C60634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E057-60C6-4A5C-934E-CCC2EC1B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E51AF-5800-4415-999E-B30F9103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2E50A-45F5-448C-A9C3-7CFBBED22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C35FA-60F4-48A0-88B5-F302E1B5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2CA1C-0379-4963-A155-F2CD64915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6FC57-7BF9-47CC-A438-503D8DDA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2B4EE-79C5-4E91-9DAA-FE215F53B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91BD0-F13B-4B89-96FC-3191F9AA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CB18-32DC-46A4-9F8E-E005ABC8BBE8}">
  <dimension ref="A4:E106"/>
  <sheetViews>
    <sheetView workbookViewId="0">
      <selection activeCell="I27" sqref="I27:J27"/>
    </sheetView>
  </sheetViews>
  <sheetFormatPr defaultRowHeight="14.5" x14ac:dyDescent="0.35"/>
  <cols>
    <col min="1" max="1" width="27.36328125" customWidth="1"/>
  </cols>
  <sheetData>
    <row r="4" spans="1:5" s="2" customFormat="1" ht="43.5" x14ac:dyDescent="0.35">
      <c r="A4" s="2" t="s">
        <v>2</v>
      </c>
      <c r="B4" s="2" t="s">
        <v>57</v>
      </c>
      <c r="C4" s="2" t="s">
        <v>58</v>
      </c>
      <c r="D4" s="2" t="s">
        <v>59</v>
      </c>
      <c r="E4" s="2" t="s">
        <v>60</v>
      </c>
    </row>
    <row r="5" spans="1:5" s="2" customFormat="1" x14ac:dyDescent="0.35">
      <c r="A5" s="2" t="s">
        <v>188</v>
      </c>
      <c r="B5" s="8">
        <v>1.1172628657538364</v>
      </c>
      <c r="C5" s="8">
        <v>1.8376142379346561</v>
      </c>
      <c r="D5" s="8">
        <v>1.0027408080704721</v>
      </c>
      <c r="E5" s="8">
        <v>0.10209780722772448</v>
      </c>
    </row>
    <row r="6" spans="1:5" s="2" customFormat="1" x14ac:dyDescent="0.35">
      <c r="A6" s="2" t="s">
        <v>189</v>
      </c>
      <c r="B6" s="8">
        <v>4.5832240714306201</v>
      </c>
      <c r="C6" s="8">
        <v>7.5382419549253967</v>
      </c>
      <c r="D6" s="8">
        <v>4.1134328812168333</v>
      </c>
      <c r="E6" s="8">
        <v>0.41882455961754778</v>
      </c>
    </row>
    <row r="7" spans="1:5" x14ac:dyDescent="0.35">
      <c r="A7" t="s">
        <v>157</v>
      </c>
      <c r="B7" s="3">
        <v>5.193203868208923</v>
      </c>
      <c r="C7" s="3">
        <v>7.3099325069529728</v>
      </c>
      <c r="D7" s="3">
        <v>2.1167286387440498</v>
      </c>
      <c r="E7" s="3">
        <v>0.15751691787951416</v>
      </c>
    </row>
    <row r="8" spans="1:5" x14ac:dyDescent="0.35">
      <c r="A8" t="s">
        <v>105</v>
      </c>
      <c r="B8" s="3">
        <v>3.2372896224368364</v>
      </c>
      <c r="C8" s="3">
        <v>7.2607281641434636</v>
      </c>
      <c r="D8" s="3">
        <v>4.0234385417066276</v>
      </c>
      <c r="E8" s="3">
        <v>0.41494679709915372</v>
      </c>
    </row>
    <row r="9" spans="1:5" x14ac:dyDescent="0.35">
      <c r="A9" t="s">
        <v>178</v>
      </c>
      <c r="B9" s="3">
        <v>3.3176088579755287</v>
      </c>
      <c r="C9" s="3">
        <v>6.5809165907477896</v>
      </c>
      <c r="D9" s="3">
        <v>3.2633077327722608</v>
      </c>
      <c r="E9" s="3">
        <v>0.22862771594923242</v>
      </c>
    </row>
    <row r="10" spans="1:5" x14ac:dyDescent="0.35">
      <c r="A10" t="s">
        <v>159</v>
      </c>
      <c r="B10" s="3">
        <v>3.3641502988716834</v>
      </c>
      <c r="C10" s="3">
        <v>5.4758503403662644</v>
      </c>
      <c r="D10" s="3">
        <v>2.111700041494581</v>
      </c>
      <c r="E10" s="3">
        <v>0.1710407179195817</v>
      </c>
    </row>
    <row r="11" spans="1:5" x14ac:dyDescent="0.35">
      <c r="A11" t="s">
        <v>107</v>
      </c>
      <c r="B11" s="3">
        <v>2.7817582978254101</v>
      </c>
      <c r="C11" s="3">
        <v>6.2800827754224304</v>
      </c>
      <c r="D11" s="3">
        <v>3.4983244775970199</v>
      </c>
      <c r="E11" s="3">
        <v>0.19917146099192395</v>
      </c>
    </row>
    <row r="12" spans="1:5" x14ac:dyDescent="0.35">
      <c r="A12" t="s">
        <v>173</v>
      </c>
      <c r="B12" s="3">
        <v>2.975328342762964</v>
      </c>
      <c r="C12" s="3">
        <v>6.7018520286373064</v>
      </c>
      <c r="D12" s="3">
        <v>3.7265236858743425</v>
      </c>
      <c r="E12" s="3">
        <v>0.24338209578525685</v>
      </c>
    </row>
    <row r="13" spans="1:5" x14ac:dyDescent="0.35">
      <c r="A13" t="s">
        <v>132</v>
      </c>
      <c r="B13" s="3">
        <v>2.9322030588029087</v>
      </c>
      <c r="C13" s="3">
        <v>13.771985720285226</v>
      </c>
      <c r="D13" s="3">
        <v>10.839782661482317</v>
      </c>
      <c r="E13" s="3">
        <v>0.92221302148764994</v>
      </c>
    </row>
    <row r="14" spans="1:5" x14ac:dyDescent="0.35">
      <c r="A14" t="s">
        <v>98</v>
      </c>
      <c r="B14" s="3">
        <v>2.992793767410018</v>
      </c>
      <c r="C14" s="3">
        <v>8.8474161166956247</v>
      </c>
      <c r="D14" s="3">
        <v>5.8546223492856067</v>
      </c>
      <c r="E14" s="3">
        <v>0.5299747114741149</v>
      </c>
    </row>
    <row r="15" spans="1:5" x14ac:dyDescent="0.35">
      <c r="A15" t="s">
        <v>172</v>
      </c>
      <c r="B15" s="3">
        <v>4.3785344380874065</v>
      </c>
      <c r="C15" s="3">
        <v>6.8918934310351192</v>
      </c>
      <c r="D15" s="3">
        <v>2.5133589929477127</v>
      </c>
      <c r="E15" s="3">
        <v>0.86651581396785637</v>
      </c>
    </row>
    <row r="16" spans="1:5" x14ac:dyDescent="0.35">
      <c r="A16" t="s">
        <v>179</v>
      </c>
      <c r="B16" s="3">
        <v>3.153429424311156</v>
      </c>
      <c r="C16" s="3">
        <v>6.6663118183187544</v>
      </c>
      <c r="D16" s="3">
        <v>3.5128823940075979</v>
      </c>
      <c r="E16" s="3">
        <v>1.3885448789575547</v>
      </c>
    </row>
    <row r="17" spans="1:5" x14ac:dyDescent="0.35">
      <c r="A17" t="s">
        <v>104</v>
      </c>
      <c r="B17" s="3">
        <v>6.0052969128810201</v>
      </c>
      <c r="C17" s="3">
        <v>9.8957108816325636</v>
      </c>
      <c r="D17" s="3">
        <v>3.8904139687515427</v>
      </c>
      <c r="E17" s="3">
        <v>2.7942418140983492</v>
      </c>
    </row>
    <row r="18" spans="1:5" x14ac:dyDescent="0.35">
      <c r="A18" t="s">
        <v>160</v>
      </c>
      <c r="B18" s="3">
        <v>2.3119936400183723</v>
      </c>
      <c r="C18" s="3">
        <v>5.4194689390287323</v>
      </c>
      <c r="D18" s="3">
        <v>3.1074752990103605</v>
      </c>
      <c r="E18" s="3">
        <v>0.20426222671366062</v>
      </c>
    </row>
    <row r="19" spans="1:5" x14ac:dyDescent="0.35">
      <c r="A19" t="s">
        <v>143</v>
      </c>
      <c r="B19" s="3">
        <v>3.5985591972910669</v>
      </c>
      <c r="C19" s="3">
        <v>10.055172999151701</v>
      </c>
      <c r="D19" s="3">
        <v>6.4566138018606338</v>
      </c>
      <c r="E19" s="3">
        <v>0.80090221326812894</v>
      </c>
    </row>
    <row r="20" spans="1:5" x14ac:dyDescent="0.35">
      <c r="A20" t="s">
        <v>102</v>
      </c>
      <c r="B20" s="3">
        <v>3.41845221381213</v>
      </c>
      <c r="C20" s="3">
        <v>7.8497185217626724</v>
      </c>
      <c r="D20" s="3">
        <v>4.4312663079505423</v>
      </c>
      <c r="E20" s="3">
        <v>0.43560786197414669</v>
      </c>
    </row>
    <row r="21" spans="1:5" x14ac:dyDescent="0.35">
      <c r="A21" t="s">
        <v>136</v>
      </c>
      <c r="B21" s="3">
        <v>4.5413822443009071</v>
      </c>
      <c r="C21" s="3">
        <v>7.1816833148256052</v>
      </c>
      <c r="D21" s="3">
        <v>2.640301070524699</v>
      </c>
      <c r="E21" s="3">
        <v>0.8347736774449579</v>
      </c>
    </row>
    <row r="22" spans="1:5" x14ac:dyDescent="0.35">
      <c r="A22" t="s">
        <v>182</v>
      </c>
      <c r="B22" s="3">
        <v>4.7299360329479923</v>
      </c>
      <c r="C22" s="3">
        <v>7.3381205161458265</v>
      </c>
      <c r="D22" s="3">
        <v>2.6081844831978347</v>
      </c>
      <c r="E22" s="3">
        <v>1.3725167397112261</v>
      </c>
    </row>
    <row r="23" spans="1:5" x14ac:dyDescent="0.35">
      <c r="A23" t="s">
        <v>181</v>
      </c>
      <c r="B23" s="3">
        <v>3.999289547459179</v>
      </c>
      <c r="C23" s="3">
        <v>5.8029808759972639</v>
      </c>
      <c r="D23" s="3">
        <v>1.8036913285380849</v>
      </c>
      <c r="E23" s="3">
        <v>0.38503475687284383</v>
      </c>
    </row>
    <row r="24" spans="1:5" x14ac:dyDescent="0.35">
      <c r="A24" t="s">
        <v>135</v>
      </c>
      <c r="B24" s="3">
        <v>2.9352411566987513</v>
      </c>
      <c r="C24" s="3">
        <v>9.6192813406952844</v>
      </c>
      <c r="D24" s="3">
        <v>6.6840401839965313</v>
      </c>
      <c r="E24" s="3">
        <v>0.49351071235301858</v>
      </c>
    </row>
    <row r="25" spans="1:5" x14ac:dyDescent="0.35">
      <c r="A25" t="s">
        <v>162</v>
      </c>
      <c r="B25" s="3">
        <v>2.6650854551680623</v>
      </c>
      <c r="C25" s="3">
        <v>7.6231625143837043</v>
      </c>
      <c r="D25" s="3">
        <v>4.9580770592156416</v>
      </c>
      <c r="E25" s="3">
        <v>0.33219933506371968</v>
      </c>
    </row>
    <row r="26" spans="1:5" x14ac:dyDescent="0.35">
      <c r="A26" t="s">
        <v>89</v>
      </c>
      <c r="B26" s="3">
        <v>3.9486841885690858</v>
      </c>
      <c r="C26" s="3">
        <v>6.4310328230101526</v>
      </c>
      <c r="D26" s="3">
        <v>2.4823486344410659</v>
      </c>
      <c r="E26" s="3">
        <v>0.55273607372410716</v>
      </c>
    </row>
    <row r="27" spans="1:5" x14ac:dyDescent="0.35">
      <c r="A27" t="s">
        <v>122</v>
      </c>
      <c r="B27" s="3">
        <v>2.4673233311872953</v>
      </c>
      <c r="C27" s="3">
        <v>4.9126243542849313</v>
      </c>
      <c r="D27" s="3">
        <v>2.4453010230976364</v>
      </c>
      <c r="E27" s="3">
        <v>0.68332516336043048</v>
      </c>
    </row>
    <row r="28" spans="1:5" x14ac:dyDescent="0.35">
      <c r="A28" t="s">
        <v>156</v>
      </c>
      <c r="B28" s="3">
        <v>3.0205501991830062</v>
      </c>
      <c r="C28" s="3">
        <v>5.1756314255518863</v>
      </c>
      <c r="D28" s="3">
        <v>2.1550812263688806</v>
      </c>
      <c r="E28" s="3">
        <v>0.15246999250224258</v>
      </c>
    </row>
    <row r="29" spans="1:5" x14ac:dyDescent="0.35">
      <c r="A29" t="s">
        <v>90</v>
      </c>
      <c r="B29" s="3">
        <v>2.5185307233218519</v>
      </c>
      <c r="C29" s="3">
        <v>11.078112708813073</v>
      </c>
      <c r="D29" s="3">
        <v>8.5595819854912207</v>
      </c>
      <c r="E29" s="3">
        <v>0.73707380147404478</v>
      </c>
    </row>
    <row r="30" spans="1:5" x14ac:dyDescent="0.35">
      <c r="A30" t="s">
        <v>110</v>
      </c>
      <c r="B30" s="3">
        <v>3.1524296892899373</v>
      </c>
      <c r="C30" s="3">
        <v>9.9263198102457029</v>
      </c>
      <c r="D30" s="3">
        <v>6.773890120955766</v>
      </c>
      <c r="E30" s="3">
        <v>0.78287227774180979</v>
      </c>
    </row>
    <row r="31" spans="1:5" x14ac:dyDescent="0.35">
      <c r="A31" t="s">
        <v>155</v>
      </c>
      <c r="B31" s="3">
        <v>3.9654504733268681</v>
      </c>
      <c r="C31" s="3">
        <v>6.6603416607735504</v>
      </c>
      <c r="D31" s="3">
        <v>2.6948911874466814</v>
      </c>
      <c r="E31" s="3">
        <v>0.67323429259585721</v>
      </c>
    </row>
    <row r="32" spans="1:5" x14ac:dyDescent="0.35">
      <c r="A32" t="s">
        <v>166</v>
      </c>
      <c r="B32" s="3">
        <v>4.2203030334550728</v>
      </c>
      <c r="C32" s="3">
        <v>7.0020033150326082</v>
      </c>
      <c r="D32" s="3">
        <v>2.7817002815775358</v>
      </c>
      <c r="E32" s="3">
        <v>0.98898562396612943</v>
      </c>
    </row>
    <row r="33" spans="1:5" x14ac:dyDescent="0.35">
      <c r="A33" t="s">
        <v>91</v>
      </c>
      <c r="B33" s="3">
        <v>7.9642094862886621</v>
      </c>
      <c r="C33" s="3">
        <v>11.091376044639361</v>
      </c>
      <c r="D33" s="3">
        <v>3.1271665583506998</v>
      </c>
      <c r="E33" s="3">
        <v>0.1933898460992286</v>
      </c>
    </row>
    <row r="34" spans="1:5" x14ac:dyDescent="0.35">
      <c r="A34" t="s">
        <v>152</v>
      </c>
      <c r="B34" s="3">
        <v>10.899148617596996</v>
      </c>
      <c r="C34" s="3">
        <v>13.205885031437571</v>
      </c>
      <c r="D34" s="3">
        <v>2.306736413840575</v>
      </c>
      <c r="E34" s="3">
        <v>0.2885409805865452</v>
      </c>
    </row>
    <row r="35" spans="1:5" x14ac:dyDescent="0.35">
      <c r="A35" t="s">
        <v>113</v>
      </c>
      <c r="B35" s="3">
        <v>8.3491643556402408</v>
      </c>
      <c r="C35" s="3">
        <v>11.013114562429458</v>
      </c>
      <c r="D35" s="3">
        <v>2.6639502067892167</v>
      </c>
      <c r="E35" s="3">
        <v>0.17515019369069224</v>
      </c>
    </row>
    <row r="36" spans="1:5" x14ac:dyDescent="0.35">
      <c r="A36" t="s">
        <v>115</v>
      </c>
      <c r="B36" s="3">
        <v>5.6111839851786485</v>
      </c>
      <c r="C36" s="3">
        <v>10.41305850700024</v>
      </c>
      <c r="D36" s="3">
        <v>4.8018745218215919</v>
      </c>
      <c r="E36" s="3">
        <v>0.14452440943745887</v>
      </c>
    </row>
    <row r="37" spans="1:5" x14ac:dyDescent="0.35">
      <c r="A37" t="s">
        <v>153</v>
      </c>
      <c r="B37" s="3">
        <v>9.6182416161332682</v>
      </c>
      <c r="C37" s="3">
        <v>11.939472016779174</v>
      </c>
      <c r="D37" s="3">
        <v>2.3212304006459057</v>
      </c>
      <c r="E37" s="3">
        <v>0.17393167517452368</v>
      </c>
    </row>
    <row r="38" spans="1:5" x14ac:dyDescent="0.35">
      <c r="A38" t="s">
        <v>106</v>
      </c>
      <c r="B38" s="3">
        <v>8.2960954260439443</v>
      </c>
      <c r="C38" s="3">
        <v>11.126253705515895</v>
      </c>
      <c r="D38" s="3">
        <v>2.8301582794719513</v>
      </c>
      <c r="E38" s="3">
        <v>0.18752855109923061</v>
      </c>
    </row>
    <row r="39" spans="1:5" x14ac:dyDescent="0.35">
      <c r="A39" t="s">
        <v>174</v>
      </c>
      <c r="B39" s="3">
        <v>8.1119363550693429</v>
      </c>
      <c r="C39" s="3">
        <v>11.420308562457279</v>
      </c>
      <c r="D39" s="3">
        <v>3.3083722073879382</v>
      </c>
      <c r="E39" s="3">
        <v>0.22008291323844131</v>
      </c>
    </row>
    <row r="40" spans="1:5" x14ac:dyDescent="0.35">
      <c r="A40" t="s">
        <v>144</v>
      </c>
      <c r="B40" s="3">
        <v>11.783194928691206</v>
      </c>
      <c r="C40" s="3">
        <v>14.67971886469962</v>
      </c>
      <c r="D40" s="3">
        <v>2.896523936008415</v>
      </c>
      <c r="E40" s="3">
        <v>0.49382925276847467</v>
      </c>
    </row>
    <row r="41" spans="1:5" x14ac:dyDescent="0.35">
      <c r="A41" t="s">
        <v>120</v>
      </c>
      <c r="B41" s="3">
        <v>6.4068071433749347</v>
      </c>
      <c r="C41" s="3">
        <v>10.920356893303346</v>
      </c>
      <c r="D41" s="3">
        <v>4.5135497499284112</v>
      </c>
      <c r="E41" s="3">
        <v>0.18313952871327488</v>
      </c>
    </row>
    <row r="42" spans="1:5" x14ac:dyDescent="0.35">
      <c r="A42" t="s">
        <v>150</v>
      </c>
      <c r="B42" s="3">
        <v>9.4882051143173882</v>
      </c>
      <c r="C42" s="3">
        <v>11.974168263756114</v>
      </c>
      <c r="D42" s="3">
        <v>2.4859631494387262</v>
      </c>
      <c r="E42" s="3">
        <v>0.18201655563325969</v>
      </c>
    </row>
    <row r="43" spans="1:5" x14ac:dyDescent="0.35">
      <c r="A43" t="s">
        <v>170</v>
      </c>
      <c r="B43" s="3">
        <v>10.888585022656265</v>
      </c>
      <c r="C43" s="3">
        <v>12.117785189958862</v>
      </c>
      <c r="D43" s="3">
        <v>1.2292001673025972</v>
      </c>
      <c r="E43" s="3">
        <v>0.15204293140468844</v>
      </c>
    </row>
    <row r="44" spans="1:5" x14ac:dyDescent="0.35">
      <c r="A44" t="s">
        <v>109</v>
      </c>
      <c r="B44" s="3">
        <v>6.3940928212402675</v>
      </c>
      <c r="C44" s="3">
        <v>8.495269791202162</v>
      </c>
      <c r="D44" s="3">
        <v>2.1011769699618932</v>
      </c>
      <c r="E44" s="3">
        <v>0.77584166292193701</v>
      </c>
    </row>
    <row r="45" spans="1:5" x14ac:dyDescent="0.35">
      <c r="A45" t="s">
        <v>123</v>
      </c>
      <c r="B45" s="3">
        <v>3.0032809104024958</v>
      </c>
      <c r="C45" s="3">
        <v>8.6554441167549783</v>
      </c>
      <c r="D45" s="3">
        <v>5.6521632063524834</v>
      </c>
      <c r="E45" s="3">
        <v>0.32401813627814829</v>
      </c>
    </row>
    <row r="46" spans="1:5" x14ac:dyDescent="0.35">
      <c r="A46" t="s">
        <v>176</v>
      </c>
      <c r="B46" s="3">
        <v>4.4865472233929147</v>
      </c>
      <c r="C46" s="3">
        <v>6.7319624846016346</v>
      </c>
      <c r="D46" s="3">
        <v>2.2454152612087204</v>
      </c>
      <c r="E46" s="3">
        <v>0.16589506499174733</v>
      </c>
    </row>
    <row r="47" spans="1:5" x14ac:dyDescent="0.35">
      <c r="A47" t="s">
        <v>134</v>
      </c>
      <c r="B47" s="3">
        <v>4.7970888172009971</v>
      </c>
      <c r="C47" s="3">
        <v>8.0464763875020253</v>
      </c>
      <c r="D47" s="3">
        <v>3.2493875703010278</v>
      </c>
      <c r="E47" s="3">
        <v>0.28837068479930772</v>
      </c>
    </row>
    <row r="48" spans="1:5" x14ac:dyDescent="0.35">
      <c r="A48" t="s">
        <v>171</v>
      </c>
      <c r="B48" s="3">
        <v>4.4495828479772523</v>
      </c>
      <c r="C48" s="3">
        <v>6.007830699361139</v>
      </c>
      <c r="D48" s="3">
        <v>1.5582478513838871</v>
      </c>
      <c r="E48" s="3">
        <v>8.9575646991016722E-2</v>
      </c>
    </row>
    <row r="49" spans="1:5" x14ac:dyDescent="0.35">
      <c r="A49" t="s">
        <v>184</v>
      </c>
      <c r="B49" s="3">
        <v>3.7069349418989375</v>
      </c>
      <c r="C49" s="3">
        <v>11.346266457626964</v>
      </c>
      <c r="D49" s="3">
        <v>7.6393315157280277</v>
      </c>
      <c r="E49" s="3">
        <v>0.92717860588359702</v>
      </c>
    </row>
    <row r="50" spans="1:5" x14ac:dyDescent="0.35">
      <c r="A50" t="s">
        <v>169</v>
      </c>
      <c r="B50" s="3">
        <v>5.5359514397388718</v>
      </c>
      <c r="C50" s="3">
        <v>7.963035880913699</v>
      </c>
      <c r="D50" s="3">
        <v>2.4270844411748276</v>
      </c>
      <c r="E50" s="3">
        <v>0.42032850720002446</v>
      </c>
    </row>
    <row r="51" spans="1:5" x14ac:dyDescent="0.35">
      <c r="A51" t="s">
        <v>186</v>
      </c>
      <c r="B51" s="3">
        <v>5.8071835450615916</v>
      </c>
      <c r="C51" s="3">
        <v>8.6348445787407719</v>
      </c>
      <c r="D51" s="3">
        <v>2.8276610336791794</v>
      </c>
      <c r="E51" s="3">
        <v>0.6858542709397013</v>
      </c>
    </row>
    <row r="52" spans="1:5" x14ac:dyDescent="0.35">
      <c r="A52" t="s">
        <v>141</v>
      </c>
      <c r="B52" s="3">
        <v>6.510576030456261</v>
      </c>
      <c r="C52" s="3">
        <v>8.406473965677371</v>
      </c>
      <c r="D52" s="3">
        <v>1.8958979352211109</v>
      </c>
      <c r="E52" s="3">
        <v>0.51559618115797301</v>
      </c>
    </row>
    <row r="53" spans="1:5" x14ac:dyDescent="0.35">
      <c r="A53" t="s">
        <v>158</v>
      </c>
      <c r="B53" s="3">
        <v>6.0223052137284245</v>
      </c>
      <c r="C53" s="3">
        <v>8.7748851570905444</v>
      </c>
      <c r="D53" s="3">
        <v>2.7525799433621199</v>
      </c>
      <c r="E53" s="3">
        <v>0.62163805548646911</v>
      </c>
    </row>
    <row r="54" spans="1:5" x14ac:dyDescent="0.35">
      <c r="A54" t="s">
        <v>163</v>
      </c>
      <c r="B54" s="3">
        <v>4.0399604396958217</v>
      </c>
      <c r="C54" s="3">
        <v>6.9870646531397584</v>
      </c>
      <c r="D54" s="3">
        <v>2.9471042134439367</v>
      </c>
      <c r="E54" s="3">
        <v>0.16638578674637006</v>
      </c>
    </row>
    <row r="55" spans="1:5" x14ac:dyDescent="0.35">
      <c r="A55" t="s">
        <v>114</v>
      </c>
      <c r="B55" s="3">
        <v>3.8918164226598124</v>
      </c>
      <c r="C55" s="3">
        <v>7.3855246878944216</v>
      </c>
      <c r="D55" s="3">
        <v>3.4937082652346092</v>
      </c>
      <c r="E55" s="3">
        <v>0.21504360657012142</v>
      </c>
    </row>
    <row r="56" spans="1:5" x14ac:dyDescent="0.35">
      <c r="A56" t="s">
        <v>138</v>
      </c>
      <c r="B56" s="3">
        <v>4.0846548606258928</v>
      </c>
      <c r="C56" s="3">
        <v>7.4298369852183201</v>
      </c>
      <c r="D56" s="3">
        <v>3.3451821245924269</v>
      </c>
      <c r="E56" s="3">
        <v>0.21075300356651133</v>
      </c>
    </row>
    <row r="57" spans="1:5" x14ac:dyDescent="0.35">
      <c r="A57" t="s">
        <v>94</v>
      </c>
      <c r="B57" s="3">
        <v>4.0429476507481006</v>
      </c>
      <c r="C57" s="3">
        <v>7.9612287896355323</v>
      </c>
      <c r="D57" s="3">
        <v>3.9182811388874321</v>
      </c>
      <c r="E57" s="3">
        <v>0.22084024434921934</v>
      </c>
    </row>
    <row r="58" spans="1:5" x14ac:dyDescent="0.35">
      <c r="A58" t="s">
        <v>165</v>
      </c>
      <c r="B58" s="3">
        <v>4.6032937523069535</v>
      </c>
      <c r="C58" s="3">
        <v>8.2351657596714389</v>
      </c>
      <c r="D58" s="3">
        <v>3.631872007364485</v>
      </c>
      <c r="E58" s="3">
        <v>0.19950929698943398</v>
      </c>
    </row>
    <row r="59" spans="1:5" x14ac:dyDescent="0.35">
      <c r="A59" t="s">
        <v>93</v>
      </c>
      <c r="B59" s="3">
        <v>5.6778295729153818</v>
      </c>
      <c r="C59" s="3">
        <v>8.7241162169771762</v>
      </c>
      <c r="D59" s="3">
        <v>3.0462866440617939</v>
      </c>
      <c r="E59" s="3">
        <v>0.66029083697407076</v>
      </c>
    </row>
    <row r="60" spans="1:5" x14ac:dyDescent="0.35">
      <c r="A60" t="s">
        <v>133</v>
      </c>
      <c r="B60" s="3">
        <v>5.0467191943094036</v>
      </c>
      <c r="C60" s="3">
        <v>6.7837386965097242</v>
      </c>
      <c r="D60" s="3">
        <v>1.737019502200321</v>
      </c>
      <c r="E60" s="3">
        <v>0.11625268031454306</v>
      </c>
    </row>
    <row r="61" spans="1:5" x14ac:dyDescent="0.35">
      <c r="A61" t="s">
        <v>149</v>
      </c>
      <c r="B61" s="3">
        <v>3.8985338793267252</v>
      </c>
      <c r="C61" s="3">
        <v>6.7865974483840912</v>
      </c>
      <c r="D61" s="3">
        <v>2.8880635690573655</v>
      </c>
      <c r="E61" s="3">
        <v>0.15516495265515459</v>
      </c>
    </row>
    <row r="62" spans="1:5" x14ac:dyDescent="0.35">
      <c r="A62" t="s">
        <v>124</v>
      </c>
      <c r="B62" s="3">
        <v>2.9969237493351621</v>
      </c>
      <c r="C62" s="3">
        <v>6.6970141541748429</v>
      </c>
      <c r="D62" s="3">
        <v>3.7000904048396803</v>
      </c>
      <c r="E62" s="3">
        <v>0.17216750861559474</v>
      </c>
    </row>
    <row r="63" spans="1:5" x14ac:dyDescent="0.35">
      <c r="A63" t="s">
        <v>117</v>
      </c>
      <c r="B63" s="3">
        <v>3.3416774841405603</v>
      </c>
      <c r="C63" s="3">
        <v>8.6181497961785034</v>
      </c>
      <c r="D63" s="3">
        <v>5.2764723120379431</v>
      </c>
      <c r="E63" s="3">
        <v>0.43938413400424126</v>
      </c>
    </row>
    <row r="64" spans="1:5" x14ac:dyDescent="0.35">
      <c r="A64" t="s">
        <v>131</v>
      </c>
      <c r="B64" s="3">
        <v>3.7626164836665703</v>
      </c>
      <c r="C64" s="3">
        <v>8.4868617743961376</v>
      </c>
      <c r="D64" s="3">
        <v>4.7242452907295673</v>
      </c>
      <c r="E64" s="3">
        <v>0.34124839376501581</v>
      </c>
    </row>
    <row r="65" spans="1:5" x14ac:dyDescent="0.35">
      <c r="A65" t="s">
        <v>126</v>
      </c>
      <c r="B65" s="3">
        <v>3.731420358807088</v>
      </c>
      <c r="C65" s="3">
        <v>7.185665380189711</v>
      </c>
      <c r="D65" s="3">
        <v>3.4542450213826221</v>
      </c>
      <c r="E65" s="3">
        <v>0.23597566432928788</v>
      </c>
    </row>
    <row r="66" spans="1:5" x14ac:dyDescent="0.35">
      <c r="A66" t="s">
        <v>116</v>
      </c>
      <c r="B66" s="3">
        <v>4.2776471982079816</v>
      </c>
      <c r="C66" s="3">
        <v>7.4204283468954841</v>
      </c>
      <c r="D66" s="3">
        <v>3.1427811486875026</v>
      </c>
      <c r="E66" s="3">
        <v>0.25749360665677701</v>
      </c>
    </row>
    <row r="67" spans="1:5" x14ac:dyDescent="0.35">
      <c r="A67" t="s">
        <v>103</v>
      </c>
      <c r="B67" s="3">
        <v>5.4593543610942277</v>
      </c>
      <c r="C67" s="3">
        <v>10.296558364382584</v>
      </c>
      <c r="D67" s="3">
        <v>4.8372040032883543</v>
      </c>
      <c r="E67" s="3">
        <v>0.29610904097419388</v>
      </c>
    </row>
    <row r="68" spans="1:5" x14ac:dyDescent="0.35">
      <c r="A68" t="s">
        <v>175</v>
      </c>
      <c r="B68" s="3">
        <v>5.9449598534290615</v>
      </c>
      <c r="C68" s="3">
        <v>9.02726773434145</v>
      </c>
      <c r="D68" s="3">
        <v>3.0823078809123881</v>
      </c>
      <c r="E68" s="3">
        <v>0.33822409854416197</v>
      </c>
    </row>
    <row r="69" spans="1:5" x14ac:dyDescent="0.35">
      <c r="A69" t="s">
        <v>148</v>
      </c>
      <c r="B69" s="3">
        <v>5.9895587953879286</v>
      </c>
      <c r="C69" s="3">
        <v>9.4215846493552213</v>
      </c>
      <c r="D69" s="3">
        <v>3.4320258539672932</v>
      </c>
      <c r="E69" s="3">
        <v>0.54025025886852651</v>
      </c>
    </row>
    <row r="70" spans="1:5" x14ac:dyDescent="0.35">
      <c r="A70" t="s">
        <v>164</v>
      </c>
      <c r="B70" s="3">
        <v>3.0969585086441622</v>
      </c>
      <c r="C70" s="3">
        <v>5.5307860647464224</v>
      </c>
      <c r="D70" s="3">
        <v>2.4338275561022611</v>
      </c>
      <c r="E70" s="3">
        <v>0.1430621316048043</v>
      </c>
    </row>
    <row r="71" spans="1:5" x14ac:dyDescent="0.35">
      <c r="A71" t="s">
        <v>161</v>
      </c>
      <c r="B71" s="3">
        <v>3.3527602403184673</v>
      </c>
      <c r="C71" s="3">
        <v>7.0381452389669237</v>
      </c>
      <c r="D71" s="3">
        <v>3.6853849986484564</v>
      </c>
      <c r="E71" s="3">
        <v>0.21107312600920186</v>
      </c>
    </row>
    <row r="72" spans="1:5" x14ac:dyDescent="0.35">
      <c r="A72" t="s">
        <v>97</v>
      </c>
      <c r="B72" s="3">
        <v>3.9835420313540335</v>
      </c>
      <c r="C72" s="3">
        <v>7.6935058998086205</v>
      </c>
      <c r="D72" s="3">
        <v>3.7099638684545866</v>
      </c>
      <c r="E72" s="3">
        <v>0.22357551534921843</v>
      </c>
    </row>
    <row r="73" spans="1:5" x14ac:dyDescent="0.35">
      <c r="A73" t="s">
        <v>101</v>
      </c>
      <c r="B73" s="3">
        <v>3.9928701864654994</v>
      </c>
      <c r="C73" s="3">
        <v>7.0519534335444956</v>
      </c>
      <c r="D73" s="3">
        <v>3.0590832470789966</v>
      </c>
      <c r="E73" s="3">
        <v>0.16462065647423835</v>
      </c>
    </row>
    <row r="74" spans="1:5" x14ac:dyDescent="0.35">
      <c r="A74" t="s">
        <v>92</v>
      </c>
      <c r="B74" s="3">
        <v>3.3497184393065984</v>
      </c>
      <c r="C74" s="3">
        <v>6.9596013174207165</v>
      </c>
      <c r="D74" s="3">
        <v>3.6098828781141181</v>
      </c>
      <c r="E74" s="3">
        <v>0.36058328597417211</v>
      </c>
    </row>
    <row r="75" spans="1:5" x14ac:dyDescent="0.35">
      <c r="A75" t="s">
        <v>151</v>
      </c>
      <c r="B75" s="3">
        <v>5.4921929052308389</v>
      </c>
      <c r="C75" s="3">
        <v>7.5687086823226686</v>
      </c>
      <c r="D75" s="3">
        <v>2.0765157770918306</v>
      </c>
      <c r="E75" s="3">
        <v>0.17721462663352555</v>
      </c>
    </row>
    <row r="76" spans="1:5" x14ac:dyDescent="0.35">
      <c r="A76" t="s">
        <v>177</v>
      </c>
      <c r="B76" s="3">
        <v>3.2662427778524648</v>
      </c>
      <c r="C76" s="3">
        <v>11.119204002813994</v>
      </c>
      <c r="D76" s="3">
        <v>7.852961224961529</v>
      </c>
      <c r="E76" s="3">
        <v>0.7918947418475315</v>
      </c>
    </row>
    <row r="77" spans="1:5" x14ac:dyDescent="0.35">
      <c r="A77" t="s">
        <v>139</v>
      </c>
      <c r="B77" s="3">
        <v>1.5640463063750958</v>
      </c>
      <c r="C77" s="3">
        <v>6.4606895521554275</v>
      </c>
      <c r="D77" s="3">
        <v>4.8966432457803313</v>
      </c>
      <c r="E77" s="3">
        <v>0.41987478631342312</v>
      </c>
    </row>
    <row r="78" spans="1:5" x14ac:dyDescent="0.35">
      <c r="A78" t="s">
        <v>87</v>
      </c>
      <c r="B78" s="3">
        <v>4.7572879500734437</v>
      </c>
      <c r="C78" s="3">
        <v>8.8582232792207485</v>
      </c>
      <c r="D78" s="3">
        <v>4.1009353291473047</v>
      </c>
      <c r="E78" s="3">
        <v>0.4106973582241551</v>
      </c>
    </row>
    <row r="79" spans="1:5" x14ac:dyDescent="0.35">
      <c r="A79" t="s">
        <v>168</v>
      </c>
      <c r="B79" s="3">
        <v>5.4591423479660666</v>
      </c>
      <c r="C79" s="3">
        <v>8.5168708250444674</v>
      </c>
      <c r="D79" s="3">
        <v>3.0577284770784003</v>
      </c>
      <c r="E79" s="3">
        <v>0.42038158050878716</v>
      </c>
    </row>
    <row r="80" spans="1:5" x14ac:dyDescent="0.35">
      <c r="A80" t="s">
        <v>185</v>
      </c>
      <c r="B80" s="3">
        <v>5.5484329171519526</v>
      </c>
      <c r="C80" s="3">
        <v>8.1965153181452983</v>
      </c>
      <c r="D80" s="3">
        <v>2.6480824009933457</v>
      </c>
      <c r="E80" s="3">
        <v>0.42430900535722538</v>
      </c>
    </row>
    <row r="81" spans="1:5" x14ac:dyDescent="0.35">
      <c r="A81" t="s">
        <v>99</v>
      </c>
      <c r="B81" s="3">
        <v>1.5317101036352945</v>
      </c>
      <c r="C81" s="3">
        <v>5.7236549122748235</v>
      </c>
      <c r="D81" s="3">
        <v>4.1919448086395281</v>
      </c>
      <c r="E81" s="3">
        <v>0.33108143447418209</v>
      </c>
    </row>
    <row r="82" spans="1:5" x14ac:dyDescent="0.35">
      <c r="A82" t="s">
        <v>146</v>
      </c>
      <c r="B82" s="3">
        <v>6.3900648139211684</v>
      </c>
      <c r="C82" s="3">
        <v>8.6900781604119004</v>
      </c>
      <c r="D82" s="3">
        <v>2.3000133464907329</v>
      </c>
      <c r="E82" s="3">
        <v>0.42895318815392119</v>
      </c>
    </row>
    <row r="83" spans="1:5" x14ac:dyDescent="0.35">
      <c r="A83" t="s">
        <v>112</v>
      </c>
      <c r="B83" s="3">
        <v>4.0839982918492046</v>
      </c>
      <c r="C83" s="3">
        <v>7.5662587029958122</v>
      </c>
      <c r="D83" s="3">
        <v>3.4822604111466071</v>
      </c>
      <c r="E83" s="3">
        <v>0.2576001311237448</v>
      </c>
    </row>
    <row r="84" spans="1:5" x14ac:dyDescent="0.35">
      <c r="A84" t="s">
        <v>125</v>
      </c>
      <c r="B84" s="3">
        <v>6.336878371634266</v>
      </c>
      <c r="C84" s="3">
        <v>8.6257999132198329</v>
      </c>
      <c r="D84" s="3">
        <v>2.2889215415855659</v>
      </c>
      <c r="E84" s="3">
        <v>1.1378118016784136</v>
      </c>
    </row>
    <row r="85" spans="1:5" x14ac:dyDescent="0.35">
      <c r="A85" t="s">
        <v>140</v>
      </c>
      <c r="B85" s="3">
        <v>4.1990898813693001</v>
      </c>
      <c r="C85" s="3">
        <v>8.2127443396967408</v>
      </c>
      <c r="D85" s="3">
        <v>4.0136544583274407</v>
      </c>
      <c r="E85" s="3">
        <v>0.35308747920613315</v>
      </c>
    </row>
    <row r="86" spans="1:5" x14ac:dyDescent="0.35">
      <c r="A86" t="s">
        <v>180</v>
      </c>
      <c r="B86" s="3">
        <v>4.2532396071330174</v>
      </c>
      <c r="C86" s="3">
        <v>7.4358560945218448</v>
      </c>
      <c r="D86" s="3">
        <v>3.1826164873888274</v>
      </c>
      <c r="E86" s="3">
        <v>0.2528291447450135</v>
      </c>
    </row>
    <row r="87" spans="1:5" x14ac:dyDescent="0.35">
      <c r="A87" t="s">
        <v>88</v>
      </c>
      <c r="B87" s="3">
        <v>4.1097176031249028</v>
      </c>
      <c r="C87" s="3">
        <v>7.858560745646864</v>
      </c>
      <c r="D87" s="3">
        <v>3.7488431425219622</v>
      </c>
      <c r="E87" s="3">
        <v>0.20472168309922478</v>
      </c>
    </row>
    <row r="88" spans="1:5" x14ac:dyDescent="0.35">
      <c r="A88" t="s">
        <v>129</v>
      </c>
      <c r="B88" s="3">
        <v>4.6877172929506621</v>
      </c>
      <c r="C88" s="3">
        <v>7.606091000607913</v>
      </c>
      <c r="D88" s="3">
        <v>2.9183737076572513</v>
      </c>
      <c r="E88" s="3">
        <v>0.20119679110282915</v>
      </c>
    </row>
    <row r="89" spans="1:5" x14ac:dyDescent="0.35">
      <c r="A89" t="s">
        <v>100</v>
      </c>
      <c r="B89" s="3">
        <v>4.3350661923966083</v>
      </c>
      <c r="C89" s="3">
        <v>6.8873898223664849</v>
      </c>
      <c r="D89" s="3">
        <v>2.5523236299698766</v>
      </c>
      <c r="E89" s="3">
        <v>0.18889618659923013</v>
      </c>
    </row>
    <row r="90" spans="1:5" x14ac:dyDescent="0.35">
      <c r="A90" t="s">
        <v>121</v>
      </c>
      <c r="B90" s="3">
        <v>5.041973563457395</v>
      </c>
      <c r="C90" s="3">
        <v>8.0812072063402454</v>
      </c>
      <c r="D90" s="3">
        <v>3.0392336428828517</v>
      </c>
      <c r="E90" s="3">
        <v>0.28593563933717114</v>
      </c>
    </row>
    <row r="91" spans="1:5" x14ac:dyDescent="0.35">
      <c r="A91" t="s">
        <v>111</v>
      </c>
      <c r="B91" s="3">
        <v>3.58960676576657</v>
      </c>
      <c r="C91" s="3">
        <v>9.5452483551245209</v>
      </c>
      <c r="D91" s="3">
        <v>5.9556415893579508</v>
      </c>
      <c r="E91" s="3">
        <v>0.54947717061542978</v>
      </c>
    </row>
    <row r="92" spans="1:5" x14ac:dyDescent="0.35">
      <c r="A92" t="s">
        <v>108</v>
      </c>
      <c r="B92" s="3">
        <v>5.7608217764558844</v>
      </c>
      <c r="C92" s="3">
        <v>7.9095577052254358</v>
      </c>
      <c r="D92" s="3">
        <v>2.1487359287695518</v>
      </c>
      <c r="E92" s="3">
        <v>0.48550922820128484</v>
      </c>
    </row>
    <row r="93" spans="1:5" x14ac:dyDescent="0.35">
      <c r="A93" t="s">
        <v>119</v>
      </c>
      <c r="B93" s="3">
        <v>5.8371077092638881</v>
      </c>
      <c r="C93" s="3">
        <v>8.255725501345557</v>
      </c>
      <c r="D93" s="3">
        <v>2.4186177920816694</v>
      </c>
      <c r="E93" s="3">
        <v>1.0223925417188369</v>
      </c>
    </row>
    <row r="94" spans="1:5" x14ac:dyDescent="0.35">
      <c r="A94" t="s">
        <v>137</v>
      </c>
      <c r="B94" s="3">
        <v>4.5687251253634908</v>
      </c>
      <c r="C94" s="3">
        <v>8.6726025498208656</v>
      </c>
      <c r="D94" s="3">
        <v>4.1038774244573748</v>
      </c>
      <c r="E94" s="3">
        <v>0.27424872638075515</v>
      </c>
    </row>
    <row r="95" spans="1:5" x14ac:dyDescent="0.35">
      <c r="A95" t="s">
        <v>118</v>
      </c>
      <c r="B95" s="3">
        <v>3.1108636361573718</v>
      </c>
      <c r="C95" s="3">
        <v>9.1053666252481218</v>
      </c>
      <c r="D95" s="3">
        <v>5.9945029890907495</v>
      </c>
      <c r="E95" s="3">
        <v>0.51064900240567823</v>
      </c>
    </row>
    <row r="96" spans="1:5" x14ac:dyDescent="0.35">
      <c r="A96" t="s">
        <v>183</v>
      </c>
      <c r="B96" s="3">
        <v>3.6997340895452369</v>
      </c>
      <c r="C96" s="3">
        <v>7.7448584786803654</v>
      </c>
      <c r="D96" s="3">
        <v>4.045124389135129</v>
      </c>
      <c r="E96" s="3">
        <v>0.40371656155730634</v>
      </c>
    </row>
    <row r="97" spans="1:5" x14ac:dyDescent="0.35">
      <c r="A97" t="s">
        <v>96</v>
      </c>
      <c r="B97" s="3">
        <v>4.1666684448580575</v>
      </c>
      <c r="C97" s="3">
        <v>7.1556039468536312</v>
      </c>
      <c r="D97" s="3">
        <v>2.9889355019955737</v>
      </c>
      <c r="E97" s="3">
        <v>0.24614150109921079</v>
      </c>
    </row>
    <row r="98" spans="1:5" x14ac:dyDescent="0.35">
      <c r="A98" t="s">
        <v>95</v>
      </c>
      <c r="B98" s="3">
        <v>4.8608795673639236</v>
      </c>
      <c r="C98" s="3">
        <v>7.2032537088962183</v>
      </c>
      <c r="D98" s="3">
        <v>2.3423741415322952</v>
      </c>
      <c r="E98" s="3">
        <v>0.28077198572419904</v>
      </c>
    </row>
    <row r="99" spans="1:5" x14ac:dyDescent="0.35">
      <c r="A99" t="s">
        <v>167</v>
      </c>
      <c r="B99" s="3">
        <v>5.4390392986491651</v>
      </c>
      <c r="C99" s="3">
        <v>7.6997833931244521</v>
      </c>
      <c r="D99" s="3">
        <v>2.260744094475287</v>
      </c>
      <c r="E99" s="3">
        <v>0.28707100232132043</v>
      </c>
    </row>
    <row r="100" spans="1:5" x14ac:dyDescent="0.35">
      <c r="A100" t="s">
        <v>130</v>
      </c>
      <c r="B100" s="3">
        <v>5.7783944375581786</v>
      </c>
      <c r="C100" s="3">
        <v>7.8881972858632121</v>
      </c>
      <c r="D100" s="3">
        <v>2.109802848305034</v>
      </c>
      <c r="E100" s="3">
        <v>0.42475907268374957</v>
      </c>
    </row>
    <row r="101" spans="1:5" x14ac:dyDescent="0.35">
      <c r="A101" t="s">
        <v>187</v>
      </c>
      <c r="B101" s="3">
        <v>5.8551892274195954</v>
      </c>
      <c r="C101" s="3">
        <v>8.5435259827833807</v>
      </c>
      <c r="D101" s="3">
        <v>2.6883367553637854</v>
      </c>
      <c r="E101" s="3">
        <v>0.33588887295860415</v>
      </c>
    </row>
    <row r="102" spans="1:5" x14ac:dyDescent="0.35">
      <c r="A102" t="s">
        <v>127</v>
      </c>
      <c r="B102" s="3">
        <v>6.6417205896268019</v>
      </c>
      <c r="C102" s="3">
        <v>8.9362346181656402</v>
      </c>
      <c r="D102" s="3">
        <v>2.2945140285388379</v>
      </c>
      <c r="E102" s="3">
        <v>0.92757511848116059</v>
      </c>
    </row>
    <row r="103" spans="1:5" x14ac:dyDescent="0.35">
      <c r="A103" t="s">
        <v>128</v>
      </c>
      <c r="B103" s="3">
        <v>7.2285798331737432</v>
      </c>
      <c r="C103" s="3">
        <v>9.1054983893188197</v>
      </c>
      <c r="D103" s="3">
        <v>1.8769185561450761</v>
      </c>
      <c r="E103" s="3">
        <v>1.2110229981678229</v>
      </c>
    </row>
    <row r="104" spans="1:5" x14ac:dyDescent="0.35">
      <c r="A104" t="s">
        <v>142</v>
      </c>
      <c r="B104" s="3">
        <v>7.4052958607819255</v>
      </c>
      <c r="C104" s="3">
        <v>9.1848875917180965</v>
      </c>
      <c r="D104" s="3">
        <v>1.7795917309361711</v>
      </c>
      <c r="E104" s="3">
        <v>1.3284051412633855</v>
      </c>
    </row>
    <row r="105" spans="1:5" x14ac:dyDescent="0.35">
      <c r="A105" t="s">
        <v>145</v>
      </c>
      <c r="B105" s="3">
        <v>5.554081542915128</v>
      </c>
      <c r="C105" s="3">
        <v>6.9080651832859541</v>
      </c>
      <c r="D105" s="3">
        <v>1.3539836403708252</v>
      </c>
      <c r="E105" s="3">
        <v>0.24690734072077558</v>
      </c>
    </row>
    <row r="106" spans="1:5" x14ac:dyDescent="0.35">
      <c r="A106" t="s">
        <v>154</v>
      </c>
      <c r="B106" s="3">
        <v>2.8786490530408591</v>
      </c>
      <c r="C106" s="3">
        <v>4.7809616161891668</v>
      </c>
      <c r="D106" s="3">
        <v>1.902312563148308</v>
      </c>
      <c r="E106" s="3">
        <v>0.19705933321405944</v>
      </c>
    </row>
  </sheetData>
  <sortState ref="A5:E106">
    <sortCondition ref="A7:A10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8C5E-193A-4CF7-8494-4BAB7738F1C5}">
  <dimension ref="A1:BJ139"/>
  <sheetViews>
    <sheetView zoomScale="74" zoomScaleNormal="74" workbookViewId="0">
      <selection activeCell="A24" sqref="A24:BL141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AVERAGE(I92:I93) -(A16*G32/0.5)</f>
        <v>212.5</v>
      </c>
      <c r="G14">
        <v>0</v>
      </c>
      <c r="H14" s="2">
        <f>AVERAGE(J92:J93) - (B16*H32/0.5)</f>
        <v>218.5</v>
      </c>
      <c r="I14">
        <v>0</v>
      </c>
      <c r="J14" s="2">
        <f>AVERAGE(L92:L93) - (C16*H32/0.5)</f>
        <v>-86</v>
      </c>
      <c r="L14">
        <v>0.5</v>
      </c>
      <c r="M14" s="3">
        <f>((F14*$F$21)+$F$22)*1000/L14</f>
        <v>0.14181499202701447</v>
      </c>
      <c r="N14" s="3">
        <f>((H14*$H$21)+$H$22)*1000/L14</f>
        <v>0.2881433967981496</v>
      </c>
      <c r="O14" s="3">
        <f>N14-M14</f>
        <v>0.14632840477113512</v>
      </c>
      <c r="P14" s="3">
        <f>((J14*$J$21)+$J$22)*1000/L14</f>
        <v>8.9544300992909897E-3</v>
      </c>
    </row>
    <row r="15" spans="1:16" x14ac:dyDescent="0.35">
      <c r="A15" t="s">
        <v>68</v>
      </c>
      <c r="B15" t="s">
        <v>69</v>
      </c>
      <c r="C15" t="s">
        <v>67</v>
      </c>
      <c r="E15">
        <f>3*G35/1000</f>
        <v>6.0000000000000006E-4</v>
      </c>
      <c r="F15" s="2">
        <f>AVERAGE(I35:I36) - (A16*G35/0.5)</f>
        <v>1217.5999999999999</v>
      </c>
      <c r="G15">
        <f>6*H35/1000</f>
        <v>1.2000000000000001E-3</v>
      </c>
      <c r="H15" s="2">
        <f>AVERAGE(J35:J36) - (B16*H35/0.5)</f>
        <v>2248.9</v>
      </c>
      <c r="I15">
        <f>0.3*H35/1000</f>
        <v>5.9999999999999995E-5</v>
      </c>
      <c r="J15" s="2">
        <f>AVERAGE(L35:L36) - (C16*H35/0.5)</f>
        <v>1288.7</v>
      </c>
      <c r="L15">
        <v>0.2</v>
      </c>
      <c r="M15" s="3">
        <f t="shared" ref="M15:M19" si="0">((F15*$F$21)+$F$22)*1000/L15</f>
        <v>2.8218345070500197</v>
      </c>
      <c r="N15" s="3">
        <f t="shared" ref="N15:N19" si="1">((H15*$H$21)+$H$22)*1000/L15</f>
        <v>5.7073727626794399</v>
      </c>
      <c r="O15" s="3">
        <f t="shared" ref="O15:O19" si="2">N15-M15</f>
        <v>2.8855382556294202</v>
      </c>
      <c r="P15" s="3">
        <f t="shared" ref="P15:P19" si="3">((J15*$J$21)+$J$22)*1000/L15</f>
        <v>0.35811616843561395</v>
      </c>
    </row>
    <row r="16" spans="1:16" x14ac:dyDescent="0.35">
      <c r="A16">
        <f>AVERAGE(I32:I33)</f>
        <v>138.5</v>
      </c>
      <c r="B16">
        <f>AVERAGE(J32:J33)</f>
        <v>439</v>
      </c>
      <c r="C16">
        <f>AVERAGE(L32:L33)</f>
        <v>374.5</v>
      </c>
      <c r="E16">
        <f>3*G38/1000</f>
        <v>1.7999999999999997E-3</v>
      </c>
      <c r="F16" s="2">
        <f>AVERAGE(I38:I39) - (A16*G38/0.5)</f>
        <v>3792.3</v>
      </c>
      <c r="G16">
        <f>6*H38/1000</f>
        <v>3.5999999999999995E-3</v>
      </c>
      <c r="H16" s="2">
        <f>AVERAGE(J38:J39) - (B16*H38/0.5)</f>
        <v>7339.7</v>
      </c>
      <c r="I16">
        <f>0.3*H38/1000</f>
        <v>1.7999999999999998E-4</v>
      </c>
      <c r="J16" s="2">
        <f>AVERAGE(L38:L39) - (C16*H38/0.5)</f>
        <v>3447.1</v>
      </c>
      <c r="L16">
        <v>0.6</v>
      </c>
      <c r="M16" s="3">
        <f t="shared" si="0"/>
        <v>3.047383516866573</v>
      </c>
      <c r="N16" s="3">
        <f t="shared" si="1"/>
        <v>6.070419934748946</v>
      </c>
      <c r="O16" s="3">
        <f t="shared" si="2"/>
        <v>3.023036417882373</v>
      </c>
      <c r="P16" s="3">
        <f t="shared" si="3"/>
        <v>0.29508065514514525</v>
      </c>
    </row>
    <row r="17" spans="1:62" x14ac:dyDescent="0.35">
      <c r="E17">
        <f>9*G41/1000</f>
        <v>2.9970000000000005E-3</v>
      </c>
      <c r="F17" s="2">
        <f>AVERAGE(I41:I42) - (A16*G41/0.5)</f>
        <v>5964.759</v>
      </c>
      <c r="G17">
        <f>18*H41/1000</f>
        <v>5.9940000000000011E-3</v>
      </c>
      <c r="H17" s="2">
        <f>AVERAGE(J41:J42) - (B16*H41/0.5)</f>
        <v>11656.126</v>
      </c>
      <c r="I17">
        <f>0.9*H41/1000</f>
        <v>2.9970000000000002E-4</v>
      </c>
      <c r="J17" s="2">
        <f>AVERAGE(L41:L42) - (C16*H41/0.5)</f>
        <v>5749.5829999999996</v>
      </c>
      <c r="L17">
        <v>0.33300000000000002</v>
      </c>
      <c r="M17" s="3">
        <f t="shared" si="0"/>
        <v>8.6937263501781246</v>
      </c>
      <c r="N17" s="3">
        <f t="shared" si="1"/>
        <v>17.305195256395436</v>
      </c>
      <c r="O17" s="3">
        <f t="shared" si="2"/>
        <v>8.6114689062173113</v>
      </c>
      <c r="P17" s="3">
        <f t="shared" si="3"/>
        <v>0.8694028845328049</v>
      </c>
    </row>
    <row r="18" spans="1:62" x14ac:dyDescent="0.35">
      <c r="E18">
        <f>9*G44/1000</f>
        <v>4.2030000000000001E-3</v>
      </c>
      <c r="F18" s="2">
        <f>AVERAGE(I44:I45) - (A16*G44/0.5)</f>
        <v>8553.1409999999996</v>
      </c>
      <c r="G18">
        <f>18*H44/1000</f>
        <v>8.4060000000000003E-3</v>
      </c>
      <c r="H18" s="2">
        <f>AVERAGE(J44:J45) - (B16*H44/0.5)</f>
        <v>16963.973999999998</v>
      </c>
      <c r="I18">
        <f>0.9*H44/1000</f>
        <v>4.2030000000000002E-4</v>
      </c>
      <c r="J18" s="2">
        <f>AVERAGE(L44:L45) - (B16*H44/0.5)</f>
        <v>7904.4740000000002</v>
      </c>
      <c r="L18">
        <v>0.46700000000000003</v>
      </c>
      <c r="M18" s="3">
        <f t="shared" si="0"/>
        <v>8.9203240619070119</v>
      </c>
      <c r="N18" s="3">
        <f t="shared" si="1"/>
        <v>17.922974152521164</v>
      </c>
      <c r="O18" s="3">
        <f t="shared" si="2"/>
        <v>9.0026500906141518</v>
      </c>
      <c r="P18" s="3">
        <f t="shared" si="3"/>
        <v>0.84532104050270562</v>
      </c>
    </row>
    <row r="19" spans="1:62" x14ac:dyDescent="0.35">
      <c r="E19">
        <f>9*G47/1000</f>
        <v>5.3999999999999994E-3</v>
      </c>
      <c r="F19" s="2">
        <f>AVERAGE(I47:I48) - (A16*G47/0.5)</f>
        <v>11220.8</v>
      </c>
      <c r="G19">
        <f>18*H47/1000</f>
        <v>1.0799999999999999E-2</v>
      </c>
      <c r="H19" s="2">
        <f>AVERAGE(J47:J48) - (B16*H47/0.5)</f>
        <v>22194.7</v>
      </c>
      <c r="I19">
        <f>0.9*H47/1000</f>
        <v>5.4000000000000001E-4</v>
      </c>
      <c r="J19" s="2">
        <f>AVERAGE(L47:L48) - (C16*H47/0.5)</f>
        <v>11340.1</v>
      </c>
      <c r="L19">
        <v>0.6</v>
      </c>
      <c r="M19" s="3">
        <f t="shared" si="0"/>
        <v>9.125822134894424</v>
      </c>
      <c r="N19" s="3">
        <f t="shared" si="1"/>
        <v>18.23257139768101</v>
      </c>
      <c r="O19" s="3">
        <f t="shared" si="2"/>
        <v>9.106749262786586</v>
      </c>
      <c r="P19" s="3">
        <f t="shared" si="3"/>
        <v>0.937625119519928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4.9095553218236671E-7</v>
      </c>
      <c r="G21" s="5"/>
      <c r="H21" s="5">
        <f>SLOPE(G13:G19,H13:H19)</f>
        <v>4.9123466023286704E-7</v>
      </c>
      <c r="I21" s="5"/>
      <c r="J21" s="5">
        <f>SLOPE(I13:I19,J13:J19)</f>
        <v>4.8844124999983483E-8</v>
      </c>
    </row>
    <row r="22" spans="1:62" x14ac:dyDescent="0.35">
      <c r="D22" t="s">
        <v>34</v>
      </c>
      <c r="F22" s="5">
        <f>INTERCEPT(E13:E19,F13:F19)</f>
        <v>-3.3420554575245686E-5</v>
      </c>
      <c r="G22" s="5"/>
      <c r="H22" s="5">
        <f>INTERCEPT(G13:G19,H13:H19)</f>
        <v>3.673692513819337E-5</v>
      </c>
      <c r="I22" s="5"/>
      <c r="J22" s="5">
        <f>INTERCEPT(I13:I19,J13:J19)</f>
        <v>8.6778097996440744E-6</v>
      </c>
    </row>
    <row r="23" spans="1:62" x14ac:dyDescent="0.35">
      <c r="D23" t="s">
        <v>35</v>
      </c>
      <c r="F23" s="4">
        <f>RSQ(E13:E19,F13:F19)</f>
        <v>0.99887747665445692</v>
      </c>
      <c r="G23" s="4"/>
      <c r="H23" s="4">
        <f>RSQ(G13:G19,H13:H19)</f>
        <v>0.99885579607044284</v>
      </c>
      <c r="I23" s="4"/>
      <c r="J23" s="4">
        <f>RSQ(I13:I19,J13:J19)</f>
        <v>0.99347546858755498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3580</v>
      </c>
      <c r="J25">
        <v>12309</v>
      </c>
      <c r="L25">
        <v>6156</v>
      </c>
      <c r="M25">
        <v>5.2690000000000001</v>
      </c>
      <c r="N25">
        <v>17.844000000000001</v>
      </c>
      <c r="O25">
        <v>12.574999999999999</v>
      </c>
      <c r="Q25">
        <v>0.88</v>
      </c>
      <c r="R25">
        <v>1</v>
      </c>
      <c r="S25">
        <v>0</v>
      </c>
      <c r="T25">
        <v>0</v>
      </c>
      <c r="V25">
        <v>0</v>
      </c>
      <c r="Y25" s="1">
        <v>44824</v>
      </c>
      <c r="Z25" s="6">
        <v>0.49129629629629629</v>
      </c>
      <c r="AB25">
        <v>1</v>
      </c>
      <c r="AD25" s="3">
        <f t="shared" ref="AD25:AD91" si="4">((I25*$F$21)+$F$22)*1000/G25</f>
        <v>5.74733416879209</v>
      </c>
      <c r="AE25" s="3">
        <f t="shared" ref="AE25:AE91" si="5">((J25*$H$21)+$H$22)*1000/H25</f>
        <v>20.277814526481844</v>
      </c>
      <c r="AF25" s="3">
        <f t="shared" ref="AF25:AF91" si="6">AE25-AD25</f>
        <v>14.530480357689754</v>
      </c>
      <c r="AG25" s="3">
        <f t="shared" ref="AG25:AG91" si="7">((L25*$J$21)+$J$22)*1000/H25</f>
        <v>1.0312074776651412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5659</v>
      </c>
      <c r="J26">
        <v>12118</v>
      </c>
      <c r="L26">
        <v>6007</v>
      </c>
      <c r="M26">
        <v>7.9279999999999999</v>
      </c>
      <c r="N26">
        <v>17.574000000000002</v>
      </c>
      <c r="O26">
        <v>9.6460000000000008</v>
      </c>
      <c r="Q26">
        <v>0.85399999999999998</v>
      </c>
      <c r="R26">
        <v>1</v>
      </c>
      <c r="S26">
        <v>0</v>
      </c>
      <c r="T26">
        <v>0</v>
      </c>
      <c r="V26">
        <v>0</v>
      </c>
      <c r="Y26" s="1">
        <v>44824</v>
      </c>
      <c r="Z26" s="6">
        <v>0.49753472222222223</v>
      </c>
      <c r="AB26">
        <v>1</v>
      </c>
      <c r="AD26" s="3">
        <f t="shared" si="4"/>
        <v>9.1496560068158921</v>
      </c>
      <c r="AE26" s="3">
        <f t="shared" si="5"/>
        <v>19.965061792800256</v>
      </c>
      <c r="AF26" s="3">
        <f t="shared" si="6"/>
        <v>10.815405785984364</v>
      </c>
      <c r="AG26" s="3">
        <f t="shared" si="7"/>
        <v>1.0069482289151497</v>
      </c>
      <c r="AH26" s="3"/>
      <c r="AK26">
        <f>ABS(100*(AD26-AD27)/(AVERAGE(AD26:AD27)))</f>
        <v>1.2089044633686545</v>
      </c>
      <c r="AQ26">
        <f>ABS(100*(AE26-AE27)/(AVERAGE(AE26:AE27)))</f>
        <v>0.72435227777030498</v>
      </c>
      <c r="AW26">
        <f>ABS(100*(AF26-AF27)/(AVERAGE(AF26:AF27)))</f>
        <v>2.3894604284707177</v>
      </c>
      <c r="BC26">
        <f>ABS(100*(AG26-AG27)/(AVERAGE(AG26:AG27)))</f>
        <v>0.38730521136496743</v>
      </c>
      <c r="BG26" s="3">
        <f>AVERAGE(AD26:AD27)</f>
        <v>9.20529763379656</v>
      </c>
      <c r="BH26" s="3">
        <f>AVERAGE(AE26:AE27)</f>
        <v>19.893014042632768</v>
      </c>
      <c r="BI26" s="3">
        <f>AVERAGE(AF26:AF27)</f>
        <v>10.687716408836208</v>
      </c>
      <c r="BJ26" s="3">
        <f>AVERAGE(AG26:AG27)</f>
        <v>1.0089019939151489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5727</v>
      </c>
      <c r="J27">
        <v>12030</v>
      </c>
      <c r="L27">
        <v>6031</v>
      </c>
      <c r="M27">
        <v>8.0139999999999993</v>
      </c>
      <c r="N27">
        <v>17.45</v>
      </c>
      <c r="O27">
        <v>9.4359999999999999</v>
      </c>
      <c r="Q27">
        <v>0.85799999999999998</v>
      </c>
      <c r="R27">
        <v>1</v>
      </c>
      <c r="S27">
        <v>0</v>
      </c>
      <c r="T27">
        <v>0</v>
      </c>
      <c r="V27">
        <v>0</v>
      </c>
      <c r="Y27" s="1">
        <v>44824</v>
      </c>
      <c r="Z27" s="6">
        <v>0.50420138888888888</v>
      </c>
      <c r="AB27">
        <v>1</v>
      </c>
      <c r="AD27" s="3">
        <f t="shared" si="4"/>
        <v>9.2609392607772278</v>
      </c>
      <c r="AE27" s="3">
        <f t="shared" si="5"/>
        <v>19.820966292465279</v>
      </c>
      <c r="AF27" s="3">
        <f t="shared" si="6"/>
        <v>10.560027031688051</v>
      </c>
      <c r="AG27" s="3">
        <f t="shared" si="7"/>
        <v>1.0108557589151481</v>
      </c>
      <c r="AH27" s="3"/>
    </row>
    <row r="28" spans="1:62" x14ac:dyDescent="0.35">
      <c r="A28">
        <v>4</v>
      </c>
      <c r="B28">
        <v>2</v>
      </c>
      <c r="C28" t="s">
        <v>85</v>
      </c>
      <c r="D28" t="s">
        <v>27</v>
      </c>
      <c r="G28">
        <v>0.3</v>
      </c>
      <c r="H28">
        <v>0.3</v>
      </c>
      <c r="I28">
        <v>2848</v>
      </c>
      <c r="J28">
        <v>1062</v>
      </c>
      <c r="L28">
        <v>644</v>
      </c>
      <c r="M28">
        <v>4.3330000000000002</v>
      </c>
      <c r="N28">
        <v>1.964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44824</v>
      </c>
      <c r="Z28" s="6">
        <v>0.51695601851851858</v>
      </c>
      <c r="AB28">
        <v>1</v>
      </c>
      <c r="AD28" s="3">
        <f t="shared" ref="AD28:AD30" si="8">((I28*$F$21)+$F$22)*1000/G28</f>
        <v>4.5494026702671153</v>
      </c>
      <c r="AE28" s="3">
        <f t="shared" ref="AE28:AE30" si="9">((J28*$H$21)+$H$22)*1000/H28</f>
        <v>1.8614271143516607</v>
      </c>
      <c r="AF28" s="3">
        <f t="shared" ref="AF28:AF30" si="10">AE28-AD28</f>
        <v>-2.6879755559154548</v>
      </c>
      <c r="AG28" s="3">
        <f t="shared" ref="AG28:AG30" si="11">((L28*$J$21)+$J$22)*1000/H28</f>
        <v>0.1337780876654448</v>
      </c>
      <c r="AH28" s="3"/>
    </row>
    <row r="29" spans="1:62" x14ac:dyDescent="0.35">
      <c r="A29">
        <v>5</v>
      </c>
      <c r="B29">
        <v>2</v>
      </c>
      <c r="C29" t="s">
        <v>85</v>
      </c>
      <c r="D29" t="s">
        <v>27</v>
      </c>
      <c r="G29">
        <v>0.3</v>
      </c>
      <c r="H29">
        <v>0.3</v>
      </c>
      <c r="I29">
        <v>621</v>
      </c>
      <c r="J29">
        <v>975</v>
      </c>
      <c r="L29">
        <v>602</v>
      </c>
      <c r="M29">
        <v>1.4850000000000001</v>
      </c>
      <c r="N29">
        <v>1.841</v>
      </c>
      <c r="O29">
        <v>0.35499999999999998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44824</v>
      </c>
      <c r="Z29" s="6">
        <v>0.52317129629629633</v>
      </c>
      <c r="AB29">
        <v>1</v>
      </c>
      <c r="AD29" s="3">
        <f t="shared" si="8"/>
        <v>0.90487610303334687</v>
      </c>
      <c r="AE29" s="3">
        <f t="shared" si="9"/>
        <v>1.718969062884129</v>
      </c>
      <c r="AF29" s="3">
        <f t="shared" si="10"/>
        <v>0.81409295985078212</v>
      </c>
      <c r="AG29" s="3">
        <f t="shared" si="11"/>
        <v>0.12693991016544709</v>
      </c>
      <c r="AH29" s="3"/>
      <c r="AK29">
        <f>ABS(100*(AD29-AD30)/(AVERAGE(AD29:AD30)))</f>
        <v>22.762637572076791</v>
      </c>
      <c r="AQ29">
        <f>ABS(100*(AE29-AE30)/(AVERAGE(AE29:AE30)))</f>
        <v>0.75916822792884076</v>
      </c>
      <c r="AW29">
        <f>ABS(100*(AF29-AF30)/(AVERAGE(AF29:AF30)))</f>
        <v>21.68709487055116</v>
      </c>
      <c r="BC29">
        <f>ABS(100*(AG29-AG30)/(AVERAGE(AG29:AG30)))</f>
        <v>14.439672073679528</v>
      </c>
      <c r="BG29" s="3">
        <f>AVERAGE(AD29:AD30)</f>
        <v>0.8124128111390011</v>
      </c>
      <c r="BH29" s="3">
        <f>AVERAGE(AE29:AE30)</f>
        <v>1.7255188583539005</v>
      </c>
      <c r="BI29" s="3">
        <f>AVERAGE(AF29:AF30)</f>
        <v>0.91310604721489952</v>
      </c>
      <c r="BJ29" s="3">
        <f>AVERAGE(AG29:AG30)</f>
        <v>0.11839218829044999</v>
      </c>
    </row>
    <row r="30" spans="1:62" x14ac:dyDescent="0.35">
      <c r="A30">
        <v>6</v>
      </c>
      <c r="B30">
        <v>2</v>
      </c>
      <c r="C30" t="s">
        <v>85</v>
      </c>
      <c r="D30" t="s">
        <v>27</v>
      </c>
      <c r="G30">
        <v>0.3</v>
      </c>
      <c r="H30">
        <v>0.3</v>
      </c>
      <c r="I30">
        <v>508</v>
      </c>
      <c r="J30">
        <v>983</v>
      </c>
      <c r="L30">
        <v>497</v>
      </c>
      <c r="M30">
        <v>1.341</v>
      </c>
      <c r="N30">
        <v>1.8520000000000001</v>
      </c>
      <c r="O30">
        <v>0.51100000000000001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44824</v>
      </c>
      <c r="Z30" s="6">
        <v>0.52978009259259262</v>
      </c>
      <c r="AB30">
        <v>1</v>
      </c>
      <c r="AD30" s="3">
        <f t="shared" si="8"/>
        <v>0.71994951924465533</v>
      </c>
      <c r="AE30" s="3">
        <f t="shared" si="9"/>
        <v>1.7320686538236723</v>
      </c>
      <c r="AF30" s="3">
        <f t="shared" si="10"/>
        <v>1.012119134579017</v>
      </c>
      <c r="AG30" s="3">
        <f t="shared" si="11"/>
        <v>0.1098444664154529</v>
      </c>
      <c r="AH30" s="3"/>
    </row>
    <row r="31" spans="1:62" x14ac:dyDescent="0.35">
      <c r="A31">
        <v>7</v>
      </c>
      <c r="B31">
        <v>3</v>
      </c>
      <c r="C31" t="s">
        <v>86</v>
      </c>
      <c r="D31" t="s">
        <v>27</v>
      </c>
      <c r="G31">
        <v>0.5</v>
      </c>
      <c r="H31">
        <v>0.5</v>
      </c>
      <c r="I31">
        <v>274</v>
      </c>
      <c r="J31">
        <v>521</v>
      </c>
      <c r="L31">
        <v>385</v>
      </c>
      <c r="M31">
        <v>0.625</v>
      </c>
      <c r="N31">
        <v>0.72</v>
      </c>
      <c r="O31">
        <v>9.5000000000000001E-2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44824</v>
      </c>
      <c r="Z31" s="6">
        <v>0.54181712962962958</v>
      </c>
      <c r="AB31">
        <v>1</v>
      </c>
      <c r="AD31" s="3">
        <f t="shared" si="4"/>
        <v>0.2022025224854456</v>
      </c>
      <c r="AE31" s="3">
        <f t="shared" si="5"/>
        <v>0.58534036623903418</v>
      </c>
      <c r="AF31" s="3">
        <f t="shared" si="6"/>
        <v>0.38313784375358861</v>
      </c>
      <c r="AG31" s="3">
        <f t="shared" si="7"/>
        <v>5.4965595849275434E-2</v>
      </c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178</v>
      </c>
      <c r="J32">
        <v>433</v>
      </c>
      <c r="L32">
        <v>381</v>
      </c>
      <c r="M32">
        <v>0.55100000000000005</v>
      </c>
      <c r="N32">
        <v>0.64500000000000002</v>
      </c>
      <c r="O32">
        <v>9.4E-2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44824</v>
      </c>
      <c r="Z32" s="6">
        <v>0.5478587962962963</v>
      </c>
      <c r="AB32">
        <v>1</v>
      </c>
      <c r="AD32" s="3">
        <f t="shared" si="4"/>
        <v>0.10793906030643116</v>
      </c>
      <c r="AE32" s="3">
        <f t="shared" si="5"/>
        <v>0.49888306603804961</v>
      </c>
      <c r="AF32" s="3">
        <f t="shared" si="6"/>
        <v>0.39094400573161847</v>
      </c>
      <c r="AG32" s="3">
        <f t="shared" si="7"/>
        <v>5.4574842849275565E-2</v>
      </c>
      <c r="AH32" s="3"/>
      <c r="AK32">
        <f>ABS(100*(AD32-AD33)/(AVERAGE(AD32:AD33)))</f>
        <v>112.17204032053786</v>
      </c>
      <c r="AQ32">
        <f>ABS(100*(AE32-AE33)/(AVERAGE(AE32:AE33)))</f>
        <v>2.3356078518716421</v>
      </c>
      <c r="AW32">
        <f>ABS(100*(AF32-AF33)/(AVERAGE(AF32:AF33)))</f>
        <v>20.513227601491536</v>
      </c>
      <c r="BC32">
        <f>ABS(100*(AG32-AG33)/(AVERAGE(AG32:AG33)))</f>
        <v>2.3543758415862714</v>
      </c>
      <c r="BG32" s="3">
        <f>AVERAGE(AD32:AD33)</f>
        <v>6.9153573264024201E-2</v>
      </c>
      <c r="BH32" s="3">
        <f>AVERAGE(AE32:AE33)</f>
        <v>0.50477788196084405</v>
      </c>
      <c r="BI32" s="3">
        <f>AVERAGE(AF32:AF33)</f>
        <v>0.43562430869681984</v>
      </c>
      <c r="BJ32" s="3">
        <f>AVERAGE(AG32:AG33)</f>
        <v>5.393986922427578E-2</v>
      </c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99</v>
      </c>
      <c r="J33">
        <v>445</v>
      </c>
      <c r="L33">
        <v>368</v>
      </c>
      <c r="M33">
        <v>0.49099999999999999</v>
      </c>
      <c r="N33">
        <v>0.65600000000000003</v>
      </c>
      <c r="O33">
        <v>0.16500000000000001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44824</v>
      </c>
      <c r="Z33" s="6">
        <v>0.55415509259259255</v>
      </c>
      <c r="AB33">
        <v>1</v>
      </c>
      <c r="AD33" s="3">
        <f t="shared" si="4"/>
        <v>3.0368086221617241E-2</v>
      </c>
      <c r="AE33" s="3">
        <f t="shared" si="5"/>
        <v>0.51067269788363845</v>
      </c>
      <c r="AF33" s="3">
        <f t="shared" si="6"/>
        <v>0.48030461166202121</v>
      </c>
      <c r="AG33" s="3">
        <f t="shared" si="7"/>
        <v>5.3304895599275988E-2</v>
      </c>
      <c r="AH33" s="3"/>
    </row>
    <row r="34" spans="1:62" x14ac:dyDescent="0.35">
      <c r="A34">
        <v>10</v>
      </c>
      <c r="B34">
        <v>4</v>
      </c>
      <c r="C34" t="s">
        <v>61</v>
      </c>
      <c r="D34" t="s">
        <v>27</v>
      </c>
      <c r="G34">
        <v>0.2</v>
      </c>
      <c r="H34">
        <v>0.2</v>
      </c>
      <c r="I34">
        <v>548</v>
      </c>
      <c r="J34">
        <v>2522</v>
      </c>
      <c r="L34">
        <v>1494</v>
      </c>
      <c r="M34">
        <v>2.0880000000000001</v>
      </c>
      <c r="N34">
        <v>6.0380000000000003</v>
      </c>
      <c r="O34">
        <v>3.9510000000000001</v>
      </c>
      <c r="Q34">
        <v>0.10100000000000001</v>
      </c>
      <c r="R34">
        <v>1</v>
      </c>
      <c r="S34">
        <v>0</v>
      </c>
      <c r="T34">
        <v>0</v>
      </c>
      <c r="V34">
        <v>0</v>
      </c>
      <c r="Y34" s="1">
        <v>44824</v>
      </c>
      <c r="Z34" s="6">
        <v>0.56620370370370365</v>
      </c>
      <c r="AB34">
        <v>1</v>
      </c>
      <c r="AD34" s="3">
        <f t="shared" si="4"/>
        <v>1.1781153853034565</v>
      </c>
      <c r="AE34" s="3">
        <f t="shared" si="5"/>
        <v>6.3781536912274204</v>
      </c>
      <c r="AF34" s="3">
        <f t="shared" si="6"/>
        <v>5.2000383059239637</v>
      </c>
      <c r="AG34" s="3">
        <f t="shared" si="7"/>
        <v>0.40825466274809696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1264</v>
      </c>
      <c r="J35">
        <v>2444</v>
      </c>
      <c r="L35">
        <v>1498</v>
      </c>
      <c r="M35">
        <v>3.4620000000000002</v>
      </c>
      <c r="N35">
        <v>5.8730000000000002</v>
      </c>
      <c r="O35">
        <v>2.411</v>
      </c>
      <c r="Q35">
        <v>0.10199999999999999</v>
      </c>
      <c r="R35">
        <v>1</v>
      </c>
      <c r="S35">
        <v>0</v>
      </c>
      <c r="T35">
        <v>0</v>
      </c>
      <c r="V35">
        <v>0</v>
      </c>
      <c r="Y35" s="1">
        <v>44824</v>
      </c>
      <c r="Z35" s="6">
        <v>0.57259259259259265</v>
      </c>
      <c r="AB35">
        <v>1</v>
      </c>
      <c r="AD35" s="3">
        <f t="shared" si="4"/>
        <v>2.9357361905163293</v>
      </c>
      <c r="AE35" s="3">
        <f t="shared" si="5"/>
        <v>6.186572173736602</v>
      </c>
      <c r="AF35" s="3">
        <f t="shared" si="6"/>
        <v>3.2508359832202727</v>
      </c>
      <c r="AG35" s="3">
        <f t="shared" si="7"/>
        <v>0.40923154524809663</v>
      </c>
      <c r="AH35" s="3"/>
      <c r="AJ35">
        <f>ABS(100*((AVERAGE(AD35:AD36))-3)/3)</f>
        <v>1.4056936845154855</v>
      </c>
      <c r="AK35">
        <f>ABS(100*(AD35-AD36)/(AVERAGE(AD35:AD36)))</f>
        <v>1.4938657733785983</v>
      </c>
      <c r="AP35">
        <f>ABS(100*((AVERAGE(AE35:AE36))-6)/6)</f>
        <v>2.3112799060649594</v>
      </c>
      <c r="AQ35">
        <f>ABS(100*(AE35-AE36)/(AVERAGE(AE35:AE36)))</f>
        <v>1.5604463625346283</v>
      </c>
      <c r="AV35">
        <f>ABS(100*((AVERAGE(AF35:AF36))-3)/3)</f>
        <v>6.0282534966454051</v>
      </c>
      <c r="AW35">
        <f>ABS(100*(AF35-AF36)/(AVERAGE(AF35:AF36)))</f>
        <v>4.4006118503199954</v>
      </c>
      <c r="BB35">
        <f>ABS(100*((AVERAGE(AG35:AG36))-0.3)/0.3)</f>
        <v>31.566806020200513</v>
      </c>
      <c r="BC35">
        <f>ABS(100*(AG35-AG36)/(AVERAGE(AG35:AG36)))</f>
        <v>7.3631172010889525</v>
      </c>
      <c r="BG35" s="3">
        <f>AVERAGE(AD35:AD36)</f>
        <v>2.9578291894645354</v>
      </c>
      <c r="BH35" s="3">
        <f>AVERAGE(AE35:AE36)</f>
        <v>6.1386767943638976</v>
      </c>
      <c r="BI35" s="3">
        <f>AVERAGE(AF35:AF36)</f>
        <v>3.1808476048993621</v>
      </c>
      <c r="BJ35" s="3">
        <f>AVERAGE(AG35:AG36)</f>
        <v>0.39470041806060152</v>
      </c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1282</v>
      </c>
      <c r="J36">
        <v>2405</v>
      </c>
      <c r="L36">
        <v>1379</v>
      </c>
      <c r="M36">
        <v>3.4969999999999999</v>
      </c>
      <c r="N36">
        <v>5.7910000000000004</v>
      </c>
      <c r="O36">
        <v>2.294</v>
      </c>
      <c r="Q36">
        <v>7.0999999999999994E-2</v>
      </c>
      <c r="R36">
        <v>1</v>
      </c>
      <c r="S36">
        <v>0</v>
      </c>
      <c r="T36">
        <v>0</v>
      </c>
      <c r="V36">
        <v>0</v>
      </c>
      <c r="Y36" s="1">
        <v>44824</v>
      </c>
      <c r="Z36" s="6">
        <v>0.57939814814814816</v>
      </c>
      <c r="AB36">
        <v>1</v>
      </c>
      <c r="AD36" s="3">
        <f t="shared" si="4"/>
        <v>2.9799221884127416</v>
      </c>
      <c r="AE36" s="3">
        <f t="shared" si="5"/>
        <v>6.0907814149911932</v>
      </c>
      <c r="AF36" s="3">
        <f t="shared" si="6"/>
        <v>3.1108592265784516</v>
      </c>
      <c r="AG36" s="3">
        <f t="shared" si="7"/>
        <v>0.38016929087310647</v>
      </c>
      <c r="AH36" s="3"/>
    </row>
    <row r="37" spans="1:62" x14ac:dyDescent="0.35">
      <c r="A37">
        <v>13</v>
      </c>
      <c r="B37">
        <v>5</v>
      </c>
      <c r="C37" t="s">
        <v>61</v>
      </c>
      <c r="D37" t="s">
        <v>27</v>
      </c>
      <c r="G37">
        <v>0.6</v>
      </c>
      <c r="H37">
        <v>0.6</v>
      </c>
      <c r="I37">
        <v>3922</v>
      </c>
      <c r="J37">
        <v>7885</v>
      </c>
      <c r="L37">
        <v>3884</v>
      </c>
      <c r="M37">
        <v>2.8530000000000002</v>
      </c>
      <c r="N37">
        <v>5.7990000000000004</v>
      </c>
      <c r="O37">
        <v>2.9460000000000002</v>
      </c>
      <c r="Q37">
        <v>0.24199999999999999</v>
      </c>
      <c r="R37">
        <v>1</v>
      </c>
      <c r="S37">
        <v>0</v>
      </c>
      <c r="T37">
        <v>0</v>
      </c>
      <c r="V37">
        <v>0</v>
      </c>
      <c r="Y37" s="1">
        <v>44824</v>
      </c>
      <c r="Z37" s="6">
        <v>0.59318287037037043</v>
      </c>
      <c r="AB37">
        <v>1</v>
      </c>
      <c r="AD37" s="3">
        <f t="shared" si="4"/>
        <v>3.1535117377399944</v>
      </c>
      <c r="AE37" s="3">
        <f t="shared" si="5"/>
        <v>6.5168703684572504</v>
      </c>
      <c r="AF37" s="3">
        <f t="shared" si="6"/>
        <v>3.363358630717256</v>
      </c>
      <c r="AG37" s="3">
        <f t="shared" si="7"/>
        <v>0.33064731883263321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3968</v>
      </c>
      <c r="J38">
        <v>7866</v>
      </c>
      <c r="L38">
        <v>3826</v>
      </c>
      <c r="M38">
        <v>2.883</v>
      </c>
      <c r="N38">
        <v>5.7850000000000001</v>
      </c>
      <c r="O38">
        <v>2.903</v>
      </c>
      <c r="Q38">
        <v>0.23699999999999999</v>
      </c>
      <c r="R38">
        <v>1</v>
      </c>
      <c r="S38">
        <v>0</v>
      </c>
      <c r="T38">
        <v>0</v>
      </c>
      <c r="V38">
        <v>0</v>
      </c>
      <c r="Y38" s="1">
        <v>44824</v>
      </c>
      <c r="Z38" s="6">
        <v>0.60082175925925929</v>
      </c>
      <c r="AB38">
        <v>1</v>
      </c>
      <c r="AD38" s="3">
        <f t="shared" si="4"/>
        <v>3.1911516618739757</v>
      </c>
      <c r="AE38" s="3">
        <f t="shared" si="5"/>
        <v>6.5013146042165433</v>
      </c>
      <c r="AF38" s="3">
        <f t="shared" si="6"/>
        <v>3.3101629423425676</v>
      </c>
      <c r="AG38" s="3">
        <f t="shared" si="7"/>
        <v>0.32592572008263482</v>
      </c>
      <c r="AH38" s="3"/>
      <c r="AJ38">
        <f>ABS(100*((AVERAGE(AD38:AD39))-3)/3)</f>
        <v>6.1126066427029455</v>
      </c>
      <c r="AK38">
        <f>ABS(100*(AD38-AD39)/(AVERAGE(AD38:AD39)))</f>
        <v>0.48837820116019282</v>
      </c>
      <c r="AP38">
        <f>ABS(100*((AVERAGE(AE38:AE39))-6)/6)</f>
        <v>8.3620661072233933</v>
      </c>
      <c r="AQ38">
        <f>ABS(100*(AE38-AE39)/(AVERAGE(AE38:AE39)))</f>
        <v>1.2592420686384434E-2</v>
      </c>
      <c r="AV38">
        <f>ABS(100*((AVERAGE(AF38:AF39))-3)/3)</f>
        <v>10.611525571743845</v>
      </c>
      <c r="AW38">
        <f>ABS(100*(AF38-AF39)/(AVERAGE(AF38:AF39)))</f>
        <v>0.49318699038225611</v>
      </c>
      <c r="BB38">
        <f>ABS(100*((AVERAGE(AG38:AG39))-0.3)/0.3)</f>
        <v>10.554968256710966</v>
      </c>
      <c r="BC38">
        <f>ABS(100*(AG38-AG39)/(AVERAGE(AG38:AG39)))</f>
        <v>3.4608332717480166</v>
      </c>
      <c r="BG38" s="3">
        <f>AVERAGE(AD38:AD39)</f>
        <v>3.1833781992810883</v>
      </c>
      <c r="BH38" s="3">
        <f>AVERAGE(AE38:AE39)</f>
        <v>6.5017239664334037</v>
      </c>
      <c r="BI38" s="3">
        <f>AVERAGE(AF38:AF39)</f>
        <v>3.3183457671523153</v>
      </c>
      <c r="BJ38" s="3">
        <f>AVERAGE(AG38:AG39)</f>
        <v>0.33166490477013288</v>
      </c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3949</v>
      </c>
      <c r="J39">
        <v>7867</v>
      </c>
      <c r="L39">
        <v>3967</v>
      </c>
      <c r="M39">
        <v>2.87</v>
      </c>
      <c r="N39">
        <v>5.7859999999999996</v>
      </c>
      <c r="O39">
        <v>2.9159999999999999</v>
      </c>
      <c r="Q39">
        <v>0.249</v>
      </c>
      <c r="R39">
        <v>1</v>
      </c>
      <c r="S39">
        <v>0</v>
      </c>
      <c r="T39">
        <v>0</v>
      </c>
      <c r="V39">
        <v>0</v>
      </c>
      <c r="Y39" s="1">
        <v>44824</v>
      </c>
      <c r="Z39" s="6">
        <v>0.60880787037037043</v>
      </c>
      <c r="AB39">
        <v>1</v>
      </c>
      <c r="AD39" s="3">
        <f t="shared" si="4"/>
        <v>3.175604736688201</v>
      </c>
      <c r="AE39" s="3">
        <f t="shared" si="5"/>
        <v>6.5021333286502641</v>
      </c>
      <c r="AF39" s="3">
        <f t="shared" si="6"/>
        <v>3.3265285919620631</v>
      </c>
      <c r="AG39" s="3">
        <f t="shared" si="7"/>
        <v>0.33740408945763095</v>
      </c>
      <c r="AH39" s="3"/>
    </row>
    <row r="40" spans="1:62" x14ac:dyDescent="0.35">
      <c r="A40">
        <v>16</v>
      </c>
      <c r="B40">
        <v>6</v>
      </c>
      <c r="C40" t="s">
        <v>65</v>
      </c>
      <c r="D40" t="s">
        <v>27</v>
      </c>
      <c r="G40">
        <v>0.33300000000000002</v>
      </c>
      <c r="H40">
        <v>0.33300000000000002</v>
      </c>
      <c r="I40">
        <v>4505</v>
      </c>
      <c r="J40">
        <v>12276</v>
      </c>
      <c r="L40">
        <v>6101</v>
      </c>
      <c r="M40">
        <v>5.8120000000000003</v>
      </c>
      <c r="N40">
        <v>16.035</v>
      </c>
      <c r="O40">
        <v>10.222</v>
      </c>
      <c r="Q40">
        <v>0.78400000000000003</v>
      </c>
      <c r="R40">
        <v>1</v>
      </c>
      <c r="S40">
        <v>0</v>
      </c>
      <c r="T40">
        <v>0</v>
      </c>
      <c r="V40">
        <v>0</v>
      </c>
      <c r="Y40" s="1">
        <v>44824</v>
      </c>
      <c r="Z40" s="6">
        <v>0.62215277777777778</v>
      </c>
      <c r="AB40">
        <v>1</v>
      </c>
      <c r="AD40" s="3">
        <f t="shared" si="4"/>
        <v>6.541543897616565</v>
      </c>
      <c r="AE40" s="3">
        <f t="shared" si="5"/>
        <v>18.219620462933541</v>
      </c>
      <c r="AF40" s="3">
        <f t="shared" si="6"/>
        <v>11.678076565316976</v>
      </c>
      <c r="AG40" s="3">
        <f t="shared" si="7"/>
        <v>0.92094839767130121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6065</v>
      </c>
      <c r="J41">
        <v>11986</v>
      </c>
      <c r="L41">
        <v>6013</v>
      </c>
      <c r="M41">
        <v>7.609</v>
      </c>
      <c r="N41">
        <v>15.664999999999999</v>
      </c>
      <c r="O41">
        <v>8.0559999999999992</v>
      </c>
      <c r="Q41">
        <v>0.77</v>
      </c>
      <c r="R41">
        <v>1</v>
      </c>
      <c r="S41">
        <v>0</v>
      </c>
      <c r="T41">
        <v>0</v>
      </c>
      <c r="V41">
        <v>0</v>
      </c>
      <c r="Y41" s="1">
        <v>44824</v>
      </c>
      <c r="Z41" s="6">
        <v>0.62939814814814821</v>
      </c>
      <c r="AB41">
        <v>1</v>
      </c>
      <c r="AD41" s="3">
        <f t="shared" si="4"/>
        <v>8.8415157600925181</v>
      </c>
      <c r="AE41" s="3">
        <f t="shared" si="5"/>
        <v>17.791818506574586</v>
      </c>
      <c r="AF41" s="3">
        <f t="shared" si="6"/>
        <v>8.9503027464820679</v>
      </c>
      <c r="AG41" s="3">
        <f t="shared" si="7"/>
        <v>0.90804064091454884</v>
      </c>
      <c r="AH41" s="3"/>
      <c r="AJ41">
        <f>ABS(100*((AVERAGE(AD41:AD42))-9)/9)</f>
        <v>1.8919885267484362</v>
      </c>
      <c r="AK41">
        <f>ABS(100*(AD41-AD42)/(AVERAGE(AD41:AD42)))</f>
        <v>0.26715968616311264</v>
      </c>
      <c r="AP41">
        <f>ABS(100*((AVERAGE(AE41:AE42))-18)/18)</f>
        <v>1.4638928440005867</v>
      </c>
      <c r="AQ41">
        <f>ABS(100*(AE41-AE42)/(AVERAGE(AE41:AE42)))</f>
        <v>0.62378959451000293</v>
      </c>
      <c r="AV41">
        <f>ABS(100*((AVERAGE(AF41:AF42))-9)/9)</f>
        <v>1.035797161252737</v>
      </c>
      <c r="AW41">
        <f>ABS(100*(AF41-AF42)/(AVERAGE(AF41:AF42)))</f>
        <v>0.97733410996284198</v>
      </c>
      <c r="BB41">
        <f>ABS(100*((AVERAGE(AG41:AG42))-0.9)/0.9)</f>
        <v>0.66523712864363649</v>
      </c>
      <c r="BC41">
        <f>ABS(100*(AG41-AG42)/(AVERAGE(AG41:AG42)))</f>
        <v>0.45331918728956971</v>
      </c>
      <c r="BG41" s="3">
        <f>AVERAGE(AD41:AD42)</f>
        <v>8.8297210325926407</v>
      </c>
      <c r="BH41" s="3">
        <f>AVERAGE(AE41:AE42)</f>
        <v>17.736499288079894</v>
      </c>
      <c r="BI41" s="3">
        <f>AVERAGE(AF41:AF42)</f>
        <v>8.9067782554872537</v>
      </c>
      <c r="BJ41" s="3">
        <f>AVERAGE(AG41:AG42)</f>
        <v>0.90598713415779275</v>
      </c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6049</v>
      </c>
      <c r="J42">
        <v>11911</v>
      </c>
      <c r="L42">
        <v>5985</v>
      </c>
      <c r="M42">
        <v>7.5910000000000002</v>
      </c>
      <c r="N42">
        <v>15.57</v>
      </c>
      <c r="O42">
        <v>7.9790000000000001</v>
      </c>
      <c r="Q42">
        <v>0.76600000000000001</v>
      </c>
      <c r="R42">
        <v>1</v>
      </c>
      <c r="S42">
        <v>0</v>
      </c>
      <c r="T42">
        <v>0</v>
      </c>
      <c r="V42">
        <v>0</v>
      </c>
      <c r="Y42" s="1">
        <v>44824</v>
      </c>
      <c r="Z42" s="6">
        <v>0.63696759259259261</v>
      </c>
      <c r="AB42">
        <v>1</v>
      </c>
      <c r="AD42" s="3">
        <f t="shared" si="4"/>
        <v>8.8179263050927652</v>
      </c>
      <c r="AE42" s="3">
        <f t="shared" si="5"/>
        <v>17.681180069585203</v>
      </c>
      <c r="AF42" s="3">
        <f t="shared" si="6"/>
        <v>8.8632537644924376</v>
      </c>
      <c r="AG42" s="3">
        <f t="shared" si="7"/>
        <v>0.90393362740103667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7</v>
      </c>
      <c r="C43" t="s">
        <v>65</v>
      </c>
      <c r="D43" t="s">
        <v>27</v>
      </c>
      <c r="G43">
        <v>0.46700000000000003</v>
      </c>
      <c r="H43">
        <v>0.46700000000000003</v>
      </c>
      <c r="I43">
        <v>8626</v>
      </c>
      <c r="J43">
        <v>17547</v>
      </c>
      <c r="L43">
        <v>8594</v>
      </c>
      <c r="M43">
        <v>7.5289999999999999</v>
      </c>
      <c r="N43">
        <v>16.213999999999999</v>
      </c>
      <c r="O43">
        <v>8.6850000000000005</v>
      </c>
      <c r="Q43">
        <v>0.83799999999999997</v>
      </c>
      <c r="R43">
        <v>1</v>
      </c>
      <c r="S43">
        <v>0</v>
      </c>
      <c r="T43">
        <v>0</v>
      </c>
      <c r="V43">
        <v>0</v>
      </c>
      <c r="Y43" s="1">
        <v>44824</v>
      </c>
      <c r="Z43" s="6">
        <v>0.65106481481481482</v>
      </c>
      <c r="AB43">
        <v>1</v>
      </c>
      <c r="AD43" s="3">
        <f t="shared" si="4"/>
        <v>8.9969204840039598</v>
      </c>
      <c r="AE43" s="3">
        <f t="shared" si="5"/>
        <v>18.536255906304731</v>
      </c>
      <c r="AF43" s="3">
        <f t="shared" si="6"/>
        <v>9.5393354223007716</v>
      </c>
      <c r="AG43" s="3">
        <f t="shared" si="7"/>
        <v>0.91743944336081817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8636</v>
      </c>
      <c r="J44">
        <v>17373</v>
      </c>
      <c r="L44">
        <v>8266</v>
      </c>
      <c r="M44">
        <v>7.5380000000000003</v>
      </c>
      <c r="N44">
        <v>16.056999999999999</v>
      </c>
      <c r="O44">
        <v>8.5190000000000001</v>
      </c>
      <c r="Q44">
        <v>0.80100000000000005</v>
      </c>
      <c r="R44">
        <v>1</v>
      </c>
      <c r="S44">
        <v>0</v>
      </c>
      <c r="T44">
        <v>0</v>
      </c>
      <c r="V44">
        <v>0</v>
      </c>
      <c r="Y44" s="1">
        <v>44824</v>
      </c>
      <c r="Z44" s="6">
        <v>0.65877314814814814</v>
      </c>
      <c r="AB44">
        <v>1</v>
      </c>
      <c r="AD44" s="3">
        <f t="shared" si="4"/>
        <v>9.007433450431849</v>
      </c>
      <c r="AE44" s="3">
        <f t="shared" si="5"/>
        <v>18.353226289858224</v>
      </c>
      <c r="AF44" s="3">
        <f t="shared" si="6"/>
        <v>9.345792839426375</v>
      </c>
      <c r="AG44" s="3">
        <f t="shared" si="7"/>
        <v>0.88313350545933089</v>
      </c>
      <c r="AH44" s="3"/>
      <c r="AJ44">
        <f>ABS(100*((AVERAGE(AD44:AD45))-9)/9)</f>
        <v>0.62576382579473644</v>
      </c>
      <c r="AK44">
        <f>ABS(100*(AD44-AD45)/(AVERAGE(AD44:AD45)))</f>
        <v>1.079584216717842</v>
      </c>
      <c r="AP44">
        <f>ABS(100*((AVERAGE(AE44:AE45))-18)/18)</f>
        <v>1.9682121344756591</v>
      </c>
      <c r="AQ44">
        <f>ABS(100*(AE44-AE45)/(AVERAGE(AE44:AE45)))</f>
        <v>1.1462116208979368E-2</v>
      </c>
      <c r="AV44">
        <f>ABS(100*((AVERAGE(AF44:AF45))-9)/9)</f>
        <v>3.3106604431566016</v>
      </c>
      <c r="AW44">
        <f>ABS(100*(AF44-AF45)/(AVERAGE(AF44:AF45)))</f>
        <v>1.0289010153582065</v>
      </c>
      <c r="BB44">
        <f>ABS(100*((AVERAGE(AG44:AG45))-0.9)/0.9)</f>
        <v>1.3104241941454358</v>
      </c>
      <c r="BC44">
        <f>ABS(100*(AG44-AG45)/(AVERAGE(AG44:AG45)))</f>
        <v>1.1422295621709719</v>
      </c>
      <c r="BG44" s="3">
        <f>AVERAGE(AD44:AD45)</f>
        <v>9.0563187443215263</v>
      </c>
      <c r="BH44" s="3">
        <f>AVERAGE(AE44:AE45)</f>
        <v>18.354278184205619</v>
      </c>
      <c r="BI44" s="3">
        <f>AVERAGE(AF44:AF45)</f>
        <v>9.2979594398840941</v>
      </c>
      <c r="BJ44" s="3">
        <f>AVERAGE(AG44:AG45)</f>
        <v>0.8882061822526911</v>
      </c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8729</v>
      </c>
      <c r="J45">
        <v>17375</v>
      </c>
      <c r="L45">
        <v>8363</v>
      </c>
      <c r="M45">
        <v>7.6139999999999999</v>
      </c>
      <c r="N45">
        <v>16.059000000000001</v>
      </c>
      <c r="O45">
        <v>8.4450000000000003</v>
      </c>
      <c r="Q45">
        <v>0.81200000000000006</v>
      </c>
      <c r="R45">
        <v>1</v>
      </c>
      <c r="S45">
        <v>0</v>
      </c>
      <c r="T45">
        <v>0</v>
      </c>
      <c r="V45">
        <v>0</v>
      </c>
      <c r="Y45" s="1">
        <v>44824</v>
      </c>
      <c r="Z45" s="6">
        <v>0.66686342592592596</v>
      </c>
      <c r="AB45">
        <v>1</v>
      </c>
      <c r="AD45" s="3">
        <f t="shared" si="4"/>
        <v>9.1052040382112036</v>
      </c>
      <c r="AE45" s="3">
        <f t="shared" si="5"/>
        <v>18.355330078553017</v>
      </c>
      <c r="AF45" s="3">
        <f t="shared" si="6"/>
        <v>9.2501260403418133</v>
      </c>
      <c r="AG45" s="3">
        <f t="shared" si="7"/>
        <v>0.89327885904605131</v>
      </c>
      <c r="AH45" s="3"/>
      <c r="BG45" s="3"/>
      <c r="BH45" s="3"/>
      <c r="BI45" s="3"/>
      <c r="BJ45" s="3"/>
    </row>
    <row r="46" spans="1:62" x14ac:dyDescent="0.35">
      <c r="A46">
        <v>22</v>
      </c>
      <c r="B46">
        <v>8</v>
      </c>
      <c r="C46" t="s">
        <v>65</v>
      </c>
      <c r="D46" t="s">
        <v>27</v>
      </c>
      <c r="G46">
        <v>0.6</v>
      </c>
      <c r="H46">
        <v>0.6</v>
      </c>
      <c r="I46">
        <v>11310</v>
      </c>
      <c r="J46">
        <v>22578</v>
      </c>
      <c r="L46">
        <v>11890</v>
      </c>
      <c r="M46">
        <v>7.577</v>
      </c>
      <c r="N46">
        <v>16.172000000000001</v>
      </c>
      <c r="O46">
        <v>8.5960000000000001</v>
      </c>
      <c r="Q46">
        <v>0.94</v>
      </c>
      <c r="R46">
        <v>1</v>
      </c>
      <c r="S46">
        <v>0</v>
      </c>
      <c r="T46">
        <v>0</v>
      </c>
      <c r="V46">
        <v>0</v>
      </c>
      <c r="Y46" s="1">
        <v>44824</v>
      </c>
      <c r="Z46" s="6">
        <v>0.68197916666666669</v>
      </c>
      <c r="AB46">
        <v>1</v>
      </c>
      <c r="AD46" s="3">
        <f t="shared" si="4"/>
        <v>9.1988108573455367</v>
      </c>
      <c r="AE46" s="3">
        <f t="shared" si="5"/>
        <v>18.546388473126441</v>
      </c>
      <c r="AF46" s="3">
        <f t="shared" si="6"/>
        <v>9.3475776157809047</v>
      </c>
      <c r="AG46" s="3">
        <f t="shared" si="7"/>
        <v>0.98239076008241299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11395</v>
      </c>
      <c r="J47">
        <v>22687</v>
      </c>
      <c r="L47">
        <v>11755</v>
      </c>
      <c r="M47">
        <v>7.6310000000000002</v>
      </c>
      <c r="N47">
        <v>16.248999999999999</v>
      </c>
      <c r="O47">
        <v>8.6180000000000003</v>
      </c>
      <c r="Q47">
        <v>0.92800000000000005</v>
      </c>
      <c r="R47">
        <v>1</v>
      </c>
      <c r="S47">
        <v>0</v>
      </c>
      <c r="T47">
        <v>0</v>
      </c>
      <c r="V47">
        <v>0</v>
      </c>
      <c r="Y47" s="1">
        <v>44824</v>
      </c>
      <c r="Z47" s="6">
        <v>0.69050925925925932</v>
      </c>
      <c r="AB47">
        <v>1</v>
      </c>
      <c r="AD47" s="3">
        <f t="shared" si="4"/>
        <v>9.2683628910713729</v>
      </c>
      <c r="AE47" s="3">
        <f t="shared" si="5"/>
        <v>18.63562943640208</v>
      </c>
      <c r="AF47" s="3">
        <f t="shared" si="6"/>
        <v>9.3672665453307076</v>
      </c>
      <c r="AG47" s="3">
        <f t="shared" si="7"/>
        <v>0.97140083195741656</v>
      </c>
      <c r="AH47" s="3"/>
      <c r="AJ47">
        <f>ABS(100*((AVERAGE(AD47:AD48))-9)/9)</f>
        <v>2.9090757478771128</v>
      </c>
      <c r="AK47">
        <f>ABS(100*(AD47-AD48)/(AVERAGE(AD47:AD48)))</f>
        <v>0.14135614840056554</v>
      </c>
      <c r="AP47">
        <f>ABS(100*((AVERAGE(AE47:AE48))-18)/18)</f>
        <v>3.6881968298081582</v>
      </c>
      <c r="AQ47">
        <f>ABS(100*(AE47-AE48)/(AVERAGE(AE47:AE48)))</f>
        <v>0.30268089894072031</v>
      </c>
      <c r="AV47">
        <f>ABS(100*((AVERAGE(AF47:AF48))-9)/9)</f>
        <v>4.4673179117392046</v>
      </c>
      <c r="AW47">
        <f>ABS(100*(AF47-AF48)/(AVERAGE(AF47:AF48)))</f>
        <v>0.74009465716809786</v>
      </c>
      <c r="BB47">
        <f>ABS(100*((AVERAGE(AG47:AG48))-0.9)/0.9)</f>
        <v>8.24548546054619</v>
      </c>
      <c r="BC47">
        <f>ABS(100*(AG47-AG48)/(AVERAGE(AG47:AG48)))</f>
        <v>0.57657774118191774</v>
      </c>
      <c r="BG47" s="3">
        <f>AVERAGE(AD47:AD48)</f>
        <v>9.2618168173089401</v>
      </c>
      <c r="BH47" s="3">
        <f>AVERAGE(AE47:AE48)</f>
        <v>18.663875429365469</v>
      </c>
      <c r="BI47" s="3">
        <f>AVERAGE(AF47:AF48)</f>
        <v>9.4020586120565284</v>
      </c>
      <c r="BJ47" s="3">
        <f>AVERAGE(AG47:AG48)</f>
        <v>0.97420936914491574</v>
      </c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11379</v>
      </c>
      <c r="J48">
        <v>22756</v>
      </c>
      <c r="L48">
        <v>11824</v>
      </c>
      <c r="M48">
        <v>7.6210000000000004</v>
      </c>
      <c r="N48">
        <v>16.297000000000001</v>
      </c>
      <c r="O48">
        <v>8.6769999999999996</v>
      </c>
      <c r="Q48">
        <v>0.93400000000000005</v>
      </c>
      <c r="R48">
        <v>1</v>
      </c>
      <c r="S48">
        <v>0</v>
      </c>
      <c r="T48">
        <v>0</v>
      </c>
      <c r="V48">
        <v>0</v>
      </c>
      <c r="Y48" s="1">
        <v>44824</v>
      </c>
      <c r="Z48" s="6">
        <v>0.69931712962962955</v>
      </c>
      <c r="AB48">
        <v>1</v>
      </c>
      <c r="AD48" s="3">
        <f t="shared" si="4"/>
        <v>9.2552707435465091</v>
      </c>
      <c r="AE48" s="3">
        <f t="shared" si="5"/>
        <v>18.69212142232886</v>
      </c>
      <c r="AF48" s="3">
        <f t="shared" si="6"/>
        <v>9.436850678782351</v>
      </c>
      <c r="AG48" s="3">
        <f t="shared" si="7"/>
        <v>0.97701790633241492</v>
      </c>
      <c r="AH48" s="3"/>
    </row>
    <row r="49" spans="1:62" x14ac:dyDescent="0.35">
      <c r="A49">
        <v>25</v>
      </c>
      <c r="B49">
        <v>1</v>
      </c>
      <c r="C49" t="s">
        <v>71</v>
      </c>
      <c r="D49" t="s">
        <v>27</v>
      </c>
      <c r="G49">
        <v>0.3</v>
      </c>
      <c r="H49">
        <v>0.3</v>
      </c>
      <c r="I49">
        <v>5203</v>
      </c>
      <c r="J49">
        <v>11811</v>
      </c>
      <c r="L49">
        <v>5693</v>
      </c>
      <c r="M49">
        <v>7.3440000000000003</v>
      </c>
      <c r="N49">
        <v>17.141999999999999</v>
      </c>
      <c r="O49">
        <v>9.798</v>
      </c>
      <c r="Q49">
        <v>0.79900000000000004</v>
      </c>
      <c r="R49">
        <v>1</v>
      </c>
      <c r="S49">
        <v>0</v>
      </c>
      <c r="T49">
        <v>0</v>
      </c>
      <c r="V49">
        <v>0</v>
      </c>
      <c r="Y49" s="1">
        <v>44824</v>
      </c>
      <c r="Z49" s="6">
        <v>0.71291666666666664</v>
      </c>
      <c r="AB49">
        <v>1</v>
      </c>
      <c r="AD49" s="3">
        <f t="shared" si="4"/>
        <v>8.4034035978986932</v>
      </c>
      <c r="AE49" s="3">
        <f t="shared" si="5"/>
        <v>19.462364990495288</v>
      </c>
      <c r="AF49" s="3">
        <f t="shared" si="6"/>
        <v>11.058961392596595</v>
      </c>
      <c r="AG49" s="3">
        <f t="shared" si="7"/>
        <v>0.95582471141516678</v>
      </c>
      <c r="AH49" s="3"/>
      <c r="BG49" s="3"/>
      <c r="BH49" s="3"/>
      <c r="BI49" s="3"/>
      <c r="BJ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5027</v>
      </c>
      <c r="J50">
        <v>11688</v>
      </c>
      <c r="L50">
        <v>5556</v>
      </c>
      <c r="M50">
        <v>7.1189999999999998</v>
      </c>
      <c r="N50">
        <v>16.966999999999999</v>
      </c>
      <c r="O50">
        <v>9.8490000000000002</v>
      </c>
      <c r="Q50">
        <v>0.77500000000000002</v>
      </c>
      <c r="R50">
        <v>1</v>
      </c>
      <c r="S50">
        <v>0</v>
      </c>
      <c r="T50">
        <v>0</v>
      </c>
      <c r="V50">
        <v>0</v>
      </c>
      <c r="Y50" s="1">
        <v>44824</v>
      </c>
      <c r="Z50" s="6">
        <v>0.72017361111111111</v>
      </c>
      <c r="AB50">
        <v>1</v>
      </c>
      <c r="AD50" s="3">
        <f t="shared" si="4"/>
        <v>8.1153763523517064</v>
      </c>
      <c r="AE50" s="3">
        <f t="shared" si="5"/>
        <v>19.260958779799811</v>
      </c>
      <c r="AF50" s="3">
        <f t="shared" si="6"/>
        <v>11.145582427448105</v>
      </c>
      <c r="AG50" s="3">
        <f t="shared" si="7"/>
        <v>0.93351922766517437</v>
      </c>
      <c r="AH50" s="3"/>
      <c r="AI50">
        <f>100*(AVERAGE(I50:I51))/(AVERAGE(I$50:I$51))</f>
        <v>100</v>
      </c>
      <c r="AK50">
        <f>ABS(100*(AD50-AD51)/(AVERAGE(AD50:AD51)))</f>
        <v>0.99302299362223523</v>
      </c>
      <c r="AO50">
        <f>100*(AVERAGE(J50:J51))/(AVERAGE(J$50:J$51))</f>
        <v>100</v>
      </c>
      <c r="AQ50">
        <f>ABS(100*(AE50-AE51)/(AVERAGE(AE50:AE51)))</f>
        <v>0.38329563941413863</v>
      </c>
      <c r="AU50">
        <f>100*(((AVERAGE(J50:J51))-(AVERAGE(I50:I51)))/((AVERAGE(J$50:J$51))-(AVERAGE($I$50:I51))))</f>
        <v>100</v>
      </c>
      <c r="AW50">
        <f>ABS(100*(AF50-AF51)/(AVERAGE(AF50:AF51)))</f>
        <v>5.8339771188767951E-2</v>
      </c>
      <c r="BA50">
        <f>100*(AVERAGE(L50:L51))/(AVERAGE(L$50:L$51))</f>
        <v>100</v>
      </c>
      <c r="BC50">
        <f>ABS(100*(AG50-AG51)/(AVERAGE(AG50:AG51)))</f>
        <v>0.19166556815656755</v>
      </c>
      <c r="BG50" s="3">
        <f>AVERAGE(AD50:AD51)</f>
        <v>8.0752816505568141</v>
      </c>
      <c r="BH50" s="3">
        <f>AVERAGE(AE50:AE51)</f>
        <v>19.224116180282344</v>
      </c>
      <c r="BI50" s="3">
        <f>AVERAGE(AF50:AF51)</f>
        <v>11.148834529725534</v>
      </c>
      <c r="BJ50" s="3">
        <f>AVERAGE(AG50:AG51)</f>
        <v>0.93441470329017418</v>
      </c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4978</v>
      </c>
      <c r="J51">
        <v>11643</v>
      </c>
      <c r="L51">
        <v>5567</v>
      </c>
      <c r="M51">
        <v>7.0570000000000004</v>
      </c>
      <c r="N51">
        <v>16.904</v>
      </c>
      <c r="O51">
        <v>9.8469999999999995</v>
      </c>
      <c r="Q51">
        <v>0.77700000000000002</v>
      </c>
      <c r="R51">
        <v>1</v>
      </c>
      <c r="S51">
        <v>0</v>
      </c>
      <c r="T51">
        <v>0</v>
      </c>
      <c r="V51">
        <v>0</v>
      </c>
      <c r="Y51" s="1">
        <v>44824</v>
      </c>
      <c r="Z51" s="6">
        <v>0.72795138888888899</v>
      </c>
      <c r="AB51">
        <v>1</v>
      </c>
      <c r="AD51" s="3">
        <f t="shared" si="4"/>
        <v>8.0351869487619201</v>
      </c>
      <c r="AE51" s="3">
        <f t="shared" si="5"/>
        <v>19.187273580764881</v>
      </c>
      <c r="AF51" s="3">
        <f t="shared" si="6"/>
        <v>11.152086632002961</v>
      </c>
      <c r="AG51" s="3">
        <f t="shared" si="7"/>
        <v>0.93531017891517398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2</v>
      </c>
      <c r="C52" t="s">
        <v>70</v>
      </c>
      <c r="D52" t="s">
        <v>27</v>
      </c>
      <c r="G52">
        <v>0.5</v>
      </c>
      <c r="H52">
        <v>0.5</v>
      </c>
      <c r="I52">
        <v>4938</v>
      </c>
      <c r="J52">
        <v>7932</v>
      </c>
      <c r="L52">
        <v>3522</v>
      </c>
      <c r="M52">
        <v>4.2030000000000003</v>
      </c>
      <c r="N52">
        <v>6.9980000000000002</v>
      </c>
      <c r="O52">
        <v>2.7949999999999999</v>
      </c>
      <c r="Q52">
        <v>0.252</v>
      </c>
      <c r="R52">
        <v>1</v>
      </c>
      <c r="S52">
        <v>0</v>
      </c>
      <c r="T52">
        <v>0</v>
      </c>
      <c r="V52">
        <v>0</v>
      </c>
      <c r="Y52" s="1">
        <v>44824</v>
      </c>
      <c r="Z52" s="6">
        <v>0.74170138888888892</v>
      </c>
      <c r="AB52">
        <v>1</v>
      </c>
      <c r="AD52" s="3">
        <f t="shared" si="4"/>
        <v>4.7818357266825622</v>
      </c>
      <c r="AE52" s="3">
        <f t="shared" si="5"/>
        <v>7.8664205002105909</v>
      </c>
      <c r="AF52" s="3">
        <f t="shared" si="6"/>
        <v>3.0845847735280287</v>
      </c>
      <c r="AG52" s="3">
        <f t="shared" si="7"/>
        <v>0.36141363609917182</v>
      </c>
      <c r="AH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3647</v>
      </c>
      <c r="J53">
        <v>7719</v>
      </c>
      <c r="L53">
        <v>3439</v>
      </c>
      <c r="M53">
        <v>3.2130000000000001</v>
      </c>
      <c r="N53">
        <v>6.8179999999999996</v>
      </c>
      <c r="O53">
        <v>3.6040000000000001</v>
      </c>
      <c r="Q53">
        <v>0.24399999999999999</v>
      </c>
      <c r="R53">
        <v>1</v>
      </c>
      <c r="S53">
        <v>0</v>
      </c>
      <c r="T53">
        <v>0</v>
      </c>
      <c r="V53">
        <v>0</v>
      </c>
      <c r="Y53" s="1">
        <v>44824</v>
      </c>
      <c r="Z53" s="6">
        <v>0.74906249999999996</v>
      </c>
      <c r="AB53">
        <v>1</v>
      </c>
      <c r="AD53" s="3">
        <f t="shared" si="4"/>
        <v>3.5141885425876915</v>
      </c>
      <c r="AE53" s="3">
        <f t="shared" si="5"/>
        <v>7.6571545349513883</v>
      </c>
      <c r="AF53" s="3">
        <f t="shared" si="6"/>
        <v>4.1429659923636972</v>
      </c>
      <c r="AG53" s="3">
        <f t="shared" si="7"/>
        <v>0.35330551134917454</v>
      </c>
      <c r="AH53" s="3"/>
      <c r="AK53">
        <f>ABS(100*(AD53-AD54)/(AVERAGE(AD53:AD54)))</f>
        <v>0.27980421845279374</v>
      </c>
      <c r="AQ53">
        <f>ABS(100*(AE53-AE54)/(AVERAGE(AE53:AE54)))</f>
        <v>1.0447184806597383</v>
      </c>
      <c r="AW53">
        <f>ABS(100*(AF53-AF54)/(AVERAGE(AF53:AF54)))</f>
        <v>1.6981366047837698</v>
      </c>
      <c r="BC53">
        <f>ABS(100*(AG53-AG54)/(AVERAGE(AG53:AG54)))</f>
        <v>0.55452916397426777</v>
      </c>
      <c r="BG53" s="3">
        <f>AVERAGE(AD53:AD54)</f>
        <v>3.5092789872658678</v>
      </c>
      <c r="BH53" s="3">
        <f>AVERAGE(AE53:AE54)</f>
        <v>7.6173645274725263</v>
      </c>
      <c r="BI53" s="3">
        <f>AVERAGE(AF53:AF54)</f>
        <v>4.1080855402066581</v>
      </c>
      <c r="BJ53" s="3">
        <f>AVERAGE(AG53:AG54)</f>
        <v>0.35232862884917487</v>
      </c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3637</v>
      </c>
      <c r="J54">
        <v>7638</v>
      </c>
      <c r="L54">
        <v>3419</v>
      </c>
      <c r="M54">
        <v>3.2050000000000001</v>
      </c>
      <c r="N54">
        <v>6.7489999999999997</v>
      </c>
      <c r="O54">
        <v>3.544</v>
      </c>
      <c r="Q54">
        <v>0.24199999999999999</v>
      </c>
      <c r="R54">
        <v>1</v>
      </c>
      <c r="S54">
        <v>0</v>
      </c>
      <c r="T54">
        <v>0</v>
      </c>
      <c r="V54">
        <v>0</v>
      </c>
      <c r="Y54" s="1">
        <v>44824</v>
      </c>
      <c r="Z54" s="6">
        <v>0.75688657407407411</v>
      </c>
      <c r="AB54">
        <v>1</v>
      </c>
      <c r="AD54" s="3">
        <f t="shared" si="4"/>
        <v>3.5043694319440442</v>
      </c>
      <c r="AE54" s="3">
        <f t="shared" si="5"/>
        <v>7.5775745199936635</v>
      </c>
      <c r="AF54" s="3">
        <f t="shared" si="6"/>
        <v>4.0732050880496189</v>
      </c>
      <c r="AG54" s="3">
        <f t="shared" si="7"/>
        <v>0.35135174634917521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9</v>
      </c>
      <c r="C55" t="s">
        <v>87</v>
      </c>
      <c r="D55" t="s">
        <v>27</v>
      </c>
      <c r="G55">
        <v>0.5</v>
      </c>
      <c r="H55">
        <v>0.5</v>
      </c>
      <c r="I55">
        <v>4567</v>
      </c>
      <c r="J55">
        <v>9007</v>
      </c>
      <c r="L55">
        <v>4062</v>
      </c>
      <c r="M55">
        <v>3.9180000000000001</v>
      </c>
      <c r="N55">
        <v>7.9089999999999998</v>
      </c>
      <c r="O55">
        <v>3.99</v>
      </c>
      <c r="Q55">
        <v>0.309</v>
      </c>
      <c r="R55">
        <v>1</v>
      </c>
      <c r="S55">
        <v>0</v>
      </c>
      <c r="T55">
        <v>0</v>
      </c>
      <c r="V55">
        <v>0</v>
      </c>
      <c r="Y55" s="1">
        <v>44824</v>
      </c>
      <c r="Z55" s="6">
        <v>0.77046296296296291</v>
      </c>
      <c r="AB55">
        <v>1</v>
      </c>
      <c r="AD55" s="3">
        <f t="shared" si="4"/>
        <v>4.4175467218032463</v>
      </c>
      <c r="AE55" s="3">
        <f t="shared" si="5"/>
        <v>8.9225750197112532</v>
      </c>
      <c r="AF55" s="3">
        <f t="shared" si="6"/>
        <v>4.505028297908007</v>
      </c>
      <c r="AG55" s="3">
        <f t="shared" si="7"/>
        <v>0.41416529109915395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87</v>
      </c>
      <c r="D56" t="s">
        <v>27</v>
      </c>
      <c r="G56">
        <v>0.5</v>
      </c>
      <c r="H56">
        <v>0.5</v>
      </c>
      <c r="I56">
        <v>4919</v>
      </c>
      <c r="J56">
        <v>8994</v>
      </c>
      <c r="L56">
        <v>4053</v>
      </c>
      <c r="M56">
        <v>4.1879999999999997</v>
      </c>
      <c r="N56">
        <v>7.8979999999999997</v>
      </c>
      <c r="O56">
        <v>3.71</v>
      </c>
      <c r="Q56">
        <v>0.308</v>
      </c>
      <c r="R56">
        <v>1</v>
      </c>
      <c r="S56">
        <v>0</v>
      </c>
      <c r="T56">
        <v>0</v>
      </c>
      <c r="V56">
        <v>0</v>
      </c>
      <c r="Y56" s="1">
        <v>44824</v>
      </c>
      <c r="Z56" s="6">
        <v>0.77777777777777779</v>
      </c>
      <c r="AB56">
        <v>1</v>
      </c>
      <c r="AD56" s="3">
        <f t="shared" si="4"/>
        <v>4.7631794164596322</v>
      </c>
      <c r="AE56" s="3">
        <f t="shared" si="5"/>
        <v>8.9098029185451999</v>
      </c>
      <c r="AF56" s="3">
        <f t="shared" si="6"/>
        <v>4.1466235020855677</v>
      </c>
      <c r="AG56" s="3">
        <f t="shared" si="7"/>
        <v>0.41328609684915424</v>
      </c>
      <c r="AH56" s="3"/>
      <c r="AK56">
        <f>ABS(100*(AD56-AD57)/(AVERAGE(AD56:AD57)))</f>
        <v>0.24768172320101114</v>
      </c>
      <c r="AQ56">
        <f>ABS(100*(AE56-AE57)/(AVERAGE(AE56:AE57)))</f>
        <v>1.1645594765136433</v>
      </c>
      <c r="AW56">
        <f>ABS(100*(AF56-AF57)/(AVERAGE(AF56:AF57)))</f>
        <v>2.2281830495368111</v>
      </c>
      <c r="BC56">
        <f>ABS(100*(AG56-AG57)/(AVERAGE(AG56:AG57)))</f>
        <v>1.2606551141174878</v>
      </c>
      <c r="BG56" s="3">
        <f>AVERAGE(AD56:AD57)</f>
        <v>4.7572879500734437</v>
      </c>
      <c r="BH56" s="3">
        <f>AVERAGE(AE56:AE57)</f>
        <v>8.8582232792207485</v>
      </c>
      <c r="BI56" s="3">
        <f>AVERAGE(AF56:AF57)</f>
        <v>4.1009353291473047</v>
      </c>
      <c r="BJ56" s="3">
        <f>AVERAGE(AG56:AG57)</f>
        <v>0.4106973582241551</v>
      </c>
    </row>
    <row r="57" spans="1:62" x14ac:dyDescent="0.35">
      <c r="A57">
        <v>33</v>
      </c>
      <c r="B57">
        <v>9</v>
      </c>
      <c r="C57" t="s">
        <v>87</v>
      </c>
      <c r="D57" t="s">
        <v>27</v>
      </c>
      <c r="G57">
        <v>0.5</v>
      </c>
      <c r="H57">
        <v>0.5</v>
      </c>
      <c r="I57">
        <v>4907</v>
      </c>
      <c r="J57">
        <v>8889</v>
      </c>
      <c r="L57">
        <v>4000</v>
      </c>
      <c r="M57">
        <v>4.18</v>
      </c>
      <c r="N57">
        <v>7.81</v>
      </c>
      <c r="O57">
        <v>3.63</v>
      </c>
      <c r="Q57">
        <v>0.30199999999999999</v>
      </c>
      <c r="R57">
        <v>1</v>
      </c>
      <c r="S57">
        <v>0</v>
      </c>
      <c r="T57">
        <v>0</v>
      </c>
      <c r="V57">
        <v>0</v>
      </c>
      <c r="Y57" s="1">
        <v>44824</v>
      </c>
      <c r="Z57" s="6">
        <v>0.78555555555555545</v>
      </c>
      <c r="AB57">
        <v>1</v>
      </c>
      <c r="AD57" s="3">
        <f t="shared" si="4"/>
        <v>4.7513964836872562</v>
      </c>
      <c r="AE57" s="3">
        <f t="shared" si="5"/>
        <v>8.8066436398962971</v>
      </c>
      <c r="AF57" s="3">
        <f t="shared" si="6"/>
        <v>4.0552471562090409</v>
      </c>
      <c r="AG57" s="3">
        <f t="shared" si="7"/>
        <v>0.40810861959915601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10</v>
      </c>
      <c r="C58" t="s">
        <v>88</v>
      </c>
      <c r="D58" t="s">
        <v>27</v>
      </c>
      <c r="G58">
        <v>0.5</v>
      </c>
      <c r="H58">
        <v>0.5</v>
      </c>
      <c r="I58">
        <v>4449</v>
      </c>
      <c r="J58">
        <v>7940</v>
      </c>
      <c r="L58">
        <v>1990</v>
      </c>
      <c r="M58">
        <v>3.8279999999999998</v>
      </c>
      <c r="N58">
        <v>7.0060000000000002</v>
      </c>
      <c r="O58">
        <v>3.1779999999999999</v>
      </c>
      <c r="Q58">
        <v>9.1999999999999998E-2</v>
      </c>
      <c r="R58">
        <v>1</v>
      </c>
      <c r="S58">
        <v>0</v>
      </c>
      <c r="T58">
        <v>0</v>
      </c>
      <c r="V58">
        <v>0</v>
      </c>
      <c r="Y58" s="1">
        <v>44824</v>
      </c>
      <c r="Z58" s="6">
        <v>0.79879629629629623</v>
      </c>
      <c r="AB58">
        <v>1</v>
      </c>
      <c r="AD58" s="3">
        <f t="shared" si="4"/>
        <v>4.3016812162082072</v>
      </c>
      <c r="AE58" s="3">
        <f t="shared" si="5"/>
        <v>7.8742802547743151</v>
      </c>
      <c r="AF58" s="3">
        <f t="shared" si="6"/>
        <v>3.5725990385661079</v>
      </c>
      <c r="AG58" s="3">
        <f t="shared" si="7"/>
        <v>0.21175523709922242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88</v>
      </c>
      <c r="D59" t="s">
        <v>27</v>
      </c>
      <c r="G59">
        <v>0.5</v>
      </c>
      <c r="H59">
        <v>0.5</v>
      </c>
      <c r="I59">
        <v>4228</v>
      </c>
      <c r="J59">
        <v>7938</v>
      </c>
      <c r="L59">
        <v>1970</v>
      </c>
      <c r="M59">
        <v>3.6589999999999998</v>
      </c>
      <c r="N59">
        <v>7.0039999999999996</v>
      </c>
      <c r="O59">
        <v>3.3450000000000002</v>
      </c>
      <c r="Q59">
        <v>0.09</v>
      </c>
      <c r="R59">
        <v>1</v>
      </c>
      <c r="S59">
        <v>0</v>
      </c>
      <c r="T59">
        <v>0</v>
      </c>
      <c r="V59">
        <v>0</v>
      </c>
      <c r="Y59" s="1">
        <v>44824</v>
      </c>
      <c r="Z59" s="6">
        <v>0.80609953703703707</v>
      </c>
      <c r="AB59">
        <v>1</v>
      </c>
      <c r="AD59" s="3">
        <f t="shared" si="4"/>
        <v>4.0846788709836019</v>
      </c>
      <c r="AE59" s="3">
        <f t="shared" si="5"/>
        <v>7.8723153161333848</v>
      </c>
      <c r="AF59" s="3">
        <f t="shared" si="6"/>
        <v>3.7876364451497828</v>
      </c>
      <c r="AG59" s="3">
        <f t="shared" si="7"/>
        <v>0.20980147209922306</v>
      </c>
      <c r="AH59" s="3"/>
      <c r="AK59">
        <f>ABS(100*(AD59-AD60)/(AVERAGE(AD59:AD60)))</f>
        <v>1.2185135115980565</v>
      </c>
      <c r="AQ59">
        <f>ABS(100*(AE59-AE60)/(AVERAGE(AE59:AE60)))</f>
        <v>0.35005316957407079</v>
      </c>
      <c r="AW59">
        <f>ABS(100*(AF59-AF60)/(AVERAGE(AF59:AF60)))</f>
        <v>2.0696146065862444</v>
      </c>
      <c r="BC59">
        <f>ABS(100*(AG59-AG60)/(AVERAGE(AG59:AG60)))</f>
        <v>4.9626291881707534</v>
      </c>
      <c r="BG59" s="3">
        <f>AVERAGE(AD59:AD60)</f>
        <v>4.1097176031249028</v>
      </c>
      <c r="BH59" s="3">
        <f>AVERAGE(AE59:AE60)</f>
        <v>7.858560745646864</v>
      </c>
      <c r="BI59" s="3">
        <f>AVERAGE(AF59:AF60)</f>
        <v>3.7488431425219622</v>
      </c>
      <c r="BJ59" s="3">
        <f>AVERAGE(AG59:AG60)</f>
        <v>0.20472168309922478</v>
      </c>
    </row>
    <row r="60" spans="1:62" x14ac:dyDescent="0.35">
      <c r="A60">
        <v>36</v>
      </c>
      <c r="B60">
        <v>10</v>
      </c>
      <c r="C60" t="s">
        <v>88</v>
      </c>
      <c r="D60" t="s">
        <v>27</v>
      </c>
      <c r="G60">
        <v>0.5</v>
      </c>
      <c r="H60">
        <v>0.5</v>
      </c>
      <c r="I60">
        <v>4279</v>
      </c>
      <c r="J60">
        <v>7910</v>
      </c>
      <c r="L60">
        <v>1866</v>
      </c>
      <c r="M60">
        <v>3.698</v>
      </c>
      <c r="N60">
        <v>6.98</v>
      </c>
      <c r="O60">
        <v>3.282</v>
      </c>
      <c r="Q60">
        <v>7.9000000000000001E-2</v>
      </c>
      <c r="R60">
        <v>1</v>
      </c>
      <c r="S60">
        <v>0</v>
      </c>
      <c r="T60">
        <v>0</v>
      </c>
      <c r="V60">
        <v>0</v>
      </c>
      <c r="Y60" s="1">
        <v>44824</v>
      </c>
      <c r="Z60" s="6">
        <v>0.81394675925925919</v>
      </c>
      <c r="AB60">
        <v>1</v>
      </c>
      <c r="AD60" s="3">
        <f t="shared" si="4"/>
        <v>4.1347563352662027</v>
      </c>
      <c r="AE60" s="3">
        <f t="shared" si="5"/>
        <v>7.8448061751603442</v>
      </c>
      <c r="AF60" s="3">
        <f t="shared" si="6"/>
        <v>3.7100498398941415</v>
      </c>
      <c r="AG60" s="3">
        <f t="shared" si="7"/>
        <v>0.1996418940992265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11</v>
      </c>
      <c r="C61" t="s">
        <v>89</v>
      </c>
      <c r="D61" t="s">
        <v>27</v>
      </c>
      <c r="G61">
        <v>0.5</v>
      </c>
      <c r="H61">
        <v>0.5</v>
      </c>
      <c r="I61">
        <v>4119</v>
      </c>
      <c r="J61">
        <v>6507</v>
      </c>
      <c r="L61">
        <v>5541</v>
      </c>
      <c r="M61">
        <v>3.5750000000000002</v>
      </c>
      <c r="N61">
        <v>5.7919999999999998</v>
      </c>
      <c r="O61">
        <v>2.2160000000000002</v>
      </c>
      <c r="Q61">
        <v>0.46400000000000002</v>
      </c>
      <c r="R61">
        <v>1</v>
      </c>
      <c r="S61">
        <v>0</v>
      </c>
      <c r="T61">
        <v>0</v>
      </c>
      <c r="V61">
        <v>0</v>
      </c>
      <c r="Y61" s="1">
        <v>44824</v>
      </c>
      <c r="Z61" s="6">
        <v>0.82682870370370365</v>
      </c>
      <c r="AB61">
        <v>1</v>
      </c>
      <c r="AD61" s="3">
        <f t="shared" si="4"/>
        <v>3.9776505649678451</v>
      </c>
      <c r="AE61" s="3">
        <f t="shared" si="5"/>
        <v>6.4664017185469183</v>
      </c>
      <c r="AF61" s="3">
        <f t="shared" si="6"/>
        <v>2.4887511535790732</v>
      </c>
      <c r="AG61" s="3">
        <f t="shared" si="7"/>
        <v>0.55864621284910509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89</v>
      </c>
      <c r="D62" t="s">
        <v>27</v>
      </c>
      <c r="G62">
        <v>0.5</v>
      </c>
      <c r="H62">
        <v>0.5</v>
      </c>
      <c r="I62">
        <v>4092</v>
      </c>
      <c r="J62">
        <v>6511</v>
      </c>
      <c r="L62">
        <v>5492</v>
      </c>
      <c r="M62">
        <v>3.5539999999999998</v>
      </c>
      <c r="N62">
        <v>5.7949999999999999</v>
      </c>
      <c r="O62">
        <v>2.2400000000000002</v>
      </c>
      <c r="Q62">
        <v>0.45800000000000002</v>
      </c>
      <c r="R62">
        <v>1</v>
      </c>
      <c r="S62">
        <v>0</v>
      </c>
      <c r="T62">
        <v>0</v>
      </c>
      <c r="V62">
        <v>0</v>
      </c>
      <c r="Y62" s="1">
        <v>44824</v>
      </c>
      <c r="Z62" s="6">
        <v>0.83407407407407408</v>
      </c>
      <c r="AB62">
        <v>1</v>
      </c>
      <c r="AD62" s="3">
        <f t="shared" si="4"/>
        <v>3.9511389662299976</v>
      </c>
      <c r="AE62" s="3">
        <f t="shared" si="5"/>
        <v>6.4703315958287817</v>
      </c>
      <c r="AF62" s="3">
        <f t="shared" si="6"/>
        <v>2.5191926295987841</v>
      </c>
      <c r="AG62" s="3">
        <f t="shared" si="7"/>
        <v>0.55385948859910683</v>
      </c>
      <c r="AH62" s="3"/>
      <c r="AK62">
        <f>ABS(100*(AD62-AD63)/(AVERAGE(AD62:AD63)))</f>
        <v>0.12433395752528786</v>
      </c>
      <c r="AQ62">
        <f>ABS(100*(AE62-AE63)/(AVERAGE(AE62:AE63)))</f>
        <v>1.2221605424876418</v>
      </c>
      <c r="AW62">
        <f>ABS(100*(AF62-AF63)/(AVERAGE(AF62:AF63)))</f>
        <v>2.9684786936476302</v>
      </c>
      <c r="BC62">
        <f>ABS(100*(AG62-AG63)/(AVERAGE(AG62:AG63)))</f>
        <v>0.40649233093493176</v>
      </c>
      <c r="BG62" s="3">
        <f>AVERAGE(AD62:AD63)</f>
        <v>3.9486841885690858</v>
      </c>
      <c r="BH62" s="3">
        <f>AVERAGE(AE62:AE63)</f>
        <v>6.4310328230101526</v>
      </c>
      <c r="BI62" s="3">
        <f>AVERAGE(AF62:AF63)</f>
        <v>2.4823486344410659</v>
      </c>
      <c r="BJ62" s="3">
        <f>AVERAGE(AG62:AG63)</f>
        <v>0.55273607372410716</v>
      </c>
    </row>
    <row r="63" spans="1:62" x14ac:dyDescent="0.35">
      <c r="A63">
        <v>39</v>
      </c>
      <c r="B63">
        <v>11</v>
      </c>
      <c r="C63" t="s">
        <v>89</v>
      </c>
      <c r="D63" t="s">
        <v>27</v>
      </c>
      <c r="G63">
        <v>0.5</v>
      </c>
      <c r="H63">
        <v>0.5</v>
      </c>
      <c r="I63">
        <v>4087</v>
      </c>
      <c r="J63">
        <v>6431</v>
      </c>
      <c r="L63">
        <v>5469</v>
      </c>
      <c r="M63">
        <v>3.5510000000000002</v>
      </c>
      <c r="N63">
        <v>5.7270000000000003</v>
      </c>
      <c r="O63">
        <v>2.1760000000000002</v>
      </c>
      <c r="Q63">
        <v>0.45600000000000002</v>
      </c>
      <c r="R63">
        <v>1</v>
      </c>
      <c r="S63">
        <v>0</v>
      </c>
      <c r="T63">
        <v>0</v>
      </c>
      <c r="V63">
        <v>0</v>
      </c>
      <c r="Y63" s="1">
        <v>44824</v>
      </c>
      <c r="Z63" s="6">
        <v>0.84179398148148143</v>
      </c>
      <c r="AB63">
        <v>1</v>
      </c>
      <c r="AD63" s="3">
        <f t="shared" si="4"/>
        <v>3.9462294109081744</v>
      </c>
      <c r="AE63" s="3">
        <f t="shared" si="5"/>
        <v>6.3917340501915225</v>
      </c>
      <c r="AF63" s="3">
        <f t="shared" si="6"/>
        <v>2.4455046392833482</v>
      </c>
      <c r="AG63" s="3">
        <f t="shared" si="7"/>
        <v>0.55161265884910748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12</v>
      </c>
      <c r="C64" t="s">
        <v>90</v>
      </c>
      <c r="D64" t="s">
        <v>27</v>
      </c>
      <c r="G64">
        <v>0.5</v>
      </c>
      <c r="H64">
        <v>0.5</v>
      </c>
      <c r="I64">
        <v>2997</v>
      </c>
      <c r="J64">
        <v>11237</v>
      </c>
      <c r="L64">
        <v>7530</v>
      </c>
      <c r="M64">
        <v>2.714</v>
      </c>
      <c r="N64">
        <v>9.7989999999999995</v>
      </c>
      <c r="O64">
        <v>7.085</v>
      </c>
      <c r="Q64">
        <v>0.67200000000000004</v>
      </c>
      <c r="R64">
        <v>1</v>
      </c>
      <c r="S64">
        <v>0</v>
      </c>
      <c r="T64">
        <v>0</v>
      </c>
      <c r="V64">
        <v>0</v>
      </c>
      <c r="Y64" s="1">
        <v>44824</v>
      </c>
      <c r="Z64" s="6">
        <v>0.85532407407407407</v>
      </c>
      <c r="AB64">
        <v>1</v>
      </c>
      <c r="AD64" s="3">
        <f t="shared" si="4"/>
        <v>2.8759463507506147</v>
      </c>
      <c r="AE64" s="3">
        <f t="shared" si="5"/>
        <v>11.113481604349841</v>
      </c>
      <c r="AF64" s="3">
        <f t="shared" si="6"/>
        <v>8.2375352535992263</v>
      </c>
      <c r="AG64" s="3">
        <f t="shared" si="7"/>
        <v>0.75294814209903937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90</v>
      </c>
      <c r="D65" t="s">
        <v>27</v>
      </c>
      <c r="G65">
        <v>0.5</v>
      </c>
      <c r="H65">
        <v>0.5</v>
      </c>
      <c r="I65">
        <v>2640</v>
      </c>
      <c r="J65">
        <v>11262</v>
      </c>
      <c r="L65">
        <v>7401</v>
      </c>
      <c r="M65">
        <v>2.44</v>
      </c>
      <c r="N65">
        <v>9.82</v>
      </c>
      <c r="O65">
        <v>7.38</v>
      </c>
      <c r="Q65">
        <v>0.65800000000000003</v>
      </c>
      <c r="R65">
        <v>1</v>
      </c>
      <c r="S65">
        <v>0</v>
      </c>
      <c r="T65">
        <v>0</v>
      </c>
      <c r="V65">
        <v>0</v>
      </c>
      <c r="Y65" s="1">
        <v>44824</v>
      </c>
      <c r="Z65" s="6">
        <v>0.86274305555555564</v>
      </c>
      <c r="AB65">
        <v>1</v>
      </c>
      <c r="AD65" s="3">
        <f t="shared" si="4"/>
        <v>2.5254041007724051</v>
      </c>
      <c r="AE65" s="3">
        <f t="shared" si="5"/>
        <v>11.138043337361484</v>
      </c>
      <c r="AF65" s="3">
        <f t="shared" si="6"/>
        <v>8.6126392365890787</v>
      </c>
      <c r="AG65" s="3">
        <f t="shared" si="7"/>
        <v>0.74034635784904368</v>
      </c>
      <c r="AH65" s="3"/>
      <c r="AK65">
        <f>ABS(100*(AD65-AD66)/(AVERAGE(AD65:AD66)))</f>
        <v>0.54582438775949693</v>
      </c>
      <c r="AQ65">
        <f>ABS(100*(AE65-AE66)/(AVERAGE(AE65:AE66)))</f>
        <v>1.0819645931338662</v>
      </c>
      <c r="AW65">
        <f>ABS(100*(AF65-AF66)/(AVERAGE(AF65:AF66)))</f>
        <v>1.2397159391145713</v>
      </c>
      <c r="BC65">
        <f>ABS(100*(AG65-AG66)/(AVERAGE(AG65:AG66)))</f>
        <v>0.88798607912918537</v>
      </c>
      <c r="BG65" s="3">
        <f>AVERAGE(AD65:AD66)</f>
        <v>2.5185307233218519</v>
      </c>
      <c r="BH65" s="3">
        <f>AVERAGE(AE65:AE66)</f>
        <v>11.078112708813073</v>
      </c>
      <c r="BI65" s="3">
        <f>AVERAGE(AF65:AF66)</f>
        <v>8.5595819854912207</v>
      </c>
      <c r="BJ65" s="3">
        <f>AVERAGE(AG65:AG66)</f>
        <v>0.73707380147404478</v>
      </c>
    </row>
    <row r="66" spans="1:62" x14ac:dyDescent="0.35">
      <c r="A66">
        <v>42</v>
      </c>
      <c r="B66">
        <v>12</v>
      </c>
      <c r="C66" t="s">
        <v>90</v>
      </c>
      <c r="D66" t="s">
        <v>27</v>
      </c>
      <c r="G66">
        <v>0.5</v>
      </c>
      <c r="H66">
        <v>0.5</v>
      </c>
      <c r="I66">
        <v>2626</v>
      </c>
      <c r="J66">
        <v>11140</v>
      </c>
      <c r="L66">
        <v>7334</v>
      </c>
      <c r="M66">
        <v>2.4289999999999998</v>
      </c>
      <c r="N66">
        <v>9.7159999999999993</v>
      </c>
      <c r="O66">
        <v>7.2869999999999999</v>
      </c>
      <c r="Q66">
        <v>0.65100000000000002</v>
      </c>
      <c r="R66">
        <v>1</v>
      </c>
      <c r="S66">
        <v>0</v>
      </c>
      <c r="T66">
        <v>0</v>
      </c>
      <c r="V66">
        <v>0</v>
      </c>
      <c r="Y66" s="1">
        <v>44824</v>
      </c>
      <c r="Z66" s="6">
        <v>0.87049768518518522</v>
      </c>
      <c r="AB66">
        <v>1</v>
      </c>
      <c r="AD66" s="3">
        <f t="shared" si="4"/>
        <v>2.5116573458712987</v>
      </c>
      <c r="AE66" s="3">
        <f t="shared" si="5"/>
        <v>11.018182080264664</v>
      </c>
      <c r="AF66" s="3">
        <f t="shared" si="6"/>
        <v>8.5065247343933645</v>
      </c>
      <c r="AG66" s="3">
        <f t="shared" si="7"/>
        <v>0.73380124509904587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13</v>
      </c>
      <c r="C67" t="s">
        <v>91</v>
      </c>
      <c r="D67" t="s">
        <v>27</v>
      </c>
      <c r="G67">
        <v>0.5</v>
      </c>
      <c r="H67">
        <v>0.5</v>
      </c>
      <c r="I67">
        <v>6775</v>
      </c>
      <c r="J67">
        <v>11299</v>
      </c>
      <c r="L67">
        <v>1872</v>
      </c>
      <c r="M67">
        <v>5.6130000000000004</v>
      </c>
      <c r="N67">
        <v>9.85</v>
      </c>
      <c r="O67">
        <v>4.2380000000000004</v>
      </c>
      <c r="Q67">
        <v>0.08</v>
      </c>
      <c r="R67">
        <v>1</v>
      </c>
      <c r="S67">
        <v>0</v>
      </c>
      <c r="T67">
        <v>0</v>
      </c>
      <c r="V67">
        <v>0</v>
      </c>
      <c r="Y67" s="1">
        <v>44824</v>
      </c>
      <c r="Z67" s="6">
        <v>0.88378472222222226</v>
      </c>
      <c r="AB67">
        <v>1</v>
      </c>
      <c r="AD67" s="3">
        <f t="shared" si="4"/>
        <v>6.5856063519205774</v>
      </c>
      <c r="AE67" s="3">
        <f t="shared" si="5"/>
        <v>11.174394702218716</v>
      </c>
      <c r="AF67" s="3">
        <f t="shared" si="6"/>
        <v>4.588788350298139</v>
      </c>
      <c r="AG67" s="3">
        <f t="shared" si="7"/>
        <v>0.20022802359922631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91</v>
      </c>
      <c r="D68" t="s">
        <v>27</v>
      </c>
      <c r="G68">
        <v>0.5</v>
      </c>
      <c r="H68">
        <v>0.5</v>
      </c>
      <c r="I68">
        <v>8155</v>
      </c>
      <c r="J68">
        <v>11259</v>
      </c>
      <c r="L68">
        <v>1828</v>
      </c>
      <c r="M68">
        <v>6.6710000000000003</v>
      </c>
      <c r="N68">
        <v>9.8170000000000002</v>
      </c>
      <c r="O68">
        <v>3.1459999999999999</v>
      </c>
      <c r="Q68">
        <v>7.4999999999999997E-2</v>
      </c>
      <c r="R68">
        <v>1</v>
      </c>
      <c r="S68">
        <v>0</v>
      </c>
      <c r="T68">
        <v>0</v>
      </c>
      <c r="V68">
        <v>0</v>
      </c>
      <c r="Y68" s="1">
        <v>44824</v>
      </c>
      <c r="Z68" s="6">
        <v>0.89121527777777787</v>
      </c>
      <c r="AB68">
        <v>1</v>
      </c>
      <c r="AD68" s="3">
        <f t="shared" si="4"/>
        <v>7.9406436207439084</v>
      </c>
      <c r="AE68" s="3">
        <f t="shared" si="5"/>
        <v>11.135095929400087</v>
      </c>
      <c r="AF68" s="3">
        <f t="shared" si="6"/>
        <v>3.1944523086561789</v>
      </c>
      <c r="AG68" s="3">
        <f t="shared" si="7"/>
        <v>0.19592974059922777</v>
      </c>
      <c r="AH68" s="3"/>
      <c r="AK68">
        <f>ABS(100*(AD68-AD69)/(AVERAGE(AD68:AD69)))</f>
        <v>0.59179421599407089</v>
      </c>
      <c r="AQ68">
        <f>ABS(100*(AE68-AE69)/(AVERAGE(AE68:AE69)))</f>
        <v>0.78835817277795628</v>
      </c>
      <c r="AW68">
        <f>ABS(100*(AF68-AF69)/(AVERAGE(AF68:AF69)))</f>
        <v>4.3033045442239777</v>
      </c>
      <c r="BC68">
        <f>ABS(100*(AG68-AG69)/(AVERAGE(AG68:AG69)))</f>
        <v>2.6267092623838488</v>
      </c>
      <c r="BG68" s="3">
        <f>AVERAGE(AD68:AD69)</f>
        <v>7.9642094862886621</v>
      </c>
      <c r="BH68" s="3">
        <f>AVERAGE(AE68:AE69)</f>
        <v>11.091376044639361</v>
      </c>
      <c r="BI68" s="3">
        <f>AVERAGE(AF68:AF69)</f>
        <v>3.1271665583506998</v>
      </c>
      <c r="BJ68" s="3">
        <f>AVERAGE(AG68:AG69)</f>
        <v>0.1933898460992286</v>
      </c>
    </row>
    <row r="69" spans="1:62" x14ac:dyDescent="0.35">
      <c r="A69">
        <v>45</v>
      </c>
      <c r="B69">
        <v>13</v>
      </c>
      <c r="C69" t="s">
        <v>91</v>
      </c>
      <c r="D69" t="s">
        <v>27</v>
      </c>
      <c r="G69">
        <v>0.5</v>
      </c>
      <c r="H69">
        <v>0.5</v>
      </c>
      <c r="I69">
        <v>8203</v>
      </c>
      <c r="J69">
        <v>11170</v>
      </c>
      <c r="L69">
        <v>1776</v>
      </c>
      <c r="M69">
        <v>6.7080000000000002</v>
      </c>
      <c r="N69">
        <v>9.7409999999999997</v>
      </c>
      <c r="O69">
        <v>3.0329999999999999</v>
      </c>
      <c r="Q69">
        <v>7.0000000000000007E-2</v>
      </c>
      <c r="R69">
        <v>1</v>
      </c>
      <c r="S69">
        <v>0</v>
      </c>
      <c r="T69">
        <v>0</v>
      </c>
      <c r="V69">
        <v>0</v>
      </c>
      <c r="Y69" s="1">
        <v>44824</v>
      </c>
      <c r="Z69" s="6">
        <v>0.89910879629629636</v>
      </c>
      <c r="AB69">
        <v>1</v>
      </c>
      <c r="AD69" s="3">
        <f t="shared" si="4"/>
        <v>7.9877753518334158</v>
      </c>
      <c r="AE69" s="3">
        <f t="shared" si="5"/>
        <v>11.047656159878636</v>
      </c>
      <c r="AF69" s="3">
        <f t="shared" si="6"/>
        <v>3.0598808080452207</v>
      </c>
      <c r="AG69" s="3">
        <f t="shared" si="7"/>
        <v>0.19084995159922946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14</v>
      </c>
      <c r="C70" t="s">
        <v>92</v>
      </c>
      <c r="D70" t="s">
        <v>27</v>
      </c>
      <c r="G70">
        <v>0.5</v>
      </c>
      <c r="H70">
        <v>0.5</v>
      </c>
      <c r="I70">
        <v>4756</v>
      </c>
      <c r="J70">
        <v>7143</v>
      </c>
      <c r="L70">
        <v>3648</v>
      </c>
      <c r="M70">
        <v>4.0640000000000001</v>
      </c>
      <c r="N70">
        <v>6.33</v>
      </c>
      <c r="O70">
        <v>2.266</v>
      </c>
      <c r="Q70">
        <v>0.26600000000000001</v>
      </c>
      <c r="R70">
        <v>1</v>
      </c>
      <c r="S70">
        <v>0</v>
      </c>
      <c r="T70">
        <v>0</v>
      </c>
      <c r="V70">
        <v>0</v>
      </c>
      <c r="Y70" s="1">
        <v>44824</v>
      </c>
      <c r="Z70" s="6">
        <v>0.91255787037037039</v>
      </c>
      <c r="AB70">
        <v>1</v>
      </c>
      <c r="AD70" s="3">
        <f t="shared" si="4"/>
        <v>4.6031279129681808</v>
      </c>
      <c r="AE70" s="3">
        <f t="shared" si="5"/>
        <v>7.0912522063631256</v>
      </c>
      <c r="AF70" s="3">
        <f t="shared" si="6"/>
        <v>2.4881242933949448</v>
      </c>
      <c r="AG70" s="3">
        <f t="shared" si="7"/>
        <v>0.37372235559916761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92</v>
      </c>
      <c r="D71" t="s">
        <v>27</v>
      </c>
      <c r="G71">
        <v>0.5</v>
      </c>
      <c r="H71">
        <v>0.5</v>
      </c>
      <c r="I71">
        <v>3494</v>
      </c>
      <c r="J71">
        <v>7028</v>
      </c>
      <c r="L71">
        <v>3489</v>
      </c>
      <c r="M71">
        <v>3.0950000000000002</v>
      </c>
      <c r="N71">
        <v>6.2329999999999997</v>
      </c>
      <c r="O71">
        <v>3.137</v>
      </c>
      <c r="Q71">
        <v>0.249</v>
      </c>
      <c r="R71">
        <v>1</v>
      </c>
      <c r="S71">
        <v>0</v>
      </c>
      <c r="T71">
        <v>0</v>
      </c>
      <c r="V71">
        <v>0</v>
      </c>
      <c r="Y71" s="1">
        <v>44824</v>
      </c>
      <c r="Z71" s="6">
        <v>0.91971064814814818</v>
      </c>
      <c r="AB71">
        <v>1</v>
      </c>
      <c r="AD71" s="3">
        <f t="shared" si="4"/>
        <v>3.3639561497398871</v>
      </c>
      <c r="AE71" s="3">
        <f t="shared" si="5"/>
        <v>6.9782682345095655</v>
      </c>
      <c r="AF71" s="3">
        <f t="shared" si="6"/>
        <v>3.6143120847696784</v>
      </c>
      <c r="AG71" s="3">
        <f t="shared" si="7"/>
        <v>0.35818992384917292</v>
      </c>
      <c r="AH71" s="3"/>
      <c r="AK71">
        <f>ABS(100*(AD71-AD72)/(AVERAGE(AD71:AD72)))</f>
        <v>0.85008401101532249</v>
      </c>
      <c r="AQ71">
        <f>ABS(100*(AE71-AE72)/(AVERAGE(AE71:AE72)))</f>
        <v>0.53643639161120915</v>
      </c>
      <c r="AW71">
        <f>ABS(100*(AF71-AF72)/(AVERAGE(AF71:AF72)))</f>
        <v>0.24539337175804168</v>
      </c>
      <c r="BC71">
        <f>ABS(100*(AG71-AG72)/(AVERAGE(AG71:AG72)))</f>
        <v>1.3274947664493908</v>
      </c>
      <c r="BG71" s="3">
        <f>AVERAGE(AD71:AD72)</f>
        <v>3.3497184393065984</v>
      </c>
      <c r="BH71" s="3">
        <f>AVERAGE(AE71:AE72)</f>
        <v>6.9596013174207165</v>
      </c>
      <c r="BI71" s="3">
        <f>AVERAGE(AF71:AF72)</f>
        <v>3.6098828781141181</v>
      </c>
      <c r="BJ71" s="3">
        <f>AVERAGE(AG71:AG72)</f>
        <v>0.36058328597417211</v>
      </c>
    </row>
    <row r="72" spans="1:62" x14ac:dyDescent="0.35">
      <c r="A72">
        <v>48</v>
      </c>
      <c r="B72">
        <v>14</v>
      </c>
      <c r="C72" t="s">
        <v>92</v>
      </c>
      <c r="D72" t="s">
        <v>27</v>
      </c>
      <c r="G72">
        <v>0.5</v>
      </c>
      <c r="H72">
        <v>0.5</v>
      </c>
      <c r="I72">
        <v>3465</v>
      </c>
      <c r="J72">
        <v>6990</v>
      </c>
      <c r="L72">
        <v>3538</v>
      </c>
      <c r="M72">
        <v>3.073</v>
      </c>
      <c r="N72">
        <v>6.2009999999999996</v>
      </c>
      <c r="O72">
        <v>3.1280000000000001</v>
      </c>
      <c r="Q72">
        <v>0.254</v>
      </c>
      <c r="R72">
        <v>1</v>
      </c>
      <c r="S72">
        <v>0</v>
      </c>
      <c r="T72">
        <v>0</v>
      </c>
      <c r="V72">
        <v>0</v>
      </c>
      <c r="Y72" s="1">
        <v>44824</v>
      </c>
      <c r="Z72" s="6">
        <v>0.92732638888888885</v>
      </c>
      <c r="AB72">
        <v>1</v>
      </c>
      <c r="AD72" s="3">
        <f t="shared" si="4"/>
        <v>3.3354807288733097</v>
      </c>
      <c r="AE72" s="3">
        <f t="shared" si="5"/>
        <v>6.9409344003318676</v>
      </c>
      <c r="AF72" s="3">
        <f t="shared" si="6"/>
        <v>3.6054536714585579</v>
      </c>
      <c r="AG72" s="3">
        <f t="shared" si="7"/>
        <v>0.3629766480991713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15</v>
      </c>
      <c r="C73" t="s">
        <v>93</v>
      </c>
      <c r="D73" t="s">
        <v>27</v>
      </c>
      <c r="G73">
        <v>0.5</v>
      </c>
      <c r="H73">
        <v>0.5</v>
      </c>
      <c r="I73">
        <v>4858</v>
      </c>
      <c r="J73">
        <v>8763</v>
      </c>
      <c r="L73">
        <v>6508</v>
      </c>
      <c r="M73">
        <v>4.1420000000000003</v>
      </c>
      <c r="N73">
        <v>7.7030000000000003</v>
      </c>
      <c r="O73">
        <v>3.5609999999999999</v>
      </c>
      <c r="Q73">
        <v>0.56499999999999995</v>
      </c>
      <c r="R73">
        <v>1</v>
      </c>
      <c r="S73">
        <v>0</v>
      </c>
      <c r="T73">
        <v>0</v>
      </c>
      <c r="V73">
        <v>0</v>
      </c>
      <c r="Y73" s="1">
        <v>44824</v>
      </c>
      <c r="Z73" s="6">
        <v>0.94054398148148144</v>
      </c>
      <c r="AB73">
        <v>1</v>
      </c>
      <c r="AD73" s="3">
        <f t="shared" si="4"/>
        <v>4.7032828415333832</v>
      </c>
      <c r="AE73" s="3">
        <f t="shared" si="5"/>
        <v>8.6828525055176158</v>
      </c>
      <c r="AF73" s="3">
        <f t="shared" si="6"/>
        <v>3.9795696639842326</v>
      </c>
      <c r="AG73" s="3">
        <f t="shared" si="7"/>
        <v>0.6531107505990732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93</v>
      </c>
      <c r="D74" t="s">
        <v>27</v>
      </c>
      <c r="G74">
        <v>0.5</v>
      </c>
      <c r="H74">
        <v>0.5</v>
      </c>
      <c r="I74">
        <v>5912</v>
      </c>
      <c r="J74">
        <v>8864</v>
      </c>
      <c r="L74">
        <v>6675</v>
      </c>
      <c r="M74">
        <v>4.9509999999999996</v>
      </c>
      <c r="N74">
        <v>7.7880000000000003</v>
      </c>
      <c r="O74">
        <v>2.8380000000000001</v>
      </c>
      <c r="Q74">
        <v>0.58199999999999996</v>
      </c>
      <c r="R74">
        <v>1</v>
      </c>
      <c r="S74">
        <v>0</v>
      </c>
      <c r="T74">
        <v>0</v>
      </c>
      <c r="V74">
        <v>0</v>
      </c>
      <c r="Y74" s="1">
        <v>44824</v>
      </c>
      <c r="Z74" s="6">
        <v>0.94791666666666663</v>
      </c>
      <c r="AB74">
        <v>1</v>
      </c>
      <c r="AD74" s="3">
        <f t="shared" si="4"/>
        <v>5.7382171033738123</v>
      </c>
      <c r="AE74" s="3">
        <f t="shared" si="5"/>
        <v>8.7820819068846525</v>
      </c>
      <c r="AF74" s="3">
        <f t="shared" si="6"/>
        <v>3.0438648035108402</v>
      </c>
      <c r="AG74" s="3">
        <f t="shared" si="7"/>
        <v>0.66942468834906765</v>
      </c>
      <c r="AH74" s="3"/>
      <c r="AK74">
        <f>ABS(100*(AD74-AD75)/(AVERAGE(AD74:AD75)))</f>
        <v>2.1271343101418201</v>
      </c>
      <c r="AQ74">
        <f>ABS(100*(AE74-AE75)/(AVERAGE(AE74:AE75)))</f>
        <v>1.3288610207799767</v>
      </c>
      <c r="AW74">
        <f>ABS(100*(AF74-AF75)/(AVERAGE(AF74:AF75)))</f>
        <v>0.1590028013729235</v>
      </c>
      <c r="BC74">
        <f>ABS(100*(AG74-AG75)/(AVERAGE(AG74:AG75)))</f>
        <v>2.7666146078460798</v>
      </c>
      <c r="BG74" s="3">
        <f>AVERAGE(AD74:AD75)</f>
        <v>5.6778295729153818</v>
      </c>
      <c r="BH74" s="3">
        <f>AVERAGE(AE74:AE75)</f>
        <v>8.7241162169771762</v>
      </c>
      <c r="BI74" s="3">
        <f>AVERAGE(AF74:AF75)</f>
        <v>3.0462866440617939</v>
      </c>
      <c r="BJ74" s="3">
        <f>AVERAGE(AG74:AG75)</f>
        <v>0.66029083697407076</v>
      </c>
    </row>
    <row r="75" spans="1:62" x14ac:dyDescent="0.35">
      <c r="A75">
        <v>51</v>
      </c>
      <c r="B75">
        <v>15</v>
      </c>
      <c r="C75" t="s">
        <v>93</v>
      </c>
      <c r="D75" t="s">
        <v>27</v>
      </c>
      <c r="G75">
        <v>0.5</v>
      </c>
      <c r="H75">
        <v>0.5</v>
      </c>
      <c r="I75">
        <v>5789</v>
      </c>
      <c r="J75">
        <v>8746</v>
      </c>
      <c r="L75">
        <v>6488</v>
      </c>
      <c r="M75">
        <v>4.8559999999999999</v>
      </c>
      <c r="N75">
        <v>7.6879999999999997</v>
      </c>
      <c r="O75">
        <v>2.8319999999999999</v>
      </c>
      <c r="Q75">
        <v>0.56299999999999994</v>
      </c>
      <c r="R75">
        <v>1</v>
      </c>
      <c r="S75">
        <v>0</v>
      </c>
      <c r="T75">
        <v>0</v>
      </c>
      <c r="V75">
        <v>0</v>
      </c>
      <c r="Y75" s="1">
        <v>44824</v>
      </c>
      <c r="Z75" s="6">
        <v>0.95572916666666663</v>
      </c>
      <c r="AB75">
        <v>1</v>
      </c>
      <c r="AD75" s="3">
        <f t="shared" si="4"/>
        <v>5.6174420424569504</v>
      </c>
      <c r="AE75" s="3">
        <f t="shared" si="5"/>
        <v>8.6661505270696981</v>
      </c>
      <c r="AF75" s="3">
        <f t="shared" si="6"/>
        <v>3.0487084846127477</v>
      </c>
      <c r="AG75" s="3">
        <f t="shared" si="7"/>
        <v>0.65115698559907387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16</v>
      </c>
      <c r="C76" t="s">
        <v>94</v>
      </c>
      <c r="D76" t="s">
        <v>27</v>
      </c>
      <c r="G76">
        <v>0.5</v>
      </c>
      <c r="H76">
        <v>0.5</v>
      </c>
      <c r="I76">
        <v>4319</v>
      </c>
      <c r="J76">
        <v>8030</v>
      </c>
      <c r="L76">
        <v>2107</v>
      </c>
      <c r="M76">
        <v>3.7280000000000002</v>
      </c>
      <c r="N76">
        <v>7.0810000000000004</v>
      </c>
      <c r="O76">
        <v>3.3530000000000002</v>
      </c>
      <c r="Q76">
        <v>0.104</v>
      </c>
      <c r="R76">
        <v>1</v>
      </c>
      <c r="S76">
        <v>0</v>
      </c>
      <c r="T76">
        <v>0</v>
      </c>
      <c r="V76">
        <v>0</v>
      </c>
      <c r="Y76" s="1">
        <v>44824</v>
      </c>
      <c r="Z76" s="6">
        <v>0.96906250000000005</v>
      </c>
      <c r="AB76">
        <v>1</v>
      </c>
      <c r="AD76" s="3">
        <f t="shared" si="4"/>
        <v>4.1740327778407922</v>
      </c>
      <c r="AE76" s="3">
        <f t="shared" si="5"/>
        <v>7.9627024936162316</v>
      </c>
      <c r="AF76" s="3">
        <f t="shared" si="6"/>
        <v>3.7886697157754394</v>
      </c>
      <c r="AG76" s="3">
        <f t="shared" si="7"/>
        <v>0.22318476234921855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94</v>
      </c>
      <c r="D77" t="s">
        <v>27</v>
      </c>
      <c r="G77">
        <v>0.5</v>
      </c>
      <c r="H77">
        <v>0.5</v>
      </c>
      <c r="I77">
        <v>4170</v>
      </c>
      <c r="J77">
        <v>8032</v>
      </c>
      <c r="L77">
        <v>2056</v>
      </c>
      <c r="M77">
        <v>3.6139999999999999</v>
      </c>
      <c r="N77">
        <v>7.0830000000000002</v>
      </c>
      <c r="O77">
        <v>3.47</v>
      </c>
      <c r="Q77">
        <v>9.9000000000000005E-2</v>
      </c>
      <c r="R77">
        <v>1</v>
      </c>
      <c r="S77">
        <v>0</v>
      </c>
      <c r="T77">
        <v>0</v>
      </c>
      <c r="V77">
        <v>0</v>
      </c>
      <c r="Y77" s="1">
        <v>44824</v>
      </c>
      <c r="Z77" s="6">
        <v>0.97637731481481482</v>
      </c>
      <c r="AB77">
        <v>1</v>
      </c>
      <c r="AD77" s="3">
        <f t="shared" si="4"/>
        <v>4.0277280292504472</v>
      </c>
      <c r="AE77" s="3">
        <f t="shared" si="5"/>
        <v>7.964667432257162</v>
      </c>
      <c r="AF77" s="3">
        <f t="shared" si="6"/>
        <v>3.9369394030067149</v>
      </c>
      <c r="AG77" s="3">
        <f t="shared" si="7"/>
        <v>0.21820266159922022</v>
      </c>
      <c r="AH77" s="3"/>
      <c r="AK77">
        <f>ABS(100*(AD77-AD78)/(AVERAGE(AD77:AD78)))</f>
        <v>0.75289728249816823</v>
      </c>
      <c r="AQ77">
        <f>ABS(100*(AE77-AE78)/(AVERAGE(AE77:AE78)))</f>
        <v>8.6384720562393533E-2</v>
      </c>
      <c r="AW77">
        <f>ABS(100*(AF77-AF78)/(AVERAGE(AF77:AF78)))</f>
        <v>0.95236985085662385</v>
      </c>
      <c r="BC77">
        <f>ABS(100*(AG77-AG78)/(AVERAGE(AG77:AG78)))</f>
        <v>2.3886794345583611</v>
      </c>
      <c r="BG77" s="3">
        <f>AVERAGE(AD77:AD78)</f>
        <v>4.0429476507481006</v>
      </c>
      <c r="BH77" s="3">
        <f>AVERAGE(AE77:AE78)</f>
        <v>7.9612287896355323</v>
      </c>
      <c r="BI77" s="3">
        <f>AVERAGE(AF77:AF78)</f>
        <v>3.9182811388874321</v>
      </c>
      <c r="BJ77" s="3">
        <f>AVERAGE(AG77:AG78)</f>
        <v>0.22084024434921934</v>
      </c>
    </row>
    <row r="78" spans="1:62" x14ac:dyDescent="0.35">
      <c r="A78">
        <v>54</v>
      </c>
      <c r="B78">
        <v>16</v>
      </c>
      <c r="C78" t="s">
        <v>94</v>
      </c>
      <c r="D78" t="s">
        <v>27</v>
      </c>
      <c r="G78">
        <v>0.5</v>
      </c>
      <c r="H78">
        <v>0.5</v>
      </c>
      <c r="I78">
        <v>4201</v>
      </c>
      <c r="J78">
        <v>8025</v>
      </c>
      <c r="L78">
        <v>2110</v>
      </c>
      <c r="M78">
        <v>3.6379999999999999</v>
      </c>
      <c r="N78">
        <v>7.077</v>
      </c>
      <c r="O78">
        <v>3.44</v>
      </c>
      <c r="Q78">
        <v>0.105</v>
      </c>
      <c r="R78">
        <v>1</v>
      </c>
      <c r="S78">
        <v>0</v>
      </c>
      <c r="T78">
        <v>0</v>
      </c>
      <c r="V78">
        <v>0</v>
      </c>
      <c r="Y78" s="1">
        <v>44824</v>
      </c>
      <c r="Z78" s="6">
        <v>0.9841550925925926</v>
      </c>
      <c r="AB78">
        <v>1</v>
      </c>
      <c r="AD78" s="3">
        <f t="shared" si="4"/>
        <v>4.0581672722457531</v>
      </c>
      <c r="AE78" s="3">
        <f t="shared" si="5"/>
        <v>7.9577901470139025</v>
      </c>
      <c r="AF78" s="3">
        <f t="shared" si="6"/>
        <v>3.8996228747681494</v>
      </c>
      <c r="AG78" s="3">
        <f t="shared" si="7"/>
        <v>0.22347782709921846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17</v>
      </c>
      <c r="C79" t="s">
        <v>95</v>
      </c>
      <c r="D79" t="s">
        <v>27</v>
      </c>
      <c r="G79">
        <v>0.5</v>
      </c>
      <c r="H79">
        <v>0.5</v>
      </c>
      <c r="I79">
        <v>4256</v>
      </c>
      <c r="J79">
        <v>7238</v>
      </c>
      <c r="L79">
        <v>2710</v>
      </c>
      <c r="M79">
        <v>3.68</v>
      </c>
      <c r="N79">
        <v>6.4109999999999996</v>
      </c>
      <c r="O79">
        <v>2.7309999999999999</v>
      </c>
      <c r="Q79">
        <v>0.16700000000000001</v>
      </c>
      <c r="R79">
        <v>1</v>
      </c>
      <c r="S79">
        <v>0</v>
      </c>
      <c r="T79">
        <v>0</v>
      </c>
      <c r="V79">
        <v>0</v>
      </c>
      <c r="Y79" s="1">
        <v>44824</v>
      </c>
      <c r="Z79" s="6">
        <v>0.99725694444444446</v>
      </c>
      <c r="AB79">
        <v>1</v>
      </c>
      <c r="AD79" s="3">
        <f t="shared" si="4"/>
        <v>4.1121723807858146</v>
      </c>
      <c r="AE79" s="3">
        <f t="shared" si="5"/>
        <v>7.1845867918073703</v>
      </c>
      <c r="AF79" s="3">
        <f t="shared" si="6"/>
        <v>3.0724144110215557</v>
      </c>
      <c r="AG79" s="3">
        <f t="shared" si="7"/>
        <v>0.28209077709919861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95</v>
      </c>
      <c r="D80" t="s">
        <v>27</v>
      </c>
      <c r="G80">
        <v>0.5</v>
      </c>
      <c r="H80">
        <v>0.5</v>
      </c>
      <c r="I80">
        <v>5016</v>
      </c>
      <c r="J80">
        <v>7320</v>
      </c>
      <c r="L80">
        <v>2690</v>
      </c>
      <c r="M80">
        <v>4.2629999999999999</v>
      </c>
      <c r="N80">
        <v>6.48</v>
      </c>
      <c r="O80">
        <v>2.2170000000000001</v>
      </c>
      <c r="Q80">
        <v>0.16500000000000001</v>
      </c>
      <c r="R80">
        <v>1</v>
      </c>
      <c r="S80">
        <v>0</v>
      </c>
      <c r="T80">
        <v>0</v>
      </c>
      <c r="V80">
        <v>0</v>
      </c>
      <c r="Y80" s="1">
        <v>44825</v>
      </c>
      <c r="Z80" s="6">
        <v>4.6296296296296302E-3</v>
      </c>
      <c r="AB80">
        <v>1</v>
      </c>
      <c r="AD80" s="3">
        <f t="shared" si="4"/>
        <v>4.8584247897030117</v>
      </c>
      <c r="AE80" s="3">
        <f t="shared" si="5"/>
        <v>7.2651492760855598</v>
      </c>
      <c r="AF80" s="3">
        <f t="shared" si="6"/>
        <v>2.4067244863825481</v>
      </c>
      <c r="AG80" s="3">
        <f t="shared" si="7"/>
        <v>0.28013701209919928</v>
      </c>
      <c r="AH80" s="3"/>
      <c r="AK80">
        <f>ABS(100*(AD80-AD81)/(AVERAGE(AD80:AD81)))</f>
        <v>0.10100137750349907</v>
      </c>
      <c r="AQ80">
        <f>ABS(100*(AE80-AE81)/(AVERAGE(AE80:AE81)))</f>
        <v>1.7185446935708606</v>
      </c>
      <c r="AW80">
        <f>ABS(100*(AF80-AF81)/(AVERAGE(AF80:AF81)))</f>
        <v>5.4944548532419581</v>
      </c>
      <c r="BC80">
        <f>ABS(100*(AG80-AG81)/(AVERAGE(AG80:AG81)))</f>
        <v>0.45230554135377066</v>
      </c>
      <c r="BG80" s="3">
        <f>AVERAGE(AD80:AD81)</f>
        <v>4.8608795673639236</v>
      </c>
      <c r="BH80" s="3">
        <f>AVERAGE(AE80:AE81)</f>
        <v>7.2032537088962183</v>
      </c>
      <c r="BI80" s="3">
        <f>AVERAGE(AF80:AF81)</f>
        <v>2.3423741415322952</v>
      </c>
      <c r="BJ80" s="3">
        <f>AVERAGE(AG80:AG81)</f>
        <v>0.28077198572419904</v>
      </c>
    </row>
    <row r="81" spans="1:62" x14ac:dyDescent="0.35">
      <c r="A81">
        <v>57</v>
      </c>
      <c r="B81">
        <v>17</v>
      </c>
      <c r="C81" t="s">
        <v>95</v>
      </c>
      <c r="D81" t="s">
        <v>27</v>
      </c>
      <c r="G81">
        <v>0.5</v>
      </c>
      <c r="H81">
        <v>0.5</v>
      </c>
      <c r="I81">
        <v>5021</v>
      </c>
      <c r="J81">
        <v>7194</v>
      </c>
      <c r="L81">
        <v>2703</v>
      </c>
      <c r="M81">
        <v>4.2670000000000003</v>
      </c>
      <c r="N81">
        <v>6.3730000000000002</v>
      </c>
      <c r="O81">
        <v>2.1070000000000002</v>
      </c>
      <c r="Q81">
        <v>0.16700000000000001</v>
      </c>
      <c r="R81">
        <v>1</v>
      </c>
      <c r="S81">
        <v>0</v>
      </c>
      <c r="T81">
        <v>0</v>
      </c>
      <c r="V81">
        <v>0</v>
      </c>
      <c r="Y81" s="1">
        <v>44825</v>
      </c>
      <c r="Z81" s="6">
        <v>1.2349537037037039E-2</v>
      </c>
      <c r="AB81">
        <v>1</v>
      </c>
      <c r="AD81" s="3">
        <f t="shared" si="4"/>
        <v>4.8633343450248354</v>
      </c>
      <c r="AE81" s="3">
        <f t="shared" si="5"/>
        <v>7.1413581417068777</v>
      </c>
      <c r="AF81" s="3">
        <f t="shared" si="6"/>
        <v>2.2780237966820422</v>
      </c>
      <c r="AG81" s="3">
        <f t="shared" si="7"/>
        <v>0.28140695934919885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18</v>
      </c>
      <c r="C82" t="s">
        <v>96</v>
      </c>
      <c r="D82" t="s">
        <v>27</v>
      </c>
      <c r="G82">
        <v>0.5</v>
      </c>
      <c r="H82">
        <v>0.5</v>
      </c>
      <c r="I82">
        <v>2922</v>
      </c>
      <c r="J82">
        <v>7323</v>
      </c>
      <c r="L82">
        <v>2457</v>
      </c>
      <c r="M82">
        <v>2.657</v>
      </c>
      <c r="N82">
        <v>6.4820000000000002</v>
      </c>
      <c r="O82">
        <v>3.8250000000000002</v>
      </c>
      <c r="Q82">
        <v>0.14099999999999999</v>
      </c>
      <c r="R82">
        <v>1</v>
      </c>
      <c r="S82">
        <v>0</v>
      </c>
      <c r="T82">
        <v>0</v>
      </c>
      <c r="V82">
        <v>0</v>
      </c>
      <c r="Y82" s="1">
        <v>44825</v>
      </c>
      <c r="Z82" s="6">
        <v>2.5370370370370366E-2</v>
      </c>
      <c r="AB82">
        <v>1</v>
      </c>
      <c r="AD82" s="3">
        <f t="shared" si="4"/>
        <v>2.8023030209232598</v>
      </c>
      <c r="AE82" s="3">
        <f t="shared" si="5"/>
        <v>7.2680966840469567</v>
      </c>
      <c r="AF82" s="3">
        <f t="shared" si="6"/>
        <v>4.465793663123697</v>
      </c>
      <c r="AG82" s="3">
        <f t="shared" si="7"/>
        <v>0.25737564984920702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96</v>
      </c>
      <c r="D83" t="s">
        <v>27</v>
      </c>
      <c r="G83">
        <v>0.5</v>
      </c>
      <c r="H83">
        <v>0.5</v>
      </c>
      <c r="I83">
        <v>3810</v>
      </c>
      <c r="J83">
        <v>7242</v>
      </c>
      <c r="L83">
        <v>2348</v>
      </c>
      <c r="M83">
        <v>3.3380000000000001</v>
      </c>
      <c r="N83">
        <v>6.4139999999999997</v>
      </c>
      <c r="O83">
        <v>3.0760000000000001</v>
      </c>
      <c r="Q83">
        <v>0.13</v>
      </c>
      <c r="R83">
        <v>1</v>
      </c>
      <c r="S83">
        <v>0</v>
      </c>
      <c r="T83">
        <v>0</v>
      </c>
      <c r="V83">
        <v>0</v>
      </c>
      <c r="Y83" s="1">
        <v>44825</v>
      </c>
      <c r="Z83" s="6">
        <v>3.2546296296296295E-2</v>
      </c>
      <c r="AB83">
        <v>1</v>
      </c>
      <c r="AD83" s="3">
        <f t="shared" si="4"/>
        <v>3.6742400460791433</v>
      </c>
      <c r="AE83" s="3">
        <f t="shared" si="5"/>
        <v>7.1885166690892328</v>
      </c>
      <c r="AF83" s="3">
        <f t="shared" si="6"/>
        <v>3.5142766230100895</v>
      </c>
      <c r="AG83" s="3">
        <f t="shared" si="7"/>
        <v>0.24672763059921063</v>
      </c>
      <c r="AH83" s="3"/>
      <c r="AK83">
        <f>ABS(100*(AD83-AD84)/(AVERAGE(AD83:AD84)))</f>
        <v>23.636553054112223</v>
      </c>
      <c r="AQ83">
        <f>ABS(100*(AE83-AE84)/(AVERAGE(AE83:AE84)))</f>
        <v>0.91991458666669212</v>
      </c>
      <c r="AW83">
        <f>ABS(100*(AF83-AF84)/(AVERAGE(AF83:AF84)))</f>
        <v>35.152389247862317</v>
      </c>
      <c r="BC83">
        <f>ABS(100*(AG83-AG84)/(AVERAGE(AG83:AG84)))</f>
        <v>0.4762541037430143</v>
      </c>
      <c r="BG83" s="3">
        <f>AVERAGE(AD83:AD84)</f>
        <v>4.1666684448580575</v>
      </c>
      <c r="BH83" s="3">
        <f>AVERAGE(AE83:AE84)</f>
        <v>7.1556039468536312</v>
      </c>
      <c r="BI83" s="3">
        <f>AVERAGE(AF83:AF84)</f>
        <v>2.9889355019955737</v>
      </c>
      <c r="BJ83" s="3">
        <f>AVERAGE(AG83:AG84)</f>
        <v>0.24614150109921079</v>
      </c>
    </row>
    <row r="84" spans="1:62" x14ac:dyDescent="0.35">
      <c r="A84">
        <v>60</v>
      </c>
      <c r="B84">
        <v>18</v>
      </c>
      <c r="C84" t="s">
        <v>96</v>
      </c>
      <c r="D84" t="s">
        <v>27</v>
      </c>
      <c r="G84">
        <v>0.5</v>
      </c>
      <c r="H84">
        <v>0.5</v>
      </c>
      <c r="I84">
        <v>4813</v>
      </c>
      <c r="J84">
        <v>7175</v>
      </c>
      <c r="L84">
        <v>2336</v>
      </c>
      <c r="M84">
        <v>4.1070000000000002</v>
      </c>
      <c r="N84">
        <v>6.3570000000000002</v>
      </c>
      <c r="O84">
        <v>2.25</v>
      </c>
      <c r="Q84">
        <v>0.128</v>
      </c>
      <c r="R84">
        <v>1</v>
      </c>
      <c r="S84">
        <v>0</v>
      </c>
      <c r="T84">
        <v>0</v>
      </c>
      <c r="V84">
        <v>0</v>
      </c>
      <c r="Y84" s="1">
        <v>44825</v>
      </c>
      <c r="Z84" s="6">
        <v>4.027777777777778E-2</v>
      </c>
      <c r="AB84">
        <v>1</v>
      </c>
      <c r="AD84" s="3">
        <f t="shared" si="4"/>
        <v>4.6590968436369709</v>
      </c>
      <c r="AE84" s="3">
        <f t="shared" si="5"/>
        <v>7.1226912246180287</v>
      </c>
      <c r="AF84" s="3">
        <f t="shared" si="6"/>
        <v>2.4635943809810579</v>
      </c>
      <c r="AG84" s="3">
        <f t="shared" si="7"/>
        <v>0.24555537159921098</v>
      </c>
      <c r="AH84" s="3"/>
    </row>
    <row r="85" spans="1:62" x14ac:dyDescent="0.35">
      <c r="A85">
        <v>61</v>
      </c>
      <c r="B85">
        <v>19</v>
      </c>
      <c r="C85" t="s">
        <v>62</v>
      </c>
      <c r="D85" t="s">
        <v>27</v>
      </c>
      <c r="G85">
        <v>0.5</v>
      </c>
      <c r="H85">
        <v>0.5</v>
      </c>
      <c r="I85">
        <v>4454</v>
      </c>
      <c r="J85">
        <v>16513</v>
      </c>
      <c r="L85">
        <v>4155</v>
      </c>
      <c r="M85">
        <v>3.8319999999999999</v>
      </c>
      <c r="N85">
        <v>14.268000000000001</v>
      </c>
      <c r="O85">
        <v>10.436999999999999</v>
      </c>
      <c r="Q85">
        <v>0.31900000000000001</v>
      </c>
      <c r="R85">
        <v>1</v>
      </c>
      <c r="S85">
        <v>0</v>
      </c>
      <c r="T85">
        <v>0</v>
      </c>
      <c r="V85">
        <v>0</v>
      </c>
      <c r="Y85" s="1">
        <v>44825</v>
      </c>
      <c r="Z85" s="6">
        <v>5.3622685185185183E-2</v>
      </c>
      <c r="AB85">
        <v>1</v>
      </c>
      <c r="AD85" s="3">
        <f t="shared" si="4"/>
        <v>4.3065907715300318</v>
      </c>
      <c r="AE85" s="3">
        <f t="shared" si="5"/>
        <v>16.296989739127056</v>
      </c>
      <c r="AF85" s="3">
        <f t="shared" si="6"/>
        <v>11.990398967597024</v>
      </c>
      <c r="AG85" s="3">
        <f t="shared" si="7"/>
        <v>0.4232502983491509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10737</v>
      </c>
      <c r="J86">
        <v>16747</v>
      </c>
      <c r="L86">
        <v>4130</v>
      </c>
      <c r="M86">
        <v>8.6519999999999992</v>
      </c>
      <c r="N86">
        <v>14.467000000000001</v>
      </c>
      <c r="O86">
        <v>5.8140000000000001</v>
      </c>
      <c r="Q86">
        <v>0.316</v>
      </c>
      <c r="R86">
        <v>1</v>
      </c>
      <c r="S86">
        <v>0</v>
      </c>
      <c r="T86">
        <v>0</v>
      </c>
      <c r="V86">
        <v>0</v>
      </c>
      <c r="Y86" s="1">
        <v>44825</v>
      </c>
      <c r="Z86" s="6">
        <v>6.1296296296296293E-2</v>
      </c>
      <c r="AB86">
        <v>1</v>
      </c>
      <c r="AD86" s="3">
        <f t="shared" si="4"/>
        <v>10.475937988933651</v>
      </c>
      <c r="AE86" s="3">
        <f t="shared" si="5"/>
        <v>16.526887560116034</v>
      </c>
      <c r="AF86" s="3">
        <f t="shared" si="6"/>
        <v>6.0509495711823824</v>
      </c>
      <c r="AG86" s="3">
        <f t="shared" si="7"/>
        <v>0.42080809209915171</v>
      </c>
      <c r="AH86" s="3"/>
      <c r="AK86">
        <f>ABS(100*(AD86-AD87)/(AVERAGE(AD86:AD87)))</f>
        <v>5.3368961138754143</v>
      </c>
      <c r="AM86">
        <f>100*((AVERAGE(AD86:AD87)*25.225)-(AVERAGE(AD68:AD69)*25))/(1000*0.075)</f>
        <v>96.526860391633889</v>
      </c>
      <c r="AQ86">
        <f>ABS(100*(AE86-AE87)/(AVERAGE(AE86:AE87)))</f>
        <v>1.2983683432520425</v>
      </c>
      <c r="AS86">
        <f>100*((AVERAGE(AE86:AE87)*25.225)-(AVERAGE(AE68:AE69)*25))/(2000*0.075)</f>
        <v>91.278270015929223</v>
      </c>
      <c r="AW86">
        <f>ABS(100*(AF86-AF87)/(AVERAGE(AF86:AF87)))</f>
        <v>13.92246690655826</v>
      </c>
      <c r="AY86">
        <f>100*((AVERAGE(AF86:AF87)*25.225)-(AVERAGE(AF68:AF69)*25))/(1000*0.075)</f>
        <v>86.02967964022443</v>
      </c>
      <c r="BC86">
        <f>ABS(100*(AG86-AG87)/(AVERAGE(AG86:AG87)))</f>
        <v>1.9928896847264908</v>
      </c>
      <c r="BE86">
        <f>100*((AVERAGE(AG86:AG87)*25.225)-(AVERAGE(AG68:AG69)*25))/(100*0.075)</f>
        <v>75.672134149397294</v>
      </c>
      <c r="BG86" s="3">
        <f>AVERAGE(AD86:AD87)</f>
        <v>10.763146975260335</v>
      </c>
      <c r="BH86" s="3">
        <f>AVERAGE(AE86:AE87)</f>
        <v>16.420289638845503</v>
      </c>
      <c r="BI86" s="3">
        <f>AVERAGE(AF86:AF87)</f>
        <v>5.6571426635851658</v>
      </c>
      <c r="BJ86" s="3">
        <f>AVERAGE(AG86:AG87)</f>
        <v>0.41665634147415309</v>
      </c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11322</v>
      </c>
      <c r="J87">
        <v>16530</v>
      </c>
      <c r="L87">
        <v>4045</v>
      </c>
      <c r="M87">
        <v>9.1010000000000009</v>
      </c>
      <c r="N87">
        <v>14.282999999999999</v>
      </c>
      <c r="O87">
        <v>5.1820000000000004</v>
      </c>
      <c r="Q87">
        <v>0.307</v>
      </c>
      <c r="R87">
        <v>1</v>
      </c>
      <c r="S87">
        <v>0</v>
      </c>
      <c r="T87">
        <v>0</v>
      </c>
      <c r="V87">
        <v>0</v>
      </c>
      <c r="Y87" s="1">
        <v>44825</v>
      </c>
      <c r="Z87" s="6">
        <v>6.9351851851851845E-2</v>
      </c>
      <c r="AB87">
        <v>1</v>
      </c>
      <c r="AD87" s="3">
        <f t="shared" si="4"/>
        <v>11.050355961587019</v>
      </c>
      <c r="AE87" s="3">
        <f t="shared" si="5"/>
        <v>16.313691717574969</v>
      </c>
      <c r="AF87" s="3">
        <f t="shared" si="6"/>
        <v>5.2633357559879492</v>
      </c>
      <c r="AG87" s="3">
        <f t="shared" si="7"/>
        <v>0.41250459084915453</v>
      </c>
      <c r="AH87" s="3"/>
    </row>
    <row r="88" spans="1:62" x14ac:dyDescent="0.35">
      <c r="A88">
        <v>64</v>
      </c>
      <c r="B88">
        <v>20</v>
      </c>
      <c r="C88" t="s">
        <v>63</v>
      </c>
      <c r="D88" t="s">
        <v>27</v>
      </c>
      <c r="G88">
        <v>0.5</v>
      </c>
      <c r="H88">
        <v>0.5</v>
      </c>
      <c r="I88">
        <v>6124</v>
      </c>
      <c r="J88">
        <v>7747</v>
      </c>
      <c r="L88">
        <v>2366</v>
      </c>
      <c r="M88">
        <v>5.1130000000000004</v>
      </c>
      <c r="N88">
        <v>6.8419999999999996</v>
      </c>
      <c r="O88">
        <v>1.7290000000000001</v>
      </c>
      <c r="Q88">
        <v>0.13100000000000001</v>
      </c>
      <c r="R88">
        <v>1</v>
      </c>
      <c r="S88">
        <v>0</v>
      </c>
      <c r="T88">
        <v>0</v>
      </c>
      <c r="V88">
        <v>0</v>
      </c>
      <c r="Y88" s="1">
        <v>44825</v>
      </c>
      <c r="Z88" s="6">
        <v>8.2986111111111108E-2</v>
      </c>
      <c r="AB88">
        <v>1</v>
      </c>
      <c r="AD88" s="3">
        <f t="shared" si="4"/>
        <v>5.9463822490191358</v>
      </c>
      <c r="AE88" s="3">
        <f t="shared" si="5"/>
        <v>7.6846636759244289</v>
      </c>
      <c r="AF88" s="3">
        <f t="shared" si="6"/>
        <v>1.7382814269052931</v>
      </c>
      <c r="AG88" s="3">
        <f t="shared" si="7"/>
        <v>0.24848601909920998</v>
      </c>
      <c r="AH88" s="3"/>
      <c r="BG88" s="3"/>
      <c r="BH88" s="3"/>
      <c r="BI88" s="3"/>
      <c r="BJ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5218</v>
      </c>
      <c r="J89">
        <v>7785</v>
      </c>
      <c r="L89">
        <v>2344</v>
      </c>
      <c r="M89">
        <v>4.4180000000000001</v>
      </c>
      <c r="N89">
        <v>6.8739999999999997</v>
      </c>
      <c r="O89">
        <v>2.456</v>
      </c>
      <c r="Q89">
        <v>0.129</v>
      </c>
      <c r="R89">
        <v>1</v>
      </c>
      <c r="S89">
        <v>0</v>
      </c>
      <c r="T89">
        <v>0</v>
      </c>
      <c r="V89">
        <v>0</v>
      </c>
      <c r="Y89" s="1">
        <v>44825</v>
      </c>
      <c r="Z89" s="6">
        <v>9.0324074074074071E-2</v>
      </c>
      <c r="AB89">
        <v>1</v>
      </c>
      <c r="AD89" s="3">
        <f t="shared" si="4"/>
        <v>5.0567708247046879</v>
      </c>
      <c r="AE89" s="3">
        <f t="shared" si="5"/>
        <v>7.7219975101021268</v>
      </c>
      <c r="AF89" s="3">
        <f t="shared" si="6"/>
        <v>2.6652266853974389</v>
      </c>
      <c r="AG89" s="3">
        <f t="shared" si="7"/>
        <v>0.24633687759921075</v>
      </c>
      <c r="AH89" s="3"/>
      <c r="AK89">
        <f>ABS(100*(AD89-AD90)/(AVERAGE(AD89:AD90)))</f>
        <v>0.77973811028803952</v>
      </c>
      <c r="AL89">
        <f>ABS(100*((AVERAGE(AD89:AD90)-AVERAGE(AD83:AD84))/(AVERAGE(AD83:AD84,AD89:AD90))))</f>
        <v>18.915318877355297</v>
      </c>
      <c r="AQ89">
        <f>ABS(100*(AE89-AE90)/(AVERAGE(AE89:AE90)))</f>
        <v>0.2547840521190527</v>
      </c>
      <c r="AR89">
        <f>ABS(100*((AVERAGE(AE89:AE90)-AVERAGE(AE83:AE84))/(AVERAGE(AE83:AE84,AE89:AE90))))</f>
        <v>7.486914538571769</v>
      </c>
      <c r="AW89">
        <f>ABS(100*(AF89-AF90)/(AVERAGE(AF89:AF90)))</f>
        <v>0.73371069587549709</v>
      </c>
      <c r="AX89">
        <f>ABS(100*((AVERAGE(AF89:AF90)-AVERAGE(AF83:AF84))/(AVERAGE(AF83:AF84,AF89:AF90))))</f>
        <v>11.083920704597777</v>
      </c>
      <c r="BC89">
        <f>ABS(100*(AG89-AG90)/(AVERAGE(AG89:AG90)))</f>
        <v>1.6795543618408635</v>
      </c>
      <c r="BD89">
        <f>ABS(100*((AVERAGE(AG89:AG90)-AVERAGE(AG83:AG84))/(AVERAGE(AG83:AG84,AG89:AG90))))</f>
        <v>0.75692285789662761</v>
      </c>
      <c r="BG89" s="3">
        <f>AVERAGE(AD89:AD90)</f>
        <v>5.0371326034173931</v>
      </c>
      <c r="BH89" s="3">
        <f>AVERAGE(AE89:AE90)</f>
        <v>7.7121728168974695</v>
      </c>
      <c r="BI89" s="3">
        <f>AVERAGE(AF89:AF90)</f>
        <v>2.6750402134800759</v>
      </c>
      <c r="BJ89" s="3">
        <f>AVERAGE(AG89:AG90)</f>
        <v>0.24428542434921141</v>
      </c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5178</v>
      </c>
      <c r="J90">
        <v>7765</v>
      </c>
      <c r="L90">
        <v>2302</v>
      </c>
      <c r="M90">
        <v>4.3879999999999999</v>
      </c>
      <c r="N90">
        <v>6.8570000000000002</v>
      </c>
      <c r="O90">
        <v>2.4700000000000002</v>
      </c>
      <c r="Q90">
        <v>0.125</v>
      </c>
      <c r="R90">
        <v>1</v>
      </c>
      <c r="S90">
        <v>0</v>
      </c>
      <c r="T90">
        <v>0</v>
      </c>
      <c r="V90">
        <v>0</v>
      </c>
      <c r="Y90" s="1">
        <v>44825</v>
      </c>
      <c r="Z90" s="6">
        <v>9.8055555555555562E-2</v>
      </c>
      <c r="AB90">
        <v>1</v>
      </c>
      <c r="AD90" s="3">
        <f t="shared" si="4"/>
        <v>5.0174943821300984</v>
      </c>
      <c r="AE90" s="3">
        <f t="shared" si="5"/>
        <v>7.7023481236928113</v>
      </c>
      <c r="AF90" s="3">
        <f t="shared" si="6"/>
        <v>2.6848537415627129</v>
      </c>
      <c r="AG90" s="3">
        <f t="shared" si="7"/>
        <v>0.2422339710992121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3</v>
      </c>
      <c r="C91" t="s">
        <v>28</v>
      </c>
      <c r="D91" t="s">
        <v>27</v>
      </c>
      <c r="G91">
        <v>0.5</v>
      </c>
      <c r="H91">
        <v>0.5</v>
      </c>
      <c r="I91">
        <v>1585</v>
      </c>
      <c r="J91">
        <v>721</v>
      </c>
      <c r="L91">
        <v>290</v>
      </c>
      <c r="M91">
        <v>1.631</v>
      </c>
      <c r="N91">
        <v>0.88900000000000001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44825</v>
      </c>
      <c r="Z91" s="6">
        <v>0.11077546296296296</v>
      </c>
      <c r="AB91">
        <v>1</v>
      </c>
      <c r="AD91" s="3">
        <f t="shared" si="4"/>
        <v>1.4894879278676112</v>
      </c>
      <c r="AE91" s="3">
        <f t="shared" si="5"/>
        <v>0.78183423033218102</v>
      </c>
      <c r="AF91" s="3">
        <f t="shared" si="6"/>
        <v>-0.70765369753543017</v>
      </c>
      <c r="AG91" s="3">
        <f t="shared" si="7"/>
        <v>4.5685212099278567E-2</v>
      </c>
      <c r="AH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349</v>
      </c>
      <c r="J92">
        <v>683</v>
      </c>
      <c r="L92">
        <v>292</v>
      </c>
      <c r="M92">
        <v>0.68200000000000005</v>
      </c>
      <c r="N92">
        <v>0.85699999999999998</v>
      </c>
      <c r="O92">
        <v>0.17499999999999999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44825</v>
      </c>
      <c r="Z92" s="6">
        <v>0.11709490740740741</v>
      </c>
      <c r="AB92">
        <v>1</v>
      </c>
      <c r="AD92" s="3">
        <f t="shared" ref="AD92:AD139" si="12">((I92*$F$21)+$F$22)*1000/G92</f>
        <v>0.27584585231280062</v>
      </c>
      <c r="AE92" s="3">
        <f t="shared" ref="AE92:AE139" si="13">((J92*$H$21)+$H$22)*1000/H92</f>
        <v>0.74450039615448305</v>
      </c>
      <c r="AF92" s="3">
        <f t="shared" ref="AF92:AF139" si="14">AE92-AD92</f>
        <v>0.46865454384168242</v>
      </c>
      <c r="AG92" s="3">
        <f t="shared" ref="AG92:AG139" si="15">((L92*$J$21)+$J$22)*1000/H92</f>
        <v>4.5880588599278502E-2</v>
      </c>
      <c r="AH92" s="3"/>
      <c r="AK92">
        <f>ABS(100*(AD92-AD93)/(AVERAGE(AD92:AD93)))</f>
        <v>1.4137895900689872</v>
      </c>
      <c r="AQ92">
        <f>ABS(100*(AE92-AE93)/(AVERAGE(AE92:AE93)))</f>
        <v>6.9645026669191354</v>
      </c>
      <c r="AW92">
        <f>ABS(100*(AF92-AF93)/(AVERAGE(AF92:AF93)))</f>
        <v>12.234818945344404</v>
      </c>
      <c r="BC92">
        <f>ABS(100*(AG92-AG93)/(AVERAGE(AG92:AG93)))</f>
        <v>1.5016196212539608</v>
      </c>
      <c r="BG92" s="3">
        <f>AVERAGE(AD92:AD93)</f>
        <v>0.27780967444153004</v>
      </c>
      <c r="BH92" s="3">
        <f>AVERAGE(AE92:AE93)</f>
        <v>0.7194474284826069</v>
      </c>
      <c r="BI92" s="3">
        <f>AVERAGE(AF92:AF93)</f>
        <v>0.44163775404107686</v>
      </c>
      <c r="BJ92" s="3">
        <f>AVERAGE(AG92:AG93)</f>
        <v>4.5538679724278622E-2</v>
      </c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353</v>
      </c>
      <c r="J93">
        <v>632</v>
      </c>
      <c r="L93">
        <v>285</v>
      </c>
      <c r="M93">
        <v>0.68600000000000005</v>
      </c>
      <c r="N93">
        <v>0.81399999999999995</v>
      </c>
      <c r="O93">
        <v>0.128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44825</v>
      </c>
      <c r="Z93" s="6">
        <v>0.12385416666666667</v>
      </c>
      <c r="AB93">
        <v>1</v>
      </c>
      <c r="AD93" s="3">
        <f t="shared" si="12"/>
        <v>0.27977349657025952</v>
      </c>
      <c r="AE93" s="3">
        <f t="shared" si="13"/>
        <v>0.69439446081073075</v>
      </c>
      <c r="AF93" s="3">
        <f t="shared" si="14"/>
        <v>0.41462096424047123</v>
      </c>
      <c r="AG93" s="3">
        <f t="shared" si="15"/>
        <v>4.5196770849278735E-2</v>
      </c>
      <c r="AH93" s="3"/>
      <c r="BG93" s="3"/>
      <c r="BH93" s="3"/>
      <c r="BI93" s="3"/>
      <c r="BJ93" s="3"/>
    </row>
    <row r="94" spans="1:62" x14ac:dyDescent="0.35">
      <c r="A94">
        <v>70</v>
      </c>
      <c r="B94">
        <v>1</v>
      </c>
      <c r="C94" t="s">
        <v>71</v>
      </c>
      <c r="D94" t="s">
        <v>27</v>
      </c>
      <c r="G94">
        <v>0.3</v>
      </c>
      <c r="H94">
        <v>0.3</v>
      </c>
      <c r="I94">
        <v>2620</v>
      </c>
      <c r="J94">
        <v>10445</v>
      </c>
      <c r="L94">
        <v>4977</v>
      </c>
      <c r="M94">
        <v>4.0419999999999998</v>
      </c>
      <c r="N94">
        <v>15.212</v>
      </c>
      <c r="O94">
        <v>11.170999999999999</v>
      </c>
      <c r="Q94">
        <v>0.67400000000000004</v>
      </c>
      <c r="R94">
        <v>1</v>
      </c>
      <c r="S94">
        <v>0</v>
      </c>
      <c r="T94">
        <v>0</v>
      </c>
      <c r="V94">
        <v>0</v>
      </c>
      <c r="Y94" s="1">
        <v>44825</v>
      </c>
      <c r="Z94" s="6">
        <v>0.13696759259259259</v>
      </c>
      <c r="AB94">
        <v>1</v>
      </c>
      <c r="AD94" s="3">
        <f t="shared" si="12"/>
        <v>4.1762764658085176</v>
      </c>
      <c r="AE94" s="3">
        <f t="shared" si="13"/>
        <v>17.2256098375683</v>
      </c>
      <c r="AF94" s="3">
        <f t="shared" si="14"/>
        <v>13.049333371759783</v>
      </c>
      <c r="AG94" s="3">
        <f t="shared" si="15"/>
        <v>0.83925006641520628</v>
      </c>
      <c r="AH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4291</v>
      </c>
      <c r="J95">
        <v>10378</v>
      </c>
      <c r="L95">
        <v>4868</v>
      </c>
      <c r="M95">
        <v>6.1769999999999996</v>
      </c>
      <c r="N95">
        <v>15.118</v>
      </c>
      <c r="O95">
        <v>8.94</v>
      </c>
      <c r="Q95">
        <v>0.65500000000000003</v>
      </c>
      <c r="R95">
        <v>1</v>
      </c>
      <c r="S95">
        <v>0</v>
      </c>
      <c r="T95">
        <v>0</v>
      </c>
      <c r="V95">
        <v>0</v>
      </c>
      <c r="Y95" s="1">
        <v>44825</v>
      </c>
      <c r="Z95" s="6">
        <v>0.14413194444444444</v>
      </c>
      <c r="AB95">
        <v>1</v>
      </c>
      <c r="AD95" s="3">
        <f t="shared" si="12"/>
        <v>6.9108987800642998</v>
      </c>
      <c r="AE95" s="3">
        <f t="shared" si="13"/>
        <v>17.115900763449627</v>
      </c>
      <c r="AF95" s="3">
        <f t="shared" si="14"/>
        <v>10.205001983385326</v>
      </c>
      <c r="AG95" s="3">
        <f t="shared" si="15"/>
        <v>0.82150336766521226</v>
      </c>
      <c r="AH95" s="3"/>
      <c r="AI95">
        <f>100*(AVERAGE(I95:I96))/(AVERAGE(I$50:I$51))</f>
        <v>85.897051474262867</v>
      </c>
      <c r="AK95">
        <f>ABS(100*(AD95-AD96)/(AVERAGE(AD95:AD96)))</f>
        <v>0.28375988730391499</v>
      </c>
      <c r="AO95">
        <f>100*(AVERAGE(J95:J96))/(AVERAGE(J$50:J$51))</f>
        <v>88.534567742488534</v>
      </c>
      <c r="AQ95">
        <f>ABS(100*(AE95-AE96)/(AVERAGE(AE95:AE96)))</f>
        <v>0.96128105265205444</v>
      </c>
      <c r="AU95">
        <f>100*(((AVERAGE(J95:J96))-(AVERAGE(I95:I96)))/((AVERAGE(J$50:J$51))-(AVERAGE($I$50:I51))))</f>
        <v>90.514783130721895</v>
      </c>
      <c r="AW95">
        <f>ABS(100*(AF95-AF96)/(AVERAGE(AF95:AF96)))</f>
        <v>1.8132846738198738</v>
      </c>
      <c r="BA95">
        <f>100*(AVERAGE(L95:L96))/(AVERAGE(L$50:L$51))</f>
        <v>87.431448350265214</v>
      </c>
      <c r="BC95">
        <f>ABS(100*(AG95-AG96)/(AVERAGE(AG95:AG96)))</f>
        <v>0.21824689566983016</v>
      </c>
      <c r="BG95" s="3">
        <f>AVERAGE(AD95:AD96)</f>
        <v>6.9207178907079472</v>
      </c>
      <c r="BH95" s="3">
        <f>AVERAGE(AE95:AE96)</f>
        <v>17.034028320077482</v>
      </c>
      <c r="BI95" s="3">
        <f>AVERAGE(AF95:AF96)</f>
        <v>10.113310429369534</v>
      </c>
      <c r="BJ95" s="3">
        <f>AVERAGE(AG95:AG96)</f>
        <v>0.82060789204021256</v>
      </c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4303</v>
      </c>
      <c r="J96">
        <v>10278</v>
      </c>
      <c r="L96">
        <v>4857</v>
      </c>
      <c r="M96">
        <v>6.1929999999999996</v>
      </c>
      <c r="N96">
        <v>14.977</v>
      </c>
      <c r="O96">
        <v>8.7840000000000007</v>
      </c>
      <c r="Q96">
        <v>0.65300000000000002</v>
      </c>
      <c r="R96">
        <v>1</v>
      </c>
      <c r="S96">
        <v>0</v>
      </c>
      <c r="T96">
        <v>0</v>
      </c>
      <c r="V96">
        <v>0</v>
      </c>
      <c r="Y96" s="1">
        <v>44825</v>
      </c>
      <c r="Z96" s="6">
        <v>0.15179398148148149</v>
      </c>
      <c r="AB96">
        <v>1</v>
      </c>
      <c r="AD96" s="3">
        <f t="shared" si="12"/>
        <v>6.9305370013515946</v>
      </c>
      <c r="AE96" s="3">
        <f t="shared" si="13"/>
        <v>16.952155876705337</v>
      </c>
      <c r="AF96" s="3">
        <f t="shared" si="14"/>
        <v>10.021618875353742</v>
      </c>
      <c r="AG96" s="3">
        <f t="shared" si="15"/>
        <v>0.81971241641521286</v>
      </c>
      <c r="AH96" s="3"/>
    </row>
    <row r="97" spans="1:62" x14ac:dyDescent="0.35">
      <c r="A97">
        <v>73</v>
      </c>
      <c r="B97">
        <v>21</v>
      </c>
      <c r="C97" t="s">
        <v>97</v>
      </c>
      <c r="D97" t="s">
        <v>27</v>
      </c>
      <c r="G97">
        <v>0.5</v>
      </c>
      <c r="H97">
        <v>0.5</v>
      </c>
      <c r="I97">
        <v>4680</v>
      </c>
      <c r="J97">
        <v>7611</v>
      </c>
      <c r="L97">
        <v>2138</v>
      </c>
      <c r="M97">
        <v>4.0049999999999999</v>
      </c>
      <c r="N97">
        <v>6.726</v>
      </c>
      <c r="O97">
        <v>2.7210000000000001</v>
      </c>
      <c r="Q97">
        <v>0.108</v>
      </c>
      <c r="R97">
        <v>1</v>
      </c>
      <c r="S97">
        <v>0</v>
      </c>
      <c r="T97">
        <v>0</v>
      </c>
      <c r="V97">
        <v>0</v>
      </c>
      <c r="Y97" s="1">
        <v>44825</v>
      </c>
      <c r="Z97" s="6">
        <v>0.16512731481481482</v>
      </c>
      <c r="AB97">
        <v>1</v>
      </c>
      <c r="AD97" s="3">
        <f t="shared" si="12"/>
        <v>4.5285026720764607</v>
      </c>
      <c r="AE97" s="3">
        <f t="shared" si="13"/>
        <v>7.5510478483410894</v>
      </c>
      <c r="AF97" s="3">
        <f t="shared" si="14"/>
        <v>3.0225451762646287</v>
      </c>
      <c r="AG97" s="3">
        <f t="shared" si="15"/>
        <v>0.22621309809921752</v>
      </c>
      <c r="AH97" s="3"/>
    </row>
    <row r="98" spans="1:62" x14ac:dyDescent="0.35">
      <c r="A98">
        <v>74</v>
      </c>
      <c r="B98">
        <v>21</v>
      </c>
      <c r="C98" t="s">
        <v>97</v>
      </c>
      <c r="D98" t="s">
        <v>27</v>
      </c>
      <c r="G98">
        <v>0.5</v>
      </c>
      <c r="H98">
        <v>0.5</v>
      </c>
      <c r="I98">
        <v>4141</v>
      </c>
      <c r="J98">
        <v>7791</v>
      </c>
      <c r="L98">
        <v>2118</v>
      </c>
      <c r="M98">
        <v>3.5920000000000001</v>
      </c>
      <c r="N98">
        <v>6.8789999999999996</v>
      </c>
      <c r="O98">
        <v>3.2869999999999999</v>
      </c>
      <c r="Q98">
        <v>0.106</v>
      </c>
      <c r="R98">
        <v>1</v>
      </c>
      <c r="S98">
        <v>0</v>
      </c>
      <c r="T98">
        <v>0</v>
      </c>
      <c r="V98">
        <v>0</v>
      </c>
      <c r="Y98" s="1">
        <v>44825</v>
      </c>
      <c r="Z98" s="6">
        <v>0.17246527777777776</v>
      </c>
      <c r="AB98">
        <v>1</v>
      </c>
      <c r="AD98" s="3">
        <f t="shared" si="12"/>
        <v>3.9992526083838693</v>
      </c>
      <c r="AE98" s="3">
        <f t="shared" si="13"/>
        <v>7.7278923260249206</v>
      </c>
      <c r="AF98" s="3">
        <f t="shared" si="14"/>
        <v>3.7286397176410513</v>
      </c>
      <c r="AG98" s="3">
        <f t="shared" si="15"/>
        <v>0.22425933309921819</v>
      </c>
      <c r="AH98" s="3"/>
      <c r="AK98">
        <f>ABS(100*(AD98-AD99)/(AVERAGE(AD98:AD99)))</f>
        <v>0.78877425698935932</v>
      </c>
      <c r="AQ98">
        <f>ABS(100*(AE98-AE99)/(AVERAGE(AE98:AE99)))</f>
        <v>0.89390784030349235</v>
      </c>
      <c r="AW98">
        <f>ABS(100*(AF98-AF99)/(AVERAGE(AF98:AF99)))</f>
        <v>1.0067941278492432</v>
      </c>
      <c r="BC98">
        <f>ABS(100*(AG98-AG99)/(AVERAGE(AG98:AG99)))</f>
        <v>0.6117107671040547</v>
      </c>
      <c r="BG98" s="3">
        <f>AVERAGE(AD98:AD99)</f>
        <v>3.9835420313540335</v>
      </c>
      <c r="BH98" s="3">
        <f>AVERAGE(AE98:AE99)</f>
        <v>7.6935058998086205</v>
      </c>
      <c r="BI98" s="3">
        <f>AVERAGE(AF98:AF99)</f>
        <v>3.7099638684545866</v>
      </c>
      <c r="BJ98" s="3">
        <f>AVERAGE(AG98:AG99)</f>
        <v>0.22357551534921843</v>
      </c>
    </row>
    <row r="99" spans="1:62" x14ac:dyDescent="0.35">
      <c r="A99">
        <v>75</v>
      </c>
      <c r="B99">
        <v>21</v>
      </c>
      <c r="C99" t="s">
        <v>97</v>
      </c>
      <c r="D99" t="s">
        <v>27</v>
      </c>
      <c r="G99">
        <v>0.5</v>
      </c>
      <c r="H99">
        <v>0.5</v>
      </c>
      <c r="I99">
        <v>4109</v>
      </c>
      <c r="J99">
        <v>7721</v>
      </c>
      <c r="L99">
        <v>2104</v>
      </c>
      <c r="M99">
        <v>3.5670000000000002</v>
      </c>
      <c r="N99">
        <v>6.819</v>
      </c>
      <c r="O99">
        <v>3.2530000000000001</v>
      </c>
      <c r="Q99">
        <v>0.104</v>
      </c>
      <c r="R99">
        <v>1</v>
      </c>
      <c r="S99">
        <v>0</v>
      </c>
      <c r="T99">
        <v>0</v>
      </c>
      <c r="V99">
        <v>0</v>
      </c>
      <c r="Y99" s="1">
        <v>44825</v>
      </c>
      <c r="Z99" s="6">
        <v>0.18012731481481481</v>
      </c>
      <c r="AB99">
        <v>1</v>
      </c>
      <c r="AD99" s="3">
        <f t="shared" si="12"/>
        <v>3.9678314543241977</v>
      </c>
      <c r="AE99" s="3">
        <f t="shared" si="13"/>
        <v>7.6591194735923196</v>
      </c>
      <c r="AF99" s="3">
        <f t="shared" si="14"/>
        <v>3.6912880192681219</v>
      </c>
      <c r="AG99" s="3">
        <f t="shared" si="15"/>
        <v>0.22289169759921865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22</v>
      </c>
      <c r="C100" t="s">
        <v>98</v>
      </c>
      <c r="D100" t="s">
        <v>27</v>
      </c>
      <c r="G100">
        <v>0.5</v>
      </c>
      <c r="H100">
        <v>0.5</v>
      </c>
      <c r="I100">
        <v>2972</v>
      </c>
      <c r="J100">
        <v>8954</v>
      </c>
      <c r="L100">
        <v>5269</v>
      </c>
      <c r="M100">
        <v>2.6949999999999998</v>
      </c>
      <c r="N100">
        <v>7.8650000000000002</v>
      </c>
      <c r="O100">
        <v>5.1689999999999996</v>
      </c>
      <c r="Q100">
        <v>0.435</v>
      </c>
      <c r="R100">
        <v>1</v>
      </c>
      <c r="S100">
        <v>0</v>
      </c>
      <c r="T100">
        <v>0</v>
      </c>
      <c r="V100">
        <v>0</v>
      </c>
      <c r="Y100" s="1">
        <v>44825</v>
      </c>
      <c r="Z100" s="6">
        <v>0.1932638888888889</v>
      </c>
      <c r="AB100">
        <v>1</v>
      </c>
      <c r="AD100" s="3">
        <f t="shared" si="12"/>
        <v>2.8513985741414962</v>
      </c>
      <c r="AE100" s="3">
        <f t="shared" si="13"/>
        <v>8.870504145726569</v>
      </c>
      <c r="AF100" s="3">
        <f t="shared" si="14"/>
        <v>6.0191055715850723</v>
      </c>
      <c r="AG100" s="3">
        <f t="shared" si="15"/>
        <v>0.53207500884911407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98</v>
      </c>
      <c r="D101" t="s">
        <v>27</v>
      </c>
      <c r="G101">
        <v>0.5</v>
      </c>
      <c r="H101">
        <v>0.5</v>
      </c>
      <c r="I101">
        <v>3077</v>
      </c>
      <c r="J101">
        <v>8951</v>
      </c>
      <c r="L101">
        <v>5253</v>
      </c>
      <c r="M101">
        <v>2.7749999999999999</v>
      </c>
      <c r="N101">
        <v>7.8609999999999998</v>
      </c>
      <c r="O101">
        <v>5.0860000000000003</v>
      </c>
      <c r="Q101">
        <v>0.433</v>
      </c>
      <c r="R101">
        <v>1</v>
      </c>
      <c r="S101">
        <v>0</v>
      </c>
      <c r="T101">
        <v>0</v>
      </c>
      <c r="V101">
        <v>0</v>
      </c>
      <c r="Y101" s="1">
        <v>44825</v>
      </c>
      <c r="Z101" s="6">
        <v>0.20048611111111111</v>
      </c>
      <c r="AB101">
        <v>1</v>
      </c>
      <c r="AD101" s="3">
        <f t="shared" si="12"/>
        <v>2.9544992358997932</v>
      </c>
      <c r="AE101" s="3">
        <f t="shared" si="13"/>
        <v>8.8675567377651721</v>
      </c>
      <c r="AF101" s="3">
        <f t="shared" si="14"/>
        <v>5.9130575018653788</v>
      </c>
      <c r="AG101" s="3">
        <f t="shared" si="15"/>
        <v>0.53051199684911465</v>
      </c>
      <c r="AH101" s="3"/>
      <c r="AK101">
        <f>ABS(100*(AD101-AD102)/(AVERAGE(AD101:AD102)))</f>
        <v>2.5591159622980033</v>
      </c>
      <c r="AQ101">
        <f>ABS(100*(AE101-AE102)/(AVERAGE(AE101:AE102)))</f>
        <v>0.45528820627167715</v>
      </c>
      <c r="AW101">
        <f>ABS(100*(AF101-AF102)/(AVERAGE(AF101:AF102)))</f>
        <v>1.996205701872557</v>
      </c>
      <c r="BC101">
        <f>ABS(100*(AG101-AG102)/(AVERAGE(AG101:AG102)))</f>
        <v>0.2027588725904895</v>
      </c>
      <c r="BG101" s="3">
        <f>AVERAGE(AD101:AD102)</f>
        <v>2.992793767410018</v>
      </c>
      <c r="BH101" s="3">
        <f>AVERAGE(AE101:AE102)</f>
        <v>8.8474161166956247</v>
      </c>
      <c r="BI101" s="3">
        <f>AVERAGE(AF101:AF102)</f>
        <v>5.8546223492856067</v>
      </c>
      <c r="BJ101" s="3">
        <f>AVERAGE(AG101:AG102)</f>
        <v>0.5299747114741149</v>
      </c>
    </row>
    <row r="102" spans="1:62" x14ac:dyDescent="0.35">
      <c r="A102">
        <v>78</v>
      </c>
      <c r="B102">
        <v>22</v>
      </c>
      <c r="C102" t="s">
        <v>98</v>
      </c>
      <c r="D102" t="s">
        <v>27</v>
      </c>
      <c r="G102">
        <v>0.5</v>
      </c>
      <c r="H102">
        <v>0.5</v>
      </c>
      <c r="I102">
        <v>3155</v>
      </c>
      <c r="J102">
        <v>8910</v>
      </c>
      <c r="L102">
        <v>5242</v>
      </c>
      <c r="M102">
        <v>2.835</v>
      </c>
      <c r="N102">
        <v>7.827</v>
      </c>
      <c r="O102">
        <v>4.992</v>
      </c>
      <c r="Q102">
        <v>0.432</v>
      </c>
      <c r="R102">
        <v>1</v>
      </c>
      <c r="S102">
        <v>0</v>
      </c>
      <c r="T102">
        <v>0</v>
      </c>
      <c r="V102">
        <v>0</v>
      </c>
      <c r="Y102" s="1">
        <v>44825</v>
      </c>
      <c r="Z102" s="6">
        <v>0.20819444444444443</v>
      </c>
      <c r="AB102">
        <v>1</v>
      </c>
      <c r="AD102" s="3">
        <f t="shared" si="12"/>
        <v>3.0310882989202428</v>
      </c>
      <c r="AE102" s="3">
        <f t="shared" si="13"/>
        <v>8.8272754956260773</v>
      </c>
      <c r="AF102" s="3">
        <f t="shared" si="14"/>
        <v>5.7961871967058345</v>
      </c>
      <c r="AG102" s="3">
        <f t="shared" si="15"/>
        <v>0.52943742609911504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23</v>
      </c>
      <c r="C103" t="s">
        <v>99</v>
      </c>
      <c r="D103" t="s">
        <v>27</v>
      </c>
      <c r="G103">
        <v>0.5</v>
      </c>
      <c r="H103">
        <v>0.5</v>
      </c>
      <c r="I103">
        <v>2269</v>
      </c>
      <c r="J103">
        <v>273</v>
      </c>
      <c r="L103">
        <v>120</v>
      </c>
      <c r="M103">
        <v>2.1560000000000001</v>
      </c>
      <c r="N103">
        <v>0.51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1">
        <v>44825</v>
      </c>
      <c r="Z103" s="6">
        <v>0.21954861111111112</v>
      </c>
      <c r="AB103">
        <v>1</v>
      </c>
      <c r="AD103" s="3">
        <f t="shared" si="12"/>
        <v>2.1611150958930891</v>
      </c>
      <c r="AE103" s="3">
        <f t="shared" si="13"/>
        <v>0.34168797476353213</v>
      </c>
      <c r="AF103" s="3">
        <f t="shared" si="14"/>
        <v>-1.819427121129557</v>
      </c>
      <c r="AG103" s="3">
        <f t="shared" si="15"/>
        <v>2.9078209599284185E-2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99</v>
      </c>
      <c r="D104" t="s">
        <v>27</v>
      </c>
      <c r="G104">
        <v>0.5</v>
      </c>
      <c r="H104">
        <v>0.5</v>
      </c>
      <c r="I104">
        <v>926</v>
      </c>
      <c r="J104">
        <v>4957</v>
      </c>
      <c r="L104">
        <v>2934</v>
      </c>
      <c r="M104">
        <v>1.125</v>
      </c>
      <c r="N104">
        <v>4.4779999999999998</v>
      </c>
      <c r="O104">
        <v>3.3519999999999999</v>
      </c>
      <c r="Q104">
        <v>0.191</v>
      </c>
      <c r="R104">
        <v>1</v>
      </c>
      <c r="S104">
        <v>0</v>
      </c>
      <c r="T104">
        <v>0</v>
      </c>
      <c r="V104">
        <v>0</v>
      </c>
      <c r="Y104" s="1">
        <v>44825</v>
      </c>
      <c r="Z104" s="6">
        <v>0.22597222222222221</v>
      </c>
      <c r="AB104">
        <v>1</v>
      </c>
      <c r="AD104" s="3">
        <f t="shared" si="12"/>
        <v>0.8424085364512518</v>
      </c>
      <c r="AE104" s="3">
        <f t="shared" si="13"/>
        <v>4.9435742718250308</v>
      </c>
      <c r="AF104" s="3">
        <f t="shared" si="14"/>
        <v>4.1011657353737787</v>
      </c>
      <c r="AG104" s="3">
        <f t="shared" si="15"/>
        <v>0.30397294509919126</v>
      </c>
      <c r="AH104" s="3"/>
      <c r="AK104">
        <f>ABS(100*(AD104-AD105)/(AVERAGE(AD104:AD105)))</f>
        <v>90.004181019382742</v>
      </c>
      <c r="AQ104">
        <f>ABS(100*(AE104-AE105)/(AVERAGE(AE104:AE105)))</f>
        <v>27.258129723259486</v>
      </c>
      <c r="AW104">
        <f>ABS(100*(AF104-AF105)/(AVERAGE(AF104:AF105)))</f>
        <v>4.3311196788018629</v>
      </c>
      <c r="BC104">
        <f>ABS(100*(AG104-AG105)/(AVERAGE(AG104:AG105)))</f>
        <v>16.375723041096567</v>
      </c>
      <c r="BG104" s="3">
        <f>AVERAGE(AD104:AD105)</f>
        <v>1.5317101036352945</v>
      </c>
      <c r="BH104" s="3">
        <f>AVERAGE(AE104:AE105)</f>
        <v>5.7236549122748235</v>
      </c>
      <c r="BI104" s="3">
        <f>AVERAGE(AF104:AF105)</f>
        <v>4.1919448086395281</v>
      </c>
      <c r="BJ104" s="3">
        <f>AVERAGE(AG104:AG105)</f>
        <v>0.33108143447418209</v>
      </c>
    </row>
    <row r="105" spans="1:62" x14ac:dyDescent="0.35">
      <c r="A105">
        <v>81</v>
      </c>
      <c r="B105">
        <v>23</v>
      </c>
      <c r="C105" t="s">
        <v>99</v>
      </c>
      <c r="D105" t="s">
        <v>27</v>
      </c>
      <c r="G105">
        <v>0.5</v>
      </c>
      <c r="H105">
        <v>0.5</v>
      </c>
      <c r="I105">
        <v>2330</v>
      </c>
      <c r="J105">
        <v>6545</v>
      </c>
      <c r="L105">
        <v>3489</v>
      </c>
      <c r="M105">
        <v>2.2029999999999998</v>
      </c>
      <c r="N105">
        <v>5.8239999999999998</v>
      </c>
      <c r="O105">
        <v>3.621</v>
      </c>
      <c r="Q105">
        <v>0.249</v>
      </c>
      <c r="R105">
        <v>1</v>
      </c>
      <c r="S105">
        <v>0</v>
      </c>
      <c r="T105">
        <v>0</v>
      </c>
      <c r="V105">
        <v>0</v>
      </c>
      <c r="Y105" s="1">
        <v>44825</v>
      </c>
      <c r="Z105" s="6">
        <v>0.23351851851851854</v>
      </c>
      <c r="AB105">
        <v>1</v>
      </c>
      <c r="AD105" s="3">
        <f t="shared" si="12"/>
        <v>2.2210116708193373</v>
      </c>
      <c r="AE105" s="3">
        <f t="shared" si="13"/>
        <v>6.5037355527246161</v>
      </c>
      <c r="AF105" s="3">
        <f t="shared" si="14"/>
        <v>4.2827238819052784</v>
      </c>
      <c r="AG105" s="3">
        <f t="shared" si="15"/>
        <v>0.35818992384917292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24</v>
      </c>
      <c r="C106" t="s">
        <v>100</v>
      </c>
      <c r="D106" t="s">
        <v>27</v>
      </c>
      <c r="G106">
        <v>0.5</v>
      </c>
      <c r="H106">
        <v>0.5</v>
      </c>
      <c r="I106">
        <v>4072</v>
      </c>
      <c r="J106">
        <v>6812</v>
      </c>
      <c r="L106">
        <v>1771</v>
      </c>
      <c r="M106">
        <v>3.5390000000000001</v>
      </c>
      <c r="N106">
        <v>6.05</v>
      </c>
      <c r="O106">
        <v>2.5110000000000001</v>
      </c>
      <c r="Q106">
        <v>6.9000000000000006E-2</v>
      </c>
      <c r="R106">
        <v>1</v>
      </c>
      <c r="S106">
        <v>0</v>
      </c>
      <c r="T106">
        <v>0</v>
      </c>
      <c r="V106">
        <v>0</v>
      </c>
      <c r="Y106" s="1">
        <v>44825</v>
      </c>
      <c r="Z106" s="6">
        <v>0.24680555555555558</v>
      </c>
      <c r="AB106">
        <v>1</v>
      </c>
      <c r="AD106" s="3">
        <f t="shared" si="12"/>
        <v>3.9315007449427033</v>
      </c>
      <c r="AE106" s="3">
        <f t="shared" si="13"/>
        <v>6.7660548612889668</v>
      </c>
      <c r="AF106" s="3">
        <f t="shared" si="14"/>
        <v>2.8345541163462635</v>
      </c>
      <c r="AG106" s="3">
        <f t="shared" si="15"/>
        <v>0.19036151034922966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100</v>
      </c>
      <c r="D107" t="s">
        <v>27</v>
      </c>
      <c r="G107">
        <v>0.5</v>
      </c>
      <c r="H107">
        <v>0.5</v>
      </c>
      <c r="I107">
        <v>4629</v>
      </c>
      <c r="J107">
        <v>7044</v>
      </c>
      <c r="L107">
        <v>1758</v>
      </c>
      <c r="M107">
        <v>3.9660000000000002</v>
      </c>
      <c r="N107">
        <v>6.2460000000000004</v>
      </c>
      <c r="O107">
        <v>2.2799999999999998</v>
      </c>
      <c r="Q107">
        <v>6.8000000000000005E-2</v>
      </c>
      <c r="R107">
        <v>1</v>
      </c>
      <c r="S107">
        <v>0</v>
      </c>
      <c r="T107">
        <v>0</v>
      </c>
      <c r="V107">
        <v>0</v>
      </c>
      <c r="Y107" s="1">
        <v>44825</v>
      </c>
      <c r="Z107" s="6">
        <v>0.25407407407407406</v>
      </c>
      <c r="AB107">
        <v>1</v>
      </c>
      <c r="AD107" s="3">
        <f t="shared" si="12"/>
        <v>4.47842520779386</v>
      </c>
      <c r="AE107" s="3">
        <f t="shared" si="13"/>
        <v>6.9939877436370175</v>
      </c>
      <c r="AF107" s="3">
        <f t="shared" si="14"/>
        <v>2.5155625358431575</v>
      </c>
      <c r="AG107" s="3">
        <f t="shared" si="15"/>
        <v>0.18909156309923006</v>
      </c>
      <c r="AH107" s="3"/>
      <c r="AK107">
        <f>ABS(100*(AD107-AD108)/(AVERAGE(AD107:AD108)))</f>
        <v>6.6139250952473381</v>
      </c>
      <c r="AQ107">
        <f>ABS(100*(AE107-AE108)/(AVERAGE(AE107:AE108)))</f>
        <v>3.0954519497171553</v>
      </c>
      <c r="AW107">
        <f>ABS(100*(AF107-AF108)/(AVERAGE(AF107:AF108)))</f>
        <v>2.8805981886515699</v>
      </c>
      <c r="BC107">
        <f>ABS(100*(AG107-AG108)/(AVERAGE(AG107:AG108)))</f>
        <v>0.20686124322292035</v>
      </c>
      <c r="BG107" s="3">
        <f>AVERAGE(AD107:AD108)</f>
        <v>4.3350661923966083</v>
      </c>
      <c r="BH107" s="3">
        <f>AVERAGE(AE107:AE108)</f>
        <v>6.8873898223664849</v>
      </c>
      <c r="BI107" s="3">
        <f>AVERAGE(AF107:AF108)</f>
        <v>2.5523236299698766</v>
      </c>
      <c r="BJ107" s="3">
        <f>AVERAGE(AG107:AG108)</f>
        <v>0.18889618659923013</v>
      </c>
    </row>
    <row r="108" spans="1:62" x14ac:dyDescent="0.35">
      <c r="A108">
        <v>84</v>
      </c>
      <c r="B108">
        <v>24</v>
      </c>
      <c r="C108" t="s">
        <v>100</v>
      </c>
      <c r="D108" t="s">
        <v>27</v>
      </c>
      <c r="G108">
        <v>0.5</v>
      </c>
      <c r="H108">
        <v>0.5</v>
      </c>
      <c r="I108">
        <v>4337</v>
      </c>
      <c r="J108">
        <v>6827</v>
      </c>
      <c r="L108">
        <v>1754</v>
      </c>
      <c r="M108">
        <v>3.742</v>
      </c>
      <c r="N108">
        <v>6.0620000000000003</v>
      </c>
      <c r="O108">
        <v>2.3199999999999998</v>
      </c>
      <c r="Q108">
        <v>6.7000000000000004E-2</v>
      </c>
      <c r="R108">
        <v>1</v>
      </c>
      <c r="S108">
        <v>0</v>
      </c>
      <c r="T108">
        <v>0</v>
      </c>
      <c r="V108">
        <v>0</v>
      </c>
      <c r="Y108" s="1">
        <v>44825</v>
      </c>
      <c r="Z108" s="6">
        <v>0.26174768518518515</v>
      </c>
      <c r="AB108">
        <v>1</v>
      </c>
      <c r="AD108" s="3">
        <f t="shared" si="12"/>
        <v>4.1917071769993575</v>
      </c>
      <c r="AE108" s="3">
        <f t="shared" si="13"/>
        <v>6.7807919010959532</v>
      </c>
      <c r="AF108" s="3">
        <f t="shared" si="14"/>
        <v>2.5890847240965957</v>
      </c>
      <c r="AG108" s="3">
        <f t="shared" si="15"/>
        <v>0.1887008100992302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25</v>
      </c>
      <c r="C109" t="s">
        <v>101</v>
      </c>
      <c r="D109" t="s">
        <v>27</v>
      </c>
      <c r="G109">
        <v>0.5</v>
      </c>
      <c r="H109">
        <v>0.5</v>
      </c>
      <c r="I109">
        <v>4103</v>
      </c>
      <c r="J109">
        <v>7049</v>
      </c>
      <c r="L109">
        <v>1518</v>
      </c>
      <c r="M109">
        <v>3.5630000000000002</v>
      </c>
      <c r="N109">
        <v>6.2510000000000003</v>
      </c>
      <c r="O109">
        <v>2.6880000000000002</v>
      </c>
      <c r="Q109">
        <v>4.2999999999999997E-2</v>
      </c>
      <c r="R109">
        <v>1</v>
      </c>
      <c r="S109">
        <v>0</v>
      </c>
      <c r="T109">
        <v>0</v>
      </c>
      <c r="V109">
        <v>0</v>
      </c>
      <c r="Y109" s="1">
        <v>44825</v>
      </c>
      <c r="Z109" s="6">
        <v>0.27502314814814816</v>
      </c>
      <c r="AB109">
        <v>1</v>
      </c>
      <c r="AD109" s="3">
        <f t="shared" si="12"/>
        <v>3.9619399879380093</v>
      </c>
      <c r="AE109" s="3">
        <f t="shared" si="13"/>
        <v>6.9989000902393457</v>
      </c>
      <c r="AF109" s="3">
        <f t="shared" si="14"/>
        <v>3.0369601023013364</v>
      </c>
      <c r="AG109" s="3">
        <f t="shared" si="15"/>
        <v>0.16564638309923799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101</v>
      </c>
      <c r="D110" t="s">
        <v>27</v>
      </c>
      <c r="G110">
        <v>0.5</v>
      </c>
      <c r="H110">
        <v>0.5</v>
      </c>
      <c r="I110">
        <v>4242</v>
      </c>
      <c r="J110">
        <v>7171</v>
      </c>
      <c r="L110">
        <v>1458</v>
      </c>
      <c r="M110">
        <v>3.669</v>
      </c>
      <c r="N110">
        <v>6.3540000000000001</v>
      </c>
      <c r="O110">
        <v>2.6850000000000001</v>
      </c>
      <c r="Q110">
        <v>3.5999999999999997E-2</v>
      </c>
      <c r="R110">
        <v>1</v>
      </c>
      <c r="S110">
        <v>0</v>
      </c>
      <c r="T110">
        <v>0</v>
      </c>
      <c r="V110">
        <v>0</v>
      </c>
      <c r="Y110" s="1">
        <v>44825</v>
      </c>
      <c r="Z110" s="6">
        <v>0.28228009259259262</v>
      </c>
      <c r="AB110">
        <v>1</v>
      </c>
      <c r="AD110" s="3">
        <f t="shared" si="12"/>
        <v>4.0984256258847083</v>
      </c>
      <c r="AE110" s="3">
        <f t="shared" si="13"/>
        <v>7.1187613473361662</v>
      </c>
      <c r="AF110" s="3">
        <f t="shared" si="14"/>
        <v>3.0203357214514579</v>
      </c>
      <c r="AG110" s="3">
        <f t="shared" si="15"/>
        <v>0.15978508809924</v>
      </c>
      <c r="AH110" s="3"/>
      <c r="AK110">
        <f>ABS(100*(AD110-AD111)/(AVERAGE(AD110:AD111)))</f>
        <v>5.2871961516308073</v>
      </c>
      <c r="AQ110">
        <f>ABS(100*(AE110-AE111)/(AVERAGE(AE110:AE111)))</f>
        <v>1.8947349673036844</v>
      </c>
      <c r="AW110">
        <f>ABS(100*(AF110-AF111)/(AVERAGE(AF110:AF111)))</f>
        <v>2.5332769655443177</v>
      </c>
      <c r="BC110">
        <f>ABS(100*(AG110-AG111)/(AVERAGE(AG110:AG111)))</f>
        <v>5.8748014721409803</v>
      </c>
      <c r="BG110" s="3">
        <f>AVERAGE(AD110:AD111)</f>
        <v>3.9928701864654994</v>
      </c>
      <c r="BH110" s="3">
        <f>AVERAGE(AE110:AE111)</f>
        <v>7.0519534335444956</v>
      </c>
      <c r="BI110" s="3">
        <f>AVERAGE(AF110:AF111)</f>
        <v>3.0590832470789966</v>
      </c>
      <c r="BJ110" s="3">
        <f>AVERAGE(AG110:AG111)</f>
        <v>0.16462065647423835</v>
      </c>
    </row>
    <row r="111" spans="1:62" x14ac:dyDescent="0.35">
      <c r="A111">
        <v>87</v>
      </c>
      <c r="B111">
        <v>25</v>
      </c>
      <c r="C111" t="s">
        <v>101</v>
      </c>
      <c r="D111" t="s">
        <v>27</v>
      </c>
      <c r="G111">
        <v>0.5</v>
      </c>
      <c r="H111">
        <v>0.5</v>
      </c>
      <c r="I111">
        <v>4027</v>
      </c>
      <c r="J111">
        <v>7035</v>
      </c>
      <c r="L111">
        <v>1557</v>
      </c>
      <c r="M111">
        <v>3.504</v>
      </c>
      <c r="N111">
        <v>6.2380000000000004</v>
      </c>
      <c r="O111">
        <v>2.734</v>
      </c>
      <c r="Q111">
        <v>4.7E-2</v>
      </c>
      <c r="R111">
        <v>1</v>
      </c>
      <c r="S111">
        <v>0</v>
      </c>
      <c r="T111">
        <v>0</v>
      </c>
      <c r="V111">
        <v>0</v>
      </c>
      <c r="Y111" s="1">
        <v>44825</v>
      </c>
      <c r="Z111" s="6">
        <v>0.28993055555555552</v>
      </c>
      <c r="AB111">
        <v>1</v>
      </c>
      <c r="AD111" s="3">
        <f t="shared" si="12"/>
        <v>3.8873147470462905</v>
      </c>
      <c r="AE111" s="3">
        <f t="shared" si="13"/>
        <v>6.9851455197528258</v>
      </c>
      <c r="AF111" s="3">
        <f t="shared" si="14"/>
        <v>3.0978307727065353</v>
      </c>
      <c r="AG111" s="3">
        <f t="shared" si="15"/>
        <v>0.1694562248492367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26</v>
      </c>
      <c r="C112" t="s">
        <v>102</v>
      </c>
      <c r="D112" t="s">
        <v>27</v>
      </c>
      <c r="G112">
        <v>0.5</v>
      </c>
      <c r="H112">
        <v>0.5</v>
      </c>
      <c r="I112">
        <v>3626</v>
      </c>
      <c r="J112">
        <v>7936</v>
      </c>
      <c r="L112">
        <v>4243</v>
      </c>
      <c r="M112">
        <v>3.1970000000000001</v>
      </c>
      <c r="N112">
        <v>7.0019999999999998</v>
      </c>
      <c r="O112">
        <v>3.8050000000000002</v>
      </c>
      <c r="Q112">
        <v>0.32800000000000001</v>
      </c>
      <c r="R112">
        <v>1</v>
      </c>
      <c r="S112">
        <v>0</v>
      </c>
      <c r="T112">
        <v>0</v>
      </c>
      <c r="V112">
        <v>0</v>
      </c>
      <c r="Y112" s="1">
        <v>44825</v>
      </c>
      <c r="Z112" s="6">
        <v>0.30306712962962962</v>
      </c>
      <c r="AB112">
        <v>1</v>
      </c>
      <c r="AD112" s="3">
        <f t="shared" si="12"/>
        <v>3.493568410236032</v>
      </c>
      <c r="AE112" s="3">
        <f t="shared" si="13"/>
        <v>7.8703503774924517</v>
      </c>
      <c r="AF112" s="3">
        <f t="shared" si="14"/>
        <v>4.3767819672564201</v>
      </c>
      <c r="AG112" s="3">
        <f t="shared" si="15"/>
        <v>0.43184686434914799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102</v>
      </c>
      <c r="D113" t="s">
        <v>27</v>
      </c>
      <c r="G113">
        <v>0.5</v>
      </c>
      <c r="H113">
        <v>0.5</v>
      </c>
      <c r="I113">
        <v>3597</v>
      </c>
      <c r="J113">
        <v>7932</v>
      </c>
      <c r="L113">
        <v>4266</v>
      </c>
      <c r="M113">
        <v>3.1739999999999999</v>
      </c>
      <c r="N113">
        <v>6.9980000000000002</v>
      </c>
      <c r="O113">
        <v>3.8239999999999998</v>
      </c>
      <c r="Q113">
        <v>0.33</v>
      </c>
      <c r="R113">
        <v>1</v>
      </c>
      <c r="S113">
        <v>0</v>
      </c>
      <c r="T113">
        <v>0</v>
      </c>
      <c r="V113">
        <v>0</v>
      </c>
      <c r="Y113" s="1">
        <v>44825</v>
      </c>
      <c r="Z113" s="6">
        <v>0.31017361111111114</v>
      </c>
      <c r="AB113">
        <v>1</v>
      </c>
      <c r="AD113" s="3">
        <f t="shared" si="12"/>
        <v>3.4650929893694546</v>
      </c>
      <c r="AE113" s="3">
        <f t="shared" si="13"/>
        <v>7.8664205002105909</v>
      </c>
      <c r="AF113" s="3">
        <f t="shared" si="14"/>
        <v>4.4013275108411367</v>
      </c>
      <c r="AG113" s="3">
        <f t="shared" si="15"/>
        <v>0.43409369409914722</v>
      </c>
      <c r="AH113" s="3"/>
      <c r="AK113">
        <f>ABS(100*(AD113-AD114)/(AVERAGE(AD113:AD114)))</f>
        <v>2.7287656892715648</v>
      </c>
      <c r="AQ113">
        <f>ABS(100*(AE113-AE114)/(AVERAGE(AE113:AE114)))</f>
        <v>0.42554337207413839</v>
      </c>
      <c r="AW113">
        <f>ABS(100*(AF113-AF114)/(AVERAGE(AF113:AF114)))</f>
        <v>1.3512524424763237</v>
      </c>
      <c r="BC113">
        <f>ABS(100*(AG113-AG114)/(AVERAGE(AG113:AG114)))</f>
        <v>0.69519767992127668</v>
      </c>
      <c r="BG113" s="3">
        <f>AVERAGE(AD113:AD114)</f>
        <v>3.41845221381213</v>
      </c>
      <c r="BH113" s="3">
        <f>AVERAGE(AE113:AE114)</f>
        <v>7.8497185217626724</v>
      </c>
      <c r="BI113" s="3">
        <f>AVERAGE(AF113:AF114)</f>
        <v>4.4312663079505423</v>
      </c>
      <c r="BJ113" s="3">
        <f>AVERAGE(AG113:AG114)</f>
        <v>0.43560786197414669</v>
      </c>
    </row>
    <row r="114" spans="1:62" x14ac:dyDescent="0.35">
      <c r="A114">
        <v>90</v>
      </c>
      <c r="B114">
        <v>26</v>
      </c>
      <c r="C114" t="s">
        <v>102</v>
      </c>
      <c r="D114" t="s">
        <v>27</v>
      </c>
      <c r="G114">
        <v>0.5</v>
      </c>
      <c r="H114">
        <v>0.5</v>
      </c>
      <c r="I114">
        <v>3502</v>
      </c>
      <c r="J114">
        <v>7898</v>
      </c>
      <c r="L114">
        <v>4297</v>
      </c>
      <c r="M114">
        <v>3.1019999999999999</v>
      </c>
      <c r="N114">
        <v>6.9690000000000003</v>
      </c>
      <c r="O114">
        <v>3.867</v>
      </c>
      <c r="Q114">
        <v>0.33300000000000002</v>
      </c>
      <c r="R114">
        <v>1</v>
      </c>
      <c r="S114">
        <v>0</v>
      </c>
      <c r="T114">
        <v>0</v>
      </c>
      <c r="V114">
        <v>0</v>
      </c>
      <c r="Y114" s="1">
        <v>44825</v>
      </c>
      <c r="Z114" s="6">
        <v>0.31783564814814813</v>
      </c>
      <c r="AB114">
        <v>1</v>
      </c>
      <c r="AD114" s="3">
        <f t="shared" si="12"/>
        <v>3.371811438254805</v>
      </c>
      <c r="AE114" s="3">
        <f t="shared" si="13"/>
        <v>7.8330165433147538</v>
      </c>
      <c r="AF114" s="3">
        <f t="shared" si="14"/>
        <v>4.4612051050599488</v>
      </c>
      <c r="AG114" s="3">
        <f t="shared" si="15"/>
        <v>0.43712202984914617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27</v>
      </c>
      <c r="C115" t="s">
        <v>103</v>
      </c>
      <c r="D115" t="s">
        <v>27</v>
      </c>
      <c r="G115">
        <v>0.5</v>
      </c>
      <c r="H115">
        <v>0.5</v>
      </c>
      <c r="I115">
        <v>4918</v>
      </c>
      <c r="J115">
        <v>10310</v>
      </c>
      <c r="L115">
        <v>2858</v>
      </c>
      <c r="M115">
        <v>4.1879999999999997</v>
      </c>
      <c r="N115">
        <v>9.0129999999999999</v>
      </c>
      <c r="O115">
        <v>4.8250000000000002</v>
      </c>
      <c r="Q115">
        <v>0.183</v>
      </c>
      <c r="R115">
        <v>1</v>
      </c>
      <c r="S115">
        <v>0</v>
      </c>
      <c r="T115">
        <v>0</v>
      </c>
      <c r="V115">
        <v>0</v>
      </c>
      <c r="Y115" s="1">
        <v>44825</v>
      </c>
      <c r="Z115" s="6">
        <v>0.33113425925925927</v>
      </c>
      <c r="AB115">
        <v>1</v>
      </c>
      <c r="AD115" s="3">
        <f t="shared" si="12"/>
        <v>4.7621975053952674</v>
      </c>
      <c r="AE115" s="3">
        <f t="shared" si="13"/>
        <v>10.202732544278104</v>
      </c>
      <c r="AF115" s="3">
        <f t="shared" si="14"/>
        <v>5.4405350388828371</v>
      </c>
      <c r="AG115" s="3">
        <f t="shared" si="15"/>
        <v>0.29654863809919374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103</v>
      </c>
      <c r="D116" t="s">
        <v>27</v>
      </c>
      <c r="G116">
        <v>0.5</v>
      </c>
      <c r="H116">
        <v>0.5</v>
      </c>
      <c r="I116">
        <v>5624</v>
      </c>
      <c r="J116">
        <v>10414</v>
      </c>
      <c r="L116">
        <v>2859</v>
      </c>
      <c r="M116">
        <v>4.7290000000000001</v>
      </c>
      <c r="N116">
        <v>9.1010000000000009</v>
      </c>
      <c r="O116">
        <v>4.3719999999999999</v>
      </c>
      <c r="Q116">
        <v>0.183</v>
      </c>
      <c r="R116">
        <v>1</v>
      </c>
      <c r="S116">
        <v>0</v>
      </c>
      <c r="T116">
        <v>0</v>
      </c>
      <c r="V116">
        <v>0</v>
      </c>
      <c r="Y116" s="1">
        <v>44825</v>
      </c>
      <c r="Z116" s="6">
        <v>0.33856481481481482</v>
      </c>
      <c r="AB116">
        <v>1</v>
      </c>
      <c r="AD116" s="3">
        <f t="shared" si="12"/>
        <v>5.4554267168367696</v>
      </c>
      <c r="AE116" s="3">
        <f t="shared" si="13"/>
        <v>10.304909353606542</v>
      </c>
      <c r="AF116" s="3">
        <f t="shared" si="14"/>
        <v>4.8494826367697721</v>
      </c>
      <c r="AG116" s="3">
        <f t="shared" si="15"/>
        <v>0.29664632634919375</v>
      </c>
      <c r="AH116" s="3"/>
      <c r="AK116">
        <f>ABS(100*(AD116-AD117)/(AVERAGE(AD116:AD117)))</f>
        <v>0.14388676747011098</v>
      </c>
      <c r="AQ116">
        <f>ABS(100*(AE116-AE117)/(AVERAGE(AE116:AE117)))</f>
        <v>0.16220933108768096</v>
      </c>
      <c r="AW116">
        <f>ABS(100*(AF116-AF117)/(AVERAGE(AF116:AF117)))</f>
        <v>0.50767482508780937</v>
      </c>
      <c r="BC116">
        <f>ABS(100*(AG116-AG117)/(AVERAGE(AG116:AG117)))</f>
        <v>0.36289697419043682</v>
      </c>
      <c r="BG116" s="3">
        <f>AVERAGE(AD116:AD117)</f>
        <v>5.4593543610942277</v>
      </c>
      <c r="BH116" s="3">
        <f>AVERAGE(AE116:AE117)</f>
        <v>10.296558364382584</v>
      </c>
      <c r="BI116" s="3">
        <f>AVERAGE(AF116:AF117)</f>
        <v>4.8372040032883543</v>
      </c>
      <c r="BJ116" s="3">
        <f>AVERAGE(AG116:AG117)</f>
        <v>0.29610904097419388</v>
      </c>
    </row>
    <row r="117" spans="1:62" x14ac:dyDescent="0.35">
      <c r="A117">
        <v>93</v>
      </c>
      <c r="B117">
        <v>27</v>
      </c>
      <c r="C117" t="s">
        <v>103</v>
      </c>
      <c r="D117" t="s">
        <v>27</v>
      </c>
      <c r="G117">
        <v>0.5</v>
      </c>
      <c r="H117">
        <v>0.5</v>
      </c>
      <c r="I117">
        <v>5632</v>
      </c>
      <c r="J117">
        <v>10397</v>
      </c>
      <c r="L117">
        <v>2848</v>
      </c>
      <c r="M117">
        <v>4.7359999999999998</v>
      </c>
      <c r="N117">
        <v>9.0869999999999997</v>
      </c>
      <c r="O117">
        <v>4.351</v>
      </c>
      <c r="Q117">
        <v>0.182</v>
      </c>
      <c r="R117">
        <v>1</v>
      </c>
      <c r="S117">
        <v>0</v>
      </c>
      <c r="T117">
        <v>0</v>
      </c>
      <c r="V117">
        <v>0</v>
      </c>
      <c r="Y117" s="1">
        <v>44825</v>
      </c>
      <c r="Z117" s="6">
        <v>0.34643518518518518</v>
      </c>
      <c r="AB117">
        <v>1</v>
      </c>
      <c r="AD117" s="3">
        <f t="shared" si="12"/>
        <v>5.4632820053516866</v>
      </c>
      <c r="AE117" s="3">
        <f t="shared" si="13"/>
        <v>10.288207375158624</v>
      </c>
      <c r="AF117" s="3">
        <f t="shared" si="14"/>
        <v>4.8249253698069374</v>
      </c>
      <c r="AG117" s="3">
        <f t="shared" si="15"/>
        <v>0.29557175559919407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28</v>
      </c>
      <c r="C118" t="s">
        <v>104</v>
      </c>
      <c r="D118" t="s">
        <v>27</v>
      </c>
      <c r="G118">
        <v>0.5</v>
      </c>
      <c r="H118">
        <v>0.5</v>
      </c>
      <c r="I118">
        <v>6013</v>
      </c>
      <c r="J118">
        <v>10066</v>
      </c>
      <c r="L118">
        <v>27125</v>
      </c>
      <c r="M118">
        <v>5.0279999999999996</v>
      </c>
      <c r="N118">
        <v>8.8059999999999992</v>
      </c>
      <c r="O118">
        <v>3.778</v>
      </c>
      <c r="Q118">
        <v>2.7210000000000001</v>
      </c>
      <c r="R118">
        <v>1</v>
      </c>
      <c r="S118">
        <v>0</v>
      </c>
      <c r="T118">
        <v>0</v>
      </c>
      <c r="V118">
        <v>0</v>
      </c>
      <c r="Y118" s="1">
        <v>44825</v>
      </c>
      <c r="Z118" s="6">
        <v>0.35971064814814818</v>
      </c>
      <c r="AB118">
        <v>1</v>
      </c>
      <c r="AD118" s="3">
        <f t="shared" si="12"/>
        <v>5.8373901208746508</v>
      </c>
      <c r="AE118" s="3">
        <f t="shared" si="13"/>
        <v>9.9630100300844653</v>
      </c>
      <c r="AF118" s="3">
        <f t="shared" si="14"/>
        <v>4.1256199092098145</v>
      </c>
      <c r="AG118" s="3">
        <f t="shared" si="15"/>
        <v>2.6671494008483925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104</v>
      </c>
      <c r="D119" t="s">
        <v>27</v>
      </c>
      <c r="G119">
        <v>0.5</v>
      </c>
      <c r="H119">
        <v>0.5</v>
      </c>
      <c r="I119">
        <v>6224</v>
      </c>
      <c r="J119">
        <v>10031</v>
      </c>
      <c r="L119">
        <v>28675</v>
      </c>
      <c r="M119">
        <v>5.19</v>
      </c>
      <c r="N119">
        <v>8.7769999999999992</v>
      </c>
      <c r="O119">
        <v>3.5870000000000002</v>
      </c>
      <c r="Q119">
        <v>2.883</v>
      </c>
      <c r="R119">
        <v>1</v>
      </c>
      <c r="S119">
        <v>0</v>
      </c>
      <c r="T119">
        <v>0</v>
      </c>
      <c r="V119">
        <v>0</v>
      </c>
      <c r="Y119" s="1">
        <v>44825</v>
      </c>
      <c r="Z119" s="6">
        <v>0.36719907407407404</v>
      </c>
      <c r="AB119">
        <v>1</v>
      </c>
      <c r="AD119" s="3">
        <f t="shared" si="12"/>
        <v>6.0445733554556096</v>
      </c>
      <c r="AE119" s="3">
        <f t="shared" si="13"/>
        <v>9.9286236038681643</v>
      </c>
      <c r="AF119" s="3">
        <f t="shared" si="14"/>
        <v>3.8840502484125548</v>
      </c>
      <c r="AG119" s="3">
        <f t="shared" si="15"/>
        <v>2.8185661883483411</v>
      </c>
      <c r="AH119" s="3"/>
      <c r="AK119">
        <f>ABS(100*(AD119-AD120)/(AVERAGE(AD119:AD120)))</f>
        <v>1.3080599725333739</v>
      </c>
      <c r="AQ119">
        <f>ABS(100*(AE119-AE120)/(AVERAGE(AE119:AE120)))</f>
        <v>0.66519166999292445</v>
      </c>
      <c r="AW119">
        <f>ABS(100*(AF119-AF120)/(AVERAGE(AF119:AF120)))</f>
        <v>0.32714875024109924</v>
      </c>
      <c r="BC119">
        <f>ABS(100*(AG119-AG120)/(AVERAGE(AG119:AG120)))</f>
        <v>1.741035734793104</v>
      </c>
      <c r="BG119" s="3">
        <f>AVERAGE(AD119:AD120)</f>
        <v>6.0052969128810201</v>
      </c>
      <c r="BH119" s="3">
        <f>AVERAGE(AE119:AE120)</f>
        <v>9.8957108816325636</v>
      </c>
      <c r="BI119" s="3">
        <f>AVERAGE(AF119:AF120)</f>
        <v>3.8904139687515427</v>
      </c>
      <c r="BJ119" s="3">
        <f>AVERAGE(AG119:AG120)</f>
        <v>2.7942418140983492</v>
      </c>
    </row>
    <row r="120" spans="1:62" x14ac:dyDescent="0.35">
      <c r="A120">
        <v>96</v>
      </c>
      <c r="B120">
        <v>28</v>
      </c>
      <c r="C120" t="s">
        <v>104</v>
      </c>
      <c r="D120" t="s">
        <v>27</v>
      </c>
      <c r="G120">
        <v>0.5</v>
      </c>
      <c r="H120">
        <v>0.5</v>
      </c>
      <c r="I120">
        <v>6144</v>
      </c>
      <c r="J120">
        <v>9964</v>
      </c>
      <c r="L120">
        <v>28177</v>
      </c>
      <c r="M120">
        <v>5.1280000000000001</v>
      </c>
      <c r="N120">
        <v>8.7200000000000006</v>
      </c>
      <c r="O120">
        <v>3.5920000000000001</v>
      </c>
      <c r="Q120">
        <v>2.831</v>
      </c>
      <c r="R120">
        <v>1</v>
      </c>
      <c r="S120">
        <v>0</v>
      </c>
      <c r="T120">
        <v>0</v>
      </c>
      <c r="V120">
        <v>0</v>
      </c>
      <c r="Y120" s="1">
        <v>44825</v>
      </c>
      <c r="Z120" s="6">
        <v>0.3753009259259259</v>
      </c>
      <c r="AB120">
        <v>1</v>
      </c>
      <c r="AD120" s="3">
        <f t="shared" si="12"/>
        <v>5.9660204703064306</v>
      </c>
      <c r="AE120" s="3">
        <f t="shared" si="13"/>
        <v>9.8627981593969611</v>
      </c>
      <c r="AF120" s="3">
        <f t="shared" si="14"/>
        <v>3.8967776890905306</v>
      </c>
      <c r="AG120" s="3">
        <f t="shared" si="15"/>
        <v>2.7699174398483577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29</v>
      </c>
      <c r="C121" t="s">
        <v>105</v>
      </c>
      <c r="D121" t="s">
        <v>27</v>
      </c>
      <c r="G121">
        <v>0.5</v>
      </c>
      <c r="H121">
        <v>0.5</v>
      </c>
      <c r="I121">
        <v>4149</v>
      </c>
      <c r="J121">
        <v>7288</v>
      </c>
      <c r="L121">
        <v>4254</v>
      </c>
      <c r="M121">
        <v>3.5979999999999999</v>
      </c>
      <c r="N121">
        <v>6.452</v>
      </c>
      <c r="O121">
        <v>2.8540000000000001</v>
      </c>
      <c r="Q121">
        <v>0.32900000000000001</v>
      </c>
      <c r="R121">
        <v>1</v>
      </c>
      <c r="S121">
        <v>0</v>
      </c>
      <c r="T121">
        <v>0</v>
      </c>
      <c r="V121">
        <v>0</v>
      </c>
      <c r="Y121" s="1">
        <v>44825</v>
      </c>
      <c r="Z121" s="6">
        <v>0.38878472222222221</v>
      </c>
      <c r="AB121">
        <v>1</v>
      </c>
      <c r="AD121" s="3">
        <f t="shared" si="12"/>
        <v>4.0071078968987877</v>
      </c>
      <c r="AE121" s="3">
        <f t="shared" si="13"/>
        <v>7.2337102578306567</v>
      </c>
      <c r="AF121" s="3">
        <f t="shared" si="14"/>
        <v>3.226602360931869</v>
      </c>
      <c r="AG121" s="3">
        <f t="shared" si="15"/>
        <v>0.43292143509914766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105</v>
      </c>
      <c r="D122" t="s">
        <v>27</v>
      </c>
      <c r="G122">
        <v>0.5</v>
      </c>
      <c r="H122">
        <v>0.5</v>
      </c>
      <c r="I122">
        <v>3399</v>
      </c>
      <c r="J122">
        <v>7361</v>
      </c>
      <c r="L122">
        <v>4129</v>
      </c>
      <c r="M122">
        <v>3.0230000000000001</v>
      </c>
      <c r="N122">
        <v>6.5149999999999997</v>
      </c>
      <c r="O122">
        <v>3.492</v>
      </c>
      <c r="Q122">
        <v>0.316</v>
      </c>
      <c r="R122">
        <v>1</v>
      </c>
      <c r="S122">
        <v>0</v>
      </c>
      <c r="T122">
        <v>0</v>
      </c>
      <c r="V122">
        <v>0</v>
      </c>
      <c r="Y122" s="1">
        <v>44825</v>
      </c>
      <c r="Z122" s="6">
        <v>0.39601851851851855</v>
      </c>
      <c r="AB122">
        <v>1</v>
      </c>
      <c r="AD122" s="3">
        <f t="shared" si="12"/>
        <v>3.2706745986252375</v>
      </c>
      <c r="AE122" s="3">
        <f t="shared" si="13"/>
        <v>7.3054305182246546</v>
      </c>
      <c r="AF122" s="3">
        <f t="shared" si="14"/>
        <v>4.0347559195994176</v>
      </c>
      <c r="AG122" s="3">
        <f t="shared" si="15"/>
        <v>0.42071040384915176</v>
      </c>
      <c r="AH122" s="3"/>
      <c r="AK122">
        <f>ABS(100*(AD122-AD123)/(AVERAGE(AD122:AD123)))</f>
        <v>2.0625263774373628</v>
      </c>
      <c r="AQ122">
        <f>ABS(100*(AE122-AE123)/(AVERAGE(AE122:AE123)))</f>
        <v>1.2313463077146911</v>
      </c>
      <c r="AW122">
        <f>ABS(100*(AF122-AF123)/(AVERAGE(AF122:AF123)))</f>
        <v>0.56257242532599805</v>
      </c>
      <c r="BC122">
        <f>ABS(100*(AG122-AG123)/(AVERAGE(AG122:AG123)))</f>
        <v>2.7779979459009172</v>
      </c>
      <c r="BG122" s="3">
        <f>AVERAGE(AD122:AD123)</f>
        <v>3.2372896224368364</v>
      </c>
      <c r="BH122" s="3">
        <f>AVERAGE(AE122:AE123)</f>
        <v>7.2607281641434636</v>
      </c>
      <c r="BI122" s="3">
        <f>AVERAGE(AF122:AF123)</f>
        <v>4.0234385417066276</v>
      </c>
      <c r="BJ122" s="3">
        <f>AVERAGE(AG122:AG123)</f>
        <v>0.41494679709915372</v>
      </c>
    </row>
    <row r="123" spans="1:62" x14ac:dyDescent="0.35">
      <c r="A123">
        <v>99</v>
      </c>
      <c r="B123">
        <v>29</v>
      </c>
      <c r="C123" t="s">
        <v>105</v>
      </c>
      <c r="D123" t="s">
        <v>27</v>
      </c>
      <c r="G123">
        <v>0.5</v>
      </c>
      <c r="H123">
        <v>0.5</v>
      </c>
      <c r="I123">
        <v>3331</v>
      </c>
      <c r="J123">
        <v>7270</v>
      </c>
      <c r="L123">
        <v>4011</v>
      </c>
      <c r="M123">
        <v>2.97</v>
      </c>
      <c r="N123">
        <v>6.4370000000000003</v>
      </c>
      <c r="O123">
        <v>3.4670000000000001</v>
      </c>
      <c r="Q123">
        <v>0.30399999999999999</v>
      </c>
      <c r="R123">
        <v>1</v>
      </c>
      <c r="S123">
        <v>0</v>
      </c>
      <c r="T123">
        <v>0</v>
      </c>
      <c r="V123">
        <v>0</v>
      </c>
      <c r="Y123" s="1">
        <v>44825</v>
      </c>
      <c r="Z123" s="6">
        <v>0.40357638888888886</v>
      </c>
      <c r="AB123">
        <v>1</v>
      </c>
      <c r="AD123" s="3">
        <f t="shared" si="12"/>
        <v>3.2039046462484353</v>
      </c>
      <c r="AE123" s="3">
        <f t="shared" si="13"/>
        <v>7.2160258100622734</v>
      </c>
      <c r="AF123" s="3">
        <f t="shared" si="14"/>
        <v>4.0121211638138377</v>
      </c>
      <c r="AG123" s="3">
        <f t="shared" si="15"/>
        <v>0.40918319034915562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30</v>
      </c>
      <c r="C124" t="s">
        <v>106</v>
      </c>
      <c r="D124" t="s">
        <v>27</v>
      </c>
      <c r="G124">
        <v>0.5</v>
      </c>
      <c r="H124">
        <v>0.5</v>
      </c>
      <c r="I124">
        <v>7032</v>
      </c>
      <c r="J124">
        <v>11377</v>
      </c>
      <c r="L124">
        <v>1782</v>
      </c>
      <c r="M124">
        <v>5.81</v>
      </c>
      <c r="N124">
        <v>9.9169999999999998</v>
      </c>
      <c r="O124">
        <v>4.1070000000000002</v>
      </c>
      <c r="Q124">
        <v>7.0000000000000007E-2</v>
      </c>
      <c r="R124">
        <v>1</v>
      </c>
      <c r="S124">
        <v>0</v>
      </c>
      <c r="T124">
        <v>0</v>
      </c>
      <c r="V124">
        <v>0</v>
      </c>
      <c r="Y124" s="1">
        <v>44825</v>
      </c>
      <c r="Z124" s="6">
        <v>0.41710648148148149</v>
      </c>
      <c r="AB124">
        <v>1</v>
      </c>
      <c r="AD124" s="3">
        <f t="shared" si="12"/>
        <v>6.8379574954623141</v>
      </c>
      <c r="AE124" s="3">
        <f t="shared" si="13"/>
        <v>11.251027309215043</v>
      </c>
      <c r="AF124" s="3">
        <f t="shared" si="14"/>
        <v>4.4130698137527293</v>
      </c>
      <c r="AG124" s="3">
        <f t="shared" si="15"/>
        <v>0.1914360810992293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106</v>
      </c>
      <c r="D125" t="s">
        <v>27</v>
      </c>
      <c r="G125">
        <v>0.5</v>
      </c>
      <c r="H125">
        <v>0.5</v>
      </c>
      <c r="I125">
        <v>8514</v>
      </c>
      <c r="J125">
        <v>11312</v>
      </c>
      <c r="L125">
        <v>1757</v>
      </c>
      <c r="M125">
        <v>6.9470000000000001</v>
      </c>
      <c r="N125">
        <v>9.8620000000000001</v>
      </c>
      <c r="O125">
        <v>2.915</v>
      </c>
      <c r="Q125">
        <v>6.8000000000000005E-2</v>
      </c>
      <c r="R125">
        <v>1</v>
      </c>
      <c r="S125">
        <v>0</v>
      </c>
      <c r="T125">
        <v>0</v>
      </c>
      <c r="V125">
        <v>0</v>
      </c>
      <c r="Y125" s="1">
        <v>44825</v>
      </c>
      <c r="Z125" s="6">
        <v>0.42479166666666668</v>
      </c>
      <c r="AB125">
        <v>1</v>
      </c>
      <c r="AD125" s="3">
        <f t="shared" si="12"/>
        <v>8.2931496928508501</v>
      </c>
      <c r="AE125" s="3">
        <f t="shared" si="13"/>
        <v>11.18716680338477</v>
      </c>
      <c r="AF125" s="3">
        <f t="shared" si="14"/>
        <v>2.8940171105339196</v>
      </c>
      <c r="AG125" s="3">
        <f t="shared" si="15"/>
        <v>0.18899387484923011</v>
      </c>
      <c r="AH125" s="3"/>
      <c r="AK125">
        <f>ABS(100*(AD125-AD126)/(AVERAGE(AD125:AD126)))</f>
        <v>7.1014930321215461E-2</v>
      </c>
      <c r="AQ125">
        <f>ABS(100*(AE125-AE126)/(AVERAGE(AE125:AE126)))</f>
        <v>1.0949435359123085</v>
      </c>
      <c r="AW125">
        <f>ABS(100*(AF125-AF126)/(AVERAGE(AF125:AF126)))</f>
        <v>4.5127392008536749</v>
      </c>
      <c r="BC125">
        <f>ABS(100*(AG125-AG126)/(AVERAGE(AG125:AG126)))</f>
        <v>1.5627740324449289</v>
      </c>
      <c r="BG125" s="3">
        <f>AVERAGE(AD125:AD126)</f>
        <v>8.2960954260439443</v>
      </c>
      <c r="BH125" s="3">
        <f>AVERAGE(AE125:AE126)</f>
        <v>11.126253705515895</v>
      </c>
      <c r="BI125" s="3">
        <f>AVERAGE(AF125:AF126)</f>
        <v>2.8301582794719513</v>
      </c>
      <c r="BJ125" s="3">
        <f>AVERAGE(AG125:AG126)</f>
        <v>0.18752855109923061</v>
      </c>
    </row>
    <row r="126" spans="1:62" x14ac:dyDescent="0.35">
      <c r="A126">
        <v>102</v>
      </c>
      <c r="B126">
        <v>30</v>
      </c>
      <c r="C126" t="s">
        <v>106</v>
      </c>
      <c r="D126" t="s">
        <v>27</v>
      </c>
      <c r="G126">
        <v>0.5</v>
      </c>
      <c r="H126">
        <v>0.5</v>
      </c>
      <c r="I126">
        <v>8520</v>
      </c>
      <c r="J126">
        <v>11188</v>
      </c>
      <c r="L126">
        <v>1727</v>
      </c>
      <c r="M126">
        <v>6.9509999999999996</v>
      </c>
      <c r="N126">
        <v>9.7569999999999997</v>
      </c>
      <c r="O126">
        <v>2.806</v>
      </c>
      <c r="Q126">
        <v>6.5000000000000002E-2</v>
      </c>
      <c r="R126">
        <v>1</v>
      </c>
      <c r="S126">
        <v>0</v>
      </c>
      <c r="T126">
        <v>0</v>
      </c>
      <c r="V126">
        <v>0</v>
      </c>
      <c r="Y126" s="1">
        <v>44825</v>
      </c>
      <c r="Z126" s="6">
        <v>0.43275462962962963</v>
      </c>
      <c r="AB126">
        <v>1</v>
      </c>
      <c r="AD126" s="3">
        <f t="shared" si="12"/>
        <v>8.2990411592370368</v>
      </c>
      <c r="AE126" s="3">
        <f t="shared" si="13"/>
        <v>11.06534060764702</v>
      </c>
      <c r="AF126" s="3">
        <f t="shared" si="14"/>
        <v>2.766299448409983</v>
      </c>
      <c r="AG126" s="3">
        <f t="shared" si="15"/>
        <v>0.18606322734923111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31</v>
      </c>
      <c r="C127" t="s">
        <v>62</v>
      </c>
      <c r="D127" t="s">
        <v>27</v>
      </c>
      <c r="G127">
        <v>0.5</v>
      </c>
      <c r="H127">
        <v>0.5</v>
      </c>
      <c r="I127">
        <v>7886</v>
      </c>
      <c r="J127">
        <v>14113</v>
      </c>
      <c r="L127">
        <v>4948</v>
      </c>
      <c r="M127">
        <v>6.4649999999999999</v>
      </c>
      <c r="N127">
        <v>12.234999999999999</v>
      </c>
      <c r="O127">
        <v>5.77</v>
      </c>
      <c r="Q127">
        <v>0.40200000000000002</v>
      </c>
      <c r="R127">
        <v>1</v>
      </c>
      <c r="S127">
        <v>0</v>
      </c>
      <c r="T127">
        <v>0</v>
      </c>
      <c r="V127">
        <v>0</v>
      </c>
      <c r="Y127" s="1">
        <v>44825</v>
      </c>
      <c r="Z127" s="6">
        <v>0.44667824074074075</v>
      </c>
      <c r="AB127">
        <v>1</v>
      </c>
      <c r="AD127" s="3">
        <f t="shared" si="12"/>
        <v>7.6765095444297957</v>
      </c>
      <c r="AE127" s="3">
        <f t="shared" si="13"/>
        <v>13.939063370009292</v>
      </c>
      <c r="AF127" s="3">
        <f t="shared" si="14"/>
        <v>6.2625538255794959</v>
      </c>
      <c r="AG127" s="3">
        <f t="shared" si="15"/>
        <v>0.50071708059912468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7635</v>
      </c>
      <c r="J128">
        <v>14024</v>
      </c>
      <c r="L128">
        <v>4824</v>
      </c>
      <c r="M128">
        <v>6.2720000000000002</v>
      </c>
      <c r="N128">
        <v>12.16</v>
      </c>
      <c r="O128">
        <v>5.8879999999999999</v>
      </c>
      <c r="Q128">
        <v>0.38900000000000001</v>
      </c>
      <c r="R128">
        <v>1</v>
      </c>
      <c r="S128">
        <v>0</v>
      </c>
      <c r="T128">
        <v>0</v>
      </c>
      <c r="V128">
        <v>0</v>
      </c>
      <c r="Y128" s="1">
        <v>44825</v>
      </c>
      <c r="Z128" s="6">
        <v>0.45431712962962961</v>
      </c>
      <c r="AB128">
        <v>1</v>
      </c>
      <c r="AD128" s="3">
        <f t="shared" si="12"/>
        <v>7.4300498672742483</v>
      </c>
      <c r="AE128" s="3">
        <f t="shared" si="13"/>
        <v>13.851623600487843</v>
      </c>
      <c r="AF128" s="3">
        <f t="shared" si="14"/>
        <v>6.4215737332135943</v>
      </c>
      <c r="AG128" s="3">
        <f t="shared" si="15"/>
        <v>0.48860373759912878</v>
      </c>
      <c r="AH128" s="3"/>
      <c r="AK128">
        <f>ABS(100*(AD128-AD129)/(AVERAGE(AD128:AD129)))</f>
        <v>0.21167023934936952</v>
      </c>
      <c r="AM128">
        <f>100*((AVERAGE(AD128:AD129)*25.225)-(AVERAGE(AD110:AD111)*25))/(1000*0.075)</f>
        <v>116.53747145008884</v>
      </c>
      <c r="AQ128">
        <f>ABS(100*(AE128-AE129)/(AVERAGE(AE128:AE129)))</f>
        <v>1.1484999868223082</v>
      </c>
      <c r="AS128">
        <f>100*((AVERAGE(AE128:AE129)*25.225)-(AVERAGE(AE110:AE111)*25))/(2000*0.075)</f>
        <v>114.07557000045948</v>
      </c>
      <c r="AW128">
        <f>ABS(100*(AF128-AF129)/(AVERAGE(AF128:AF129)))</f>
        <v>2.2434543370709839</v>
      </c>
      <c r="AY128">
        <f>100*((AVERAGE(AF128:AF129)*25.225)-(AVERAGE(AF110:AF111)*25))/(1000*0.075)</f>
        <v>111.6136685508301</v>
      </c>
      <c r="BC128">
        <f>ABS(100*(AG128-AG129)/(AVERAGE(AG128:AG129)))</f>
        <v>0.41898075992018646</v>
      </c>
      <c r="BE128">
        <f>100*((AVERAGE(AG128:AG129)*25.225)-(AVERAGE(AG110:AG111)*25))/(100*0.075)</f>
        <v>109.80515764263576</v>
      </c>
      <c r="BG128" s="3">
        <f>AVERAGE(AD128:AD129)</f>
        <v>7.4221945787593304</v>
      </c>
      <c r="BH128" s="3">
        <f>AVERAGE(AE128:AE129)</f>
        <v>13.772534820190351</v>
      </c>
      <c r="BI128" s="3">
        <f>AVERAGE(AF128:AF129)</f>
        <v>6.3503402414310202</v>
      </c>
      <c r="BJ128" s="3">
        <f>AVERAGE(AG128:AG129)</f>
        <v>0.48962946422412845</v>
      </c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7619</v>
      </c>
      <c r="J129">
        <v>13863</v>
      </c>
      <c r="L129">
        <v>4845</v>
      </c>
      <c r="M129">
        <v>6.26</v>
      </c>
      <c r="N129">
        <v>12.023</v>
      </c>
      <c r="O129">
        <v>5.7640000000000002</v>
      </c>
      <c r="Q129">
        <v>0.39100000000000001</v>
      </c>
      <c r="R129">
        <v>1</v>
      </c>
      <c r="S129">
        <v>0</v>
      </c>
      <c r="T129">
        <v>0</v>
      </c>
      <c r="V129">
        <v>0</v>
      </c>
      <c r="Y129" s="1">
        <v>44825</v>
      </c>
      <c r="Z129" s="6">
        <v>0.46234953703703702</v>
      </c>
      <c r="AB129">
        <v>1</v>
      </c>
      <c r="AD129" s="3">
        <f t="shared" si="12"/>
        <v>7.4143392902444125</v>
      </c>
      <c r="AE129" s="3">
        <f t="shared" si="13"/>
        <v>13.693446039892859</v>
      </c>
      <c r="AF129" s="3">
        <f t="shared" si="14"/>
        <v>6.2791067496484461</v>
      </c>
      <c r="AG129" s="3">
        <f t="shared" si="15"/>
        <v>0.49065519084912818</v>
      </c>
      <c r="AH129" s="3"/>
    </row>
    <row r="130" spans="1:62" x14ac:dyDescent="0.35">
      <c r="A130">
        <v>106</v>
      </c>
      <c r="B130">
        <v>32</v>
      </c>
      <c r="C130" t="s">
        <v>63</v>
      </c>
      <c r="D130" t="s">
        <v>27</v>
      </c>
      <c r="G130">
        <v>0.5</v>
      </c>
      <c r="H130">
        <v>0.5</v>
      </c>
      <c r="I130">
        <v>8270</v>
      </c>
      <c r="J130">
        <v>11706</v>
      </c>
      <c r="L130">
        <v>1779</v>
      </c>
      <c r="M130">
        <v>6.7590000000000003</v>
      </c>
      <c r="N130">
        <v>10.195</v>
      </c>
      <c r="O130">
        <v>3.4359999999999999</v>
      </c>
      <c r="Q130">
        <v>7.0000000000000007E-2</v>
      </c>
      <c r="R130">
        <v>1</v>
      </c>
      <c r="S130">
        <v>0</v>
      </c>
      <c r="T130">
        <v>0</v>
      </c>
      <c r="V130">
        <v>0</v>
      </c>
      <c r="Y130" s="1">
        <v>44825</v>
      </c>
      <c r="Z130" s="6">
        <v>0.47616898148148151</v>
      </c>
      <c r="AB130">
        <v>1</v>
      </c>
      <c r="AD130" s="3">
        <f t="shared" si="12"/>
        <v>8.0535633931458523</v>
      </c>
      <c r="AE130" s="3">
        <f t="shared" si="13"/>
        <v>11.574259715648269</v>
      </c>
      <c r="AF130" s="3">
        <f t="shared" si="14"/>
        <v>3.5206963225024168</v>
      </c>
      <c r="AG130" s="3">
        <f t="shared" si="15"/>
        <v>0.19114301634922937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8400</v>
      </c>
      <c r="J131">
        <v>11402</v>
      </c>
      <c r="L131">
        <v>1625</v>
      </c>
      <c r="M131">
        <v>6.859</v>
      </c>
      <c r="N131">
        <v>9.9390000000000001</v>
      </c>
      <c r="O131">
        <v>3.08</v>
      </c>
      <c r="Q131">
        <v>5.3999999999999999E-2</v>
      </c>
      <c r="R131">
        <v>1</v>
      </c>
      <c r="S131">
        <v>0</v>
      </c>
      <c r="T131">
        <v>0</v>
      </c>
      <c r="V131">
        <v>0</v>
      </c>
      <c r="Y131" s="1">
        <v>44825</v>
      </c>
      <c r="Z131" s="6">
        <v>0.4835416666666667</v>
      </c>
      <c r="AB131">
        <v>1</v>
      </c>
      <c r="AD131" s="3">
        <f t="shared" si="12"/>
        <v>8.1812118315132683</v>
      </c>
      <c r="AE131" s="3">
        <f t="shared" si="13"/>
        <v>11.275589042226686</v>
      </c>
      <c r="AF131" s="3">
        <f t="shared" si="14"/>
        <v>3.094377210713418</v>
      </c>
      <c r="AG131" s="3">
        <f t="shared" si="15"/>
        <v>0.17609902584923445</v>
      </c>
      <c r="AH131" s="3"/>
      <c r="AK131">
        <f>ABS(100*(AD131-AD132)/(AVERAGE(AD131:AD132)))</f>
        <v>0.14392065598343851</v>
      </c>
      <c r="AL131">
        <f>ABS(100*((AVERAGE(AD131:AD132)-AVERAGE(AD125:AD126))/(AVERAGE(AD125:AD126,AD131:AD132))))</f>
        <v>1.3224633151593874</v>
      </c>
      <c r="AQ131">
        <f>ABS(100*(AE131-AE132)/(AVERAGE(AE131:AE132)))</f>
        <v>0.21759404750619185</v>
      </c>
      <c r="AR131">
        <f>ABS(100*((AVERAGE(AE131:AE132)-AVERAGE(AE125:AE126))/(AVERAGE(AE125:AE126,AE131:AE132))))</f>
        <v>1.4420925484133242</v>
      </c>
      <c r="AW131">
        <f>ABS(100*(AF131-AF132)/(AVERAGE(AF131:AF132)))</f>
        <v>0.41211744846003651</v>
      </c>
      <c r="AX131">
        <f>ABS(100*((AVERAGE(AF131:AF132)-AVERAGE(AF125:AF126))/(AVERAGE(AF125:AF126,AF131:AF132))))</f>
        <v>9.1253332782362513</v>
      </c>
      <c r="BC131">
        <f>ABS(100*(AG131-AG132)/(AVERAGE(AG131:AG132)))</f>
        <v>1.5412872362637151</v>
      </c>
      <c r="BD131">
        <f>ABS(100*((AVERAGE(AG131:AG132)-AVERAGE(AG125:AG126))/(AVERAGE(AG125:AG126,AG131:AG132))))</f>
        <v>5.5134365640027649</v>
      </c>
      <c r="BG131" s="3">
        <f>AVERAGE(AD131:AD132)</f>
        <v>8.1871032978994585</v>
      </c>
      <c r="BH131" s="3">
        <f>AVERAGE(AE131:AE132)</f>
        <v>11.287869908732509</v>
      </c>
      <c r="BI131" s="3">
        <f>AVERAGE(AF131:AF132)</f>
        <v>3.1007666108330509</v>
      </c>
      <c r="BJ131" s="3">
        <f>AVERAGE(AG131:AG132)</f>
        <v>0.177466661349234</v>
      </c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8412</v>
      </c>
      <c r="J132">
        <v>11427</v>
      </c>
      <c r="L132">
        <v>1653</v>
      </c>
      <c r="M132">
        <v>6.8689999999999998</v>
      </c>
      <c r="N132">
        <v>9.9589999999999996</v>
      </c>
      <c r="O132">
        <v>3.0910000000000002</v>
      </c>
      <c r="Q132">
        <v>5.7000000000000002E-2</v>
      </c>
      <c r="R132">
        <v>1</v>
      </c>
      <c r="S132">
        <v>0</v>
      </c>
      <c r="T132">
        <v>0</v>
      </c>
      <c r="V132">
        <v>0</v>
      </c>
      <c r="Y132" s="1">
        <v>44825</v>
      </c>
      <c r="Z132" s="6">
        <v>0.4913541666666667</v>
      </c>
      <c r="AB132">
        <v>1</v>
      </c>
      <c r="AD132" s="3">
        <f t="shared" si="12"/>
        <v>8.1929947642856469</v>
      </c>
      <c r="AE132" s="3">
        <f t="shared" si="13"/>
        <v>11.300150775238331</v>
      </c>
      <c r="AF132" s="3">
        <f t="shared" si="14"/>
        <v>3.1071560109526839</v>
      </c>
      <c r="AG132" s="3">
        <f t="shared" si="15"/>
        <v>0.17883429684923355</v>
      </c>
      <c r="AH132" s="3"/>
    </row>
    <row r="133" spans="1:62" x14ac:dyDescent="0.35">
      <c r="A133">
        <v>109</v>
      </c>
      <c r="B133">
        <v>3</v>
      </c>
      <c r="C133" t="s">
        <v>28</v>
      </c>
      <c r="D133" t="s">
        <v>27</v>
      </c>
      <c r="G133">
        <v>0.5</v>
      </c>
      <c r="H133">
        <v>0.5</v>
      </c>
      <c r="I133">
        <v>2746</v>
      </c>
      <c r="J133">
        <v>738</v>
      </c>
      <c r="L133">
        <v>240</v>
      </c>
      <c r="M133">
        <v>2.5219999999999998</v>
      </c>
      <c r="N133">
        <v>0.90400000000000003</v>
      </c>
      <c r="O133">
        <v>0</v>
      </c>
      <c r="Q133">
        <v>0</v>
      </c>
      <c r="R133">
        <v>1</v>
      </c>
      <c r="S133">
        <v>0</v>
      </c>
      <c r="T133">
        <v>0</v>
      </c>
      <c r="V133">
        <v>0</v>
      </c>
      <c r="Y133" s="1">
        <v>44825</v>
      </c>
      <c r="Z133" s="6">
        <v>0.50410879629629635</v>
      </c>
      <c r="AB133">
        <v>1</v>
      </c>
      <c r="AD133" s="3">
        <f t="shared" si="12"/>
        <v>2.6294866735950668</v>
      </c>
      <c r="AE133" s="3">
        <f t="shared" si="13"/>
        <v>0.79853620878009857</v>
      </c>
      <c r="AF133" s="3">
        <f t="shared" si="14"/>
        <v>-1.8309504648149684</v>
      </c>
      <c r="AG133" s="3">
        <f t="shared" si="15"/>
        <v>4.0800799599280221E-2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506</v>
      </c>
      <c r="J134">
        <v>672</v>
      </c>
      <c r="L134">
        <v>219</v>
      </c>
      <c r="M134">
        <v>0.80300000000000005</v>
      </c>
      <c r="N134">
        <v>0.84799999999999998</v>
      </c>
      <c r="O134">
        <v>4.3999999999999997E-2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44825</v>
      </c>
      <c r="Z134" s="6">
        <v>0.51033564814814814</v>
      </c>
      <c r="AB134">
        <v>1</v>
      </c>
      <c r="AD134" s="3">
        <f t="shared" si="12"/>
        <v>0.43000588941806372</v>
      </c>
      <c r="AE134" s="3">
        <f t="shared" si="13"/>
        <v>0.73369323362936001</v>
      </c>
      <c r="AF134" s="3">
        <f t="shared" si="14"/>
        <v>0.30368734421129628</v>
      </c>
      <c r="AG134" s="3">
        <f t="shared" si="15"/>
        <v>3.8749346349280914E-2</v>
      </c>
      <c r="AH134" s="3"/>
      <c r="AK134">
        <f>ABS(100*(AD134-AD135)/(AVERAGE(AD134:AD135)))</f>
        <v>10.325926279634976</v>
      </c>
      <c r="AQ134">
        <f>ABS(100*(AE134-AE135)/(AVERAGE(AE134:AE135)))</f>
        <v>6.9786837909057802</v>
      </c>
      <c r="AW134">
        <f>ABS(100*(AF134-AF135)/(AVERAGE(AF134:AF135)))</f>
        <v>27.118904415452949</v>
      </c>
      <c r="BC134">
        <f>ABS(100*(AG134-AG135)/(AVERAGE(AG134:AG135)))</f>
        <v>1.7804305493113808</v>
      </c>
      <c r="BG134" s="3">
        <f>AVERAGE(AD134:AD135)</f>
        <v>0.40889480153422197</v>
      </c>
      <c r="BH134" s="3">
        <f>AVERAGE(AE134:AE135)</f>
        <v>0.76021990528193484</v>
      </c>
      <c r="BI134" s="3">
        <f>AVERAGE(AF134:AF135)</f>
        <v>0.35132510374771286</v>
      </c>
      <c r="BJ134" s="3">
        <f>AVERAGE(AG134:AG135)</f>
        <v>3.8407437474281034E-2</v>
      </c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463</v>
      </c>
      <c r="J135">
        <v>726</v>
      </c>
      <c r="L135">
        <v>212</v>
      </c>
      <c r="M135">
        <v>0.77</v>
      </c>
      <c r="N135">
        <v>0.89300000000000002</v>
      </c>
      <c r="O135">
        <v>0.123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44825</v>
      </c>
      <c r="Z135" s="6">
        <v>0.51712962962962961</v>
      </c>
      <c r="AB135">
        <v>1</v>
      </c>
      <c r="AD135" s="3">
        <f t="shared" si="12"/>
        <v>0.38778371365038022</v>
      </c>
      <c r="AE135" s="3">
        <f t="shared" si="13"/>
        <v>0.78674657693450967</v>
      </c>
      <c r="AF135" s="3">
        <f t="shared" si="14"/>
        <v>0.39896286328412944</v>
      </c>
      <c r="AG135" s="3">
        <f t="shared" si="15"/>
        <v>3.8065528599281147E-2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1</v>
      </c>
      <c r="C136" t="s">
        <v>71</v>
      </c>
      <c r="D136" t="s">
        <v>27</v>
      </c>
      <c r="G136">
        <v>0.3</v>
      </c>
      <c r="H136">
        <v>0.3</v>
      </c>
      <c r="I136">
        <v>2686</v>
      </c>
      <c r="J136">
        <v>10613</v>
      </c>
      <c r="L136">
        <v>5260</v>
      </c>
      <c r="M136">
        <v>4.1260000000000003</v>
      </c>
      <c r="N136">
        <v>15.45</v>
      </c>
      <c r="O136">
        <v>11.324</v>
      </c>
      <c r="Q136">
        <v>0.72399999999999998</v>
      </c>
      <c r="R136">
        <v>1</v>
      </c>
      <c r="S136">
        <v>0</v>
      </c>
      <c r="T136">
        <v>0</v>
      </c>
      <c r="V136">
        <v>0</v>
      </c>
      <c r="Y136" s="1">
        <v>44825</v>
      </c>
      <c r="Z136" s="6">
        <v>0.53001157407407407</v>
      </c>
      <c r="AB136">
        <v>1</v>
      </c>
      <c r="AD136" s="3">
        <f t="shared" si="12"/>
        <v>4.2842866828886379</v>
      </c>
      <c r="AE136" s="3">
        <f t="shared" si="13"/>
        <v>17.500701247298707</v>
      </c>
      <c r="AF136" s="3">
        <f t="shared" si="14"/>
        <v>13.216414564410069</v>
      </c>
      <c r="AG136" s="3">
        <f t="shared" si="15"/>
        <v>0.88532635766519086</v>
      </c>
      <c r="AH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4365</v>
      </c>
      <c r="J137">
        <v>10505</v>
      </c>
      <c r="L137">
        <v>5164</v>
      </c>
      <c r="M137">
        <v>6.2729999999999997</v>
      </c>
      <c r="N137">
        <v>15.297000000000001</v>
      </c>
      <c r="O137">
        <v>9.0239999999999991</v>
      </c>
      <c r="Q137">
        <v>0.70699999999999996</v>
      </c>
      <c r="R137">
        <v>1</v>
      </c>
      <c r="S137">
        <v>0</v>
      </c>
      <c r="T137">
        <v>0</v>
      </c>
      <c r="V137">
        <v>0</v>
      </c>
      <c r="Y137" s="1">
        <v>44825</v>
      </c>
      <c r="Z137" s="6">
        <v>0.53716435185185185</v>
      </c>
      <c r="AB137">
        <v>1</v>
      </c>
      <c r="AD137" s="3">
        <f t="shared" si="12"/>
        <v>7.0320011446692838</v>
      </c>
      <c r="AE137" s="3">
        <f t="shared" si="13"/>
        <v>17.323856769614874</v>
      </c>
      <c r="AF137" s="3">
        <f t="shared" si="14"/>
        <v>10.29185562494559</v>
      </c>
      <c r="AG137" s="3">
        <f t="shared" si="15"/>
        <v>0.86969623766519588</v>
      </c>
      <c r="AH137" s="3"/>
      <c r="AI137">
        <f>100*(AVERAGE(I137:I138))/(AVERAGE(I$50:I$51))</f>
        <v>87.116441779110446</v>
      </c>
      <c r="AK137">
        <f>ABS(100*(AD137-AD138)/(AVERAGE(AD137:AD138)))</f>
        <v>0.32634583904696801</v>
      </c>
      <c r="AO137">
        <f>100*(AVERAGE(J137:J138))/(AVERAGE(J$50:J$51))</f>
        <v>89.571814324289576</v>
      </c>
      <c r="AQ137">
        <f>ABS(100*(AE137-AE138)/(AVERAGE(AE137:AE138)))</f>
        <v>1.0642558858495983</v>
      </c>
      <c r="AU137">
        <f>100*(((AVERAGE(J137:J138))-(AVERAGE(I137:I138)))/((AVERAGE(J$50:J$51))-(AVERAGE($I$50:I51))))</f>
        <v>91.415278403121718</v>
      </c>
      <c r="AW137">
        <f>ABS(100*(AF137-AF138)/(AVERAGE(AF137:AF138)))</f>
        <v>1.5715734372571863</v>
      </c>
      <c r="BA137">
        <f>100*(AVERAGE(L137:L138))/(AVERAGE(L$50:L$51))</f>
        <v>92.349186370583482</v>
      </c>
      <c r="BC137">
        <f>ABS(100*(AG137-AG138)/(AVERAGE(AG137:AG138)))</f>
        <v>1.0538868675617536</v>
      </c>
      <c r="BG137" s="3">
        <f>AVERAGE(AD137:AD138)</f>
        <v>7.0205455155850292</v>
      </c>
      <c r="BH137" s="3">
        <f>AVERAGE(AE137:AE138)</f>
        <v>17.232159633038073</v>
      </c>
      <c r="BI137" s="3">
        <f>AVERAGE(AF137:AF138)</f>
        <v>10.211614117453042</v>
      </c>
      <c r="BJ137" s="3">
        <f>AVERAGE(AG137:AG138)</f>
        <v>0.86513745266519748</v>
      </c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4351</v>
      </c>
      <c r="J138">
        <v>10393</v>
      </c>
      <c r="L138">
        <v>5108</v>
      </c>
      <c r="M138">
        <v>6.2539999999999996</v>
      </c>
      <c r="N138">
        <v>15.138999999999999</v>
      </c>
      <c r="O138">
        <v>8.8849999999999998</v>
      </c>
      <c r="Q138">
        <v>0.69699999999999995</v>
      </c>
      <c r="R138">
        <v>1</v>
      </c>
      <c r="S138">
        <v>0</v>
      </c>
      <c r="T138">
        <v>0</v>
      </c>
      <c r="V138">
        <v>0</v>
      </c>
      <c r="Y138" s="1">
        <v>44825</v>
      </c>
      <c r="Z138" s="6">
        <v>0.54418981481481488</v>
      </c>
      <c r="AB138">
        <v>1</v>
      </c>
      <c r="AD138" s="3">
        <f t="shared" si="12"/>
        <v>7.0090898865007736</v>
      </c>
      <c r="AE138" s="3">
        <f t="shared" si="13"/>
        <v>17.140462496461268</v>
      </c>
      <c r="AF138" s="3">
        <f t="shared" si="14"/>
        <v>10.131372609960493</v>
      </c>
      <c r="AG138" s="3">
        <f t="shared" si="15"/>
        <v>0.86057866766519908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6</v>
      </c>
      <c r="R139">
        <v>1</v>
      </c>
      <c r="AB139">
        <v>1</v>
      </c>
      <c r="AD139" s="3" t="e">
        <f t="shared" si="12"/>
        <v>#DIV/0!</v>
      </c>
      <c r="AE139" s="3" t="e">
        <f t="shared" si="13"/>
        <v>#DIV/0!</v>
      </c>
      <c r="AF139" s="3" t="e">
        <f t="shared" si="14"/>
        <v>#DIV/0!</v>
      </c>
      <c r="AG139" s="3" t="e">
        <f t="shared" si="15"/>
        <v>#DIV/0!</v>
      </c>
      <c r="AH139" s="3"/>
    </row>
  </sheetData>
  <conditionalFormatting sqref="BC36:BD37 AK39:AL40 AW39:AX40 AQ39:AR40 AK42:AL43 AL41 AQ42:AR43 AR41 AW42:AX43 AX41 BD41 BC39:BD40 BD38 BD35">
    <cfRule type="cellIs" dxfId="1649" priority="330" operator="greaterThan">
      <formula>20</formula>
    </cfRule>
  </conditionalFormatting>
  <conditionalFormatting sqref="AS52:AT52 AY52:AZ52 BE52 AM52:AN52 BE35:BE41 AM46:AN47 BE46:BE47 AY46:AZ47 AS46:AT47 AM39:AN43 AY39:AZ43 AS39:AT43">
    <cfRule type="cellIs" dxfId="1648" priority="329" operator="between">
      <formula>80</formula>
      <formula>120</formula>
    </cfRule>
  </conditionalFormatting>
  <conditionalFormatting sqref="BC43">
    <cfRule type="cellIs" dxfId="1647" priority="328" operator="greaterThan">
      <formula>20</formula>
    </cfRule>
  </conditionalFormatting>
  <conditionalFormatting sqref="AL47 AX47 BD47 BC52:BD52 AW52:AX52 AK52:AL52">
    <cfRule type="cellIs" dxfId="1646" priority="327" operator="greaterThan">
      <formula>20</formula>
    </cfRule>
  </conditionalFormatting>
  <conditionalFormatting sqref="AK52">
    <cfRule type="cellIs" dxfId="1645" priority="325" operator="greaterThan">
      <formula>20</formula>
    </cfRule>
  </conditionalFormatting>
  <conditionalFormatting sqref="BC52">
    <cfRule type="cellIs" dxfId="1644" priority="322" operator="greaterThan">
      <formula>20</formula>
    </cfRule>
  </conditionalFormatting>
  <conditionalFormatting sqref="AM34:AN39 AY34:AZ39">
    <cfRule type="cellIs" dxfId="1643" priority="320" operator="between">
      <formula>80</formula>
      <formula>120</formula>
    </cfRule>
  </conditionalFormatting>
  <conditionalFormatting sqref="AR47 AQ52:AR52">
    <cfRule type="cellIs" dxfId="1642" priority="326" operator="greaterThan">
      <formula>20</formula>
    </cfRule>
  </conditionalFormatting>
  <conditionalFormatting sqref="AQ34:AR34 AQ39:AR39 AR38 AQ36:AR37 AR35">
    <cfRule type="cellIs" dxfId="1641" priority="319" operator="greaterThan">
      <formula>20</formula>
    </cfRule>
  </conditionalFormatting>
  <conditionalFormatting sqref="AS34:AT39">
    <cfRule type="cellIs" dxfId="1640" priority="318" operator="between">
      <formula>80</formula>
      <formula>120</formula>
    </cfRule>
  </conditionalFormatting>
  <conditionalFormatting sqref="AQ52">
    <cfRule type="cellIs" dxfId="1639" priority="324" operator="greaterThan">
      <formula>20</formula>
    </cfRule>
  </conditionalFormatting>
  <conditionalFormatting sqref="AW52">
    <cfRule type="cellIs" dxfId="1638" priority="323" operator="greaterThan">
      <formula>20</formula>
    </cfRule>
  </conditionalFormatting>
  <conditionalFormatting sqref="AK34:AL34 AW34:AX34 AK39:AL39 AL38 AK36:AL37 AL35 AW39:AX39 AX38 AW36:AX37 AX35">
    <cfRule type="cellIs" dxfId="1637" priority="321" operator="greaterThan">
      <formula>20</formula>
    </cfRule>
  </conditionalFormatting>
  <conditionalFormatting sqref="BC52">
    <cfRule type="cellIs" dxfId="1636" priority="316" operator="greaterThan">
      <formula>20</formula>
    </cfRule>
  </conditionalFormatting>
  <conditionalFormatting sqref="AW52">
    <cfRule type="cellIs" dxfId="1635" priority="317" operator="greaterThan">
      <formula>20</formula>
    </cfRule>
  </conditionalFormatting>
  <conditionalFormatting sqref="BE83">
    <cfRule type="cellIs" dxfId="1634" priority="212" operator="between">
      <formula>80</formula>
      <formula>120</formula>
    </cfRule>
  </conditionalFormatting>
  <conditionalFormatting sqref="AK48">
    <cfRule type="cellIs" dxfId="1633" priority="315" operator="greaterThan">
      <formula>20</formula>
    </cfRule>
  </conditionalFormatting>
  <conditionalFormatting sqref="AQ48">
    <cfRule type="cellIs" dxfId="1632" priority="314" operator="greaterThan">
      <formula>20</formula>
    </cfRule>
  </conditionalFormatting>
  <conditionalFormatting sqref="AW48">
    <cfRule type="cellIs" dxfId="1631" priority="313" operator="greaterThan">
      <formula>20</formula>
    </cfRule>
  </conditionalFormatting>
  <conditionalFormatting sqref="BC48">
    <cfRule type="cellIs" dxfId="1630" priority="312" operator="greaterThan">
      <formula>20</formula>
    </cfRule>
  </conditionalFormatting>
  <conditionalFormatting sqref="AK45">
    <cfRule type="cellIs" dxfId="1629" priority="311" operator="greaterThan">
      <formula>20</formula>
    </cfRule>
  </conditionalFormatting>
  <conditionalFormatting sqref="AQ45">
    <cfRule type="cellIs" dxfId="1628" priority="310" operator="greaterThan">
      <formula>20</formula>
    </cfRule>
  </conditionalFormatting>
  <conditionalFormatting sqref="AW45">
    <cfRule type="cellIs" dxfId="1627" priority="309" operator="greaterThan">
      <formula>20</formula>
    </cfRule>
  </conditionalFormatting>
  <conditionalFormatting sqref="BC45">
    <cfRule type="cellIs" dxfId="1626" priority="308" operator="greaterThan">
      <formula>20</formula>
    </cfRule>
  </conditionalFormatting>
  <conditionalFormatting sqref="AK46">
    <cfRule type="cellIs" dxfId="1625" priority="307" operator="greaterThan">
      <formula>20</formula>
    </cfRule>
  </conditionalFormatting>
  <conditionalFormatting sqref="AQ46">
    <cfRule type="cellIs" dxfId="1624" priority="306" operator="greaterThan">
      <formula>20</formula>
    </cfRule>
  </conditionalFormatting>
  <conditionalFormatting sqref="AW46">
    <cfRule type="cellIs" dxfId="1623" priority="305" operator="greaterThan">
      <formula>20</formula>
    </cfRule>
  </conditionalFormatting>
  <conditionalFormatting sqref="BC46">
    <cfRule type="cellIs" dxfId="1622" priority="304" operator="greaterThan">
      <formula>20</formula>
    </cfRule>
  </conditionalFormatting>
  <conditionalFormatting sqref="AW88">
    <cfRule type="cellIs" dxfId="1621" priority="206" operator="greaterThan">
      <formula>20</formula>
    </cfRule>
  </conditionalFormatting>
  <conditionalFormatting sqref="BC88">
    <cfRule type="cellIs" dxfId="1620" priority="205" operator="greaterThan">
      <formula>20</formula>
    </cfRule>
  </conditionalFormatting>
  <conditionalFormatting sqref="AK94 AK91">
    <cfRule type="cellIs" dxfId="1619" priority="204" operator="greaterThan">
      <formula>20</formula>
    </cfRule>
  </conditionalFormatting>
  <conditionalFormatting sqref="AQ94 AQ91">
    <cfRule type="cellIs" dxfId="1618" priority="203" operator="greaterThan">
      <formula>20</formula>
    </cfRule>
  </conditionalFormatting>
  <conditionalFormatting sqref="AK51">
    <cfRule type="cellIs" dxfId="1617" priority="303" operator="greaterThan">
      <formula>20</formula>
    </cfRule>
  </conditionalFormatting>
  <conditionalFormatting sqref="AQ51">
    <cfRule type="cellIs" dxfId="1616" priority="302" operator="greaterThan">
      <formula>20</formula>
    </cfRule>
  </conditionalFormatting>
  <conditionalFormatting sqref="AW51">
    <cfRule type="cellIs" dxfId="1615" priority="301" operator="greaterThan">
      <formula>20</formula>
    </cfRule>
  </conditionalFormatting>
  <conditionalFormatting sqref="BC51">
    <cfRule type="cellIs" dxfId="1614" priority="300" operator="greaterThan">
      <formula>20</formula>
    </cfRule>
  </conditionalFormatting>
  <conditionalFormatting sqref="AK85 AK82 AK79 AK76 AK73 AK70 AK67 AK64 AK61 AK58 AK55">
    <cfRule type="cellIs" dxfId="1613" priority="299" operator="greaterThan">
      <formula>20</formula>
    </cfRule>
  </conditionalFormatting>
  <conditionalFormatting sqref="AQ85 AQ82 AQ79 AQ76 AQ73 AQ70 AQ67 AQ64 AQ61 AQ58 AQ55">
    <cfRule type="cellIs" dxfId="1612" priority="298" operator="greaterThan">
      <formula>20</formula>
    </cfRule>
  </conditionalFormatting>
  <conditionalFormatting sqref="AW85 AW82 AW79 AW76 AW73 AW70 AW67 AW64 AW61 AW58 AW55">
    <cfRule type="cellIs" dxfId="1611" priority="297" operator="greaterThan">
      <formula>20</formula>
    </cfRule>
  </conditionalFormatting>
  <conditionalFormatting sqref="BC85 BC82 BC79 BC76 BC73 BC70 BC67 BC64 BC61 BC58 BC55">
    <cfRule type="cellIs" dxfId="1610" priority="296" operator="greaterThan">
      <formula>20</formula>
    </cfRule>
  </conditionalFormatting>
  <conditionalFormatting sqref="AK92">
    <cfRule type="cellIs" dxfId="1609" priority="295" operator="greaterThan">
      <formula>20</formula>
    </cfRule>
  </conditionalFormatting>
  <conditionalFormatting sqref="AQ92">
    <cfRule type="cellIs" dxfId="1608" priority="294" operator="greaterThan">
      <formula>20</formula>
    </cfRule>
  </conditionalFormatting>
  <conditionalFormatting sqref="AW92">
    <cfRule type="cellIs" dxfId="1607" priority="293" operator="greaterThan">
      <formula>20</formula>
    </cfRule>
  </conditionalFormatting>
  <conditionalFormatting sqref="BC95 BC92">
    <cfRule type="cellIs" dxfId="1606" priority="292" operator="greaterThan">
      <formula>20</formula>
    </cfRule>
  </conditionalFormatting>
  <conditionalFormatting sqref="AM86:AN86">
    <cfRule type="cellIs" dxfId="1605" priority="291" operator="between">
      <formula>80</formula>
      <formula>120</formula>
    </cfRule>
  </conditionalFormatting>
  <conditionalFormatting sqref="AL85">
    <cfRule type="cellIs" dxfId="1604" priority="290" operator="greaterThan">
      <formula>20</formula>
    </cfRule>
  </conditionalFormatting>
  <conditionalFormatting sqref="AM85:AN85">
    <cfRule type="cellIs" dxfId="1603" priority="289" operator="between">
      <formula>80</formula>
      <formula>120</formula>
    </cfRule>
  </conditionalFormatting>
  <conditionalFormatting sqref="AM85:AN85">
    <cfRule type="cellIs" dxfId="1602" priority="288" operator="between">
      <formula>80</formula>
      <formula>120</formula>
    </cfRule>
  </conditionalFormatting>
  <conditionalFormatting sqref="AR83">
    <cfRule type="cellIs" dxfId="1601" priority="227" operator="greaterThan">
      <formula>20</formula>
    </cfRule>
  </conditionalFormatting>
  <conditionalFormatting sqref="AM87:AN87">
    <cfRule type="cellIs" dxfId="1600" priority="287" operator="between">
      <formula>80</formula>
      <formula>120</formula>
    </cfRule>
  </conditionalFormatting>
  <conditionalFormatting sqref="AK86 AK83 AK80 AK77 AK74 AK71 AK68 AK65 AK62 AK59 AK56 AK53">
    <cfRule type="cellIs" dxfId="1599" priority="242" operator="greaterThan">
      <formula>20</formula>
    </cfRule>
  </conditionalFormatting>
  <conditionalFormatting sqref="AQ86 AQ83 AQ80 AQ77 AQ74 AQ71 AQ68 AQ65 AQ62 AQ59 AQ56 AQ53">
    <cfRule type="cellIs" dxfId="1598" priority="241" operator="greaterThan">
      <formula>20</formula>
    </cfRule>
  </conditionalFormatting>
  <conditionalFormatting sqref="AW86 AW83 AW80 AW77 AW74 AW71 AW68 AW65 AW62 AW59 AW56 AW53">
    <cfRule type="cellIs" dxfId="1597" priority="240" operator="greaterThan">
      <formula>20</formula>
    </cfRule>
  </conditionalFormatting>
  <conditionalFormatting sqref="BC86 BC83 BC80 BC77 BC74 BC71 BC68 BC65 BC62 BC59 BC56 BC53">
    <cfRule type="cellIs" dxfId="1596" priority="239" operator="greaterThan">
      <formula>20</formula>
    </cfRule>
  </conditionalFormatting>
  <conditionalFormatting sqref="AQ93 AQ90">
    <cfRule type="cellIs" dxfId="1595" priority="237" operator="greaterThan">
      <formula>20</formula>
    </cfRule>
  </conditionalFormatting>
  <conditionalFormatting sqref="AW93 AW90">
    <cfRule type="cellIs" dxfId="1594" priority="236" operator="greaterThan">
      <formula>20</formula>
    </cfRule>
  </conditionalFormatting>
  <conditionalFormatting sqref="AS86:AT86">
    <cfRule type="cellIs" dxfId="1593" priority="286" operator="between">
      <formula>80</formula>
      <formula>120</formula>
    </cfRule>
  </conditionalFormatting>
  <conditionalFormatting sqref="AS86:AT86">
    <cfRule type="cellIs" dxfId="1592" priority="285" operator="between">
      <formula>80</formula>
      <formula>120</formula>
    </cfRule>
  </conditionalFormatting>
  <conditionalFormatting sqref="AR85">
    <cfRule type="cellIs" dxfId="1591" priority="284" operator="greaterThan">
      <formula>20</formula>
    </cfRule>
  </conditionalFormatting>
  <conditionalFormatting sqref="AS85:AT85">
    <cfRule type="cellIs" dxfId="1590" priority="283" operator="between">
      <formula>80</formula>
      <formula>120</formula>
    </cfRule>
  </conditionalFormatting>
  <conditionalFormatting sqref="AS85:AT85">
    <cfRule type="cellIs" dxfId="1589" priority="282" operator="between">
      <formula>80</formula>
      <formula>120</formula>
    </cfRule>
  </conditionalFormatting>
  <conditionalFormatting sqref="AS85:AT85">
    <cfRule type="cellIs" dxfId="1588" priority="281" operator="between">
      <formula>80</formula>
      <formula>120</formula>
    </cfRule>
  </conditionalFormatting>
  <conditionalFormatting sqref="AS87:AT87">
    <cfRule type="cellIs" dxfId="1587" priority="280" operator="between">
      <formula>80</formula>
      <formula>120</formula>
    </cfRule>
  </conditionalFormatting>
  <conditionalFormatting sqref="AS87:AT87">
    <cfRule type="cellIs" dxfId="1586" priority="279" operator="between">
      <formula>80</formula>
      <formula>120</formula>
    </cfRule>
  </conditionalFormatting>
  <conditionalFormatting sqref="AY86:AZ86">
    <cfRule type="cellIs" dxfId="1585" priority="278" operator="between">
      <formula>80</formula>
      <formula>120</formula>
    </cfRule>
  </conditionalFormatting>
  <conditionalFormatting sqref="AX85">
    <cfRule type="cellIs" dxfId="1584" priority="277" operator="greaterThan">
      <formula>20</formula>
    </cfRule>
  </conditionalFormatting>
  <conditionalFormatting sqref="AY85:AZ85">
    <cfRule type="cellIs" dxfId="1583" priority="276" operator="between">
      <formula>80</formula>
      <formula>120</formula>
    </cfRule>
  </conditionalFormatting>
  <conditionalFormatting sqref="AY85:AZ85">
    <cfRule type="cellIs" dxfId="1582" priority="274" operator="between">
      <formula>80</formula>
      <formula>120</formula>
    </cfRule>
  </conditionalFormatting>
  <conditionalFormatting sqref="AY85:AZ85">
    <cfRule type="cellIs" dxfId="1581" priority="275" operator="between">
      <formula>80</formula>
      <formula>120</formula>
    </cfRule>
  </conditionalFormatting>
  <conditionalFormatting sqref="AY87:AZ87">
    <cfRule type="cellIs" dxfId="1580" priority="273" operator="between">
      <formula>80</formula>
      <formula>120</formula>
    </cfRule>
  </conditionalFormatting>
  <conditionalFormatting sqref="BE86">
    <cfRule type="cellIs" dxfId="1579" priority="272" operator="between">
      <formula>80</formula>
      <formula>120</formula>
    </cfRule>
  </conditionalFormatting>
  <conditionalFormatting sqref="BD85">
    <cfRule type="cellIs" dxfId="1578" priority="271" operator="greaterThan">
      <formula>20</formula>
    </cfRule>
  </conditionalFormatting>
  <conditionalFormatting sqref="BE85">
    <cfRule type="cellIs" dxfId="1577" priority="270" operator="between">
      <formula>80</formula>
      <formula>120</formula>
    </cfRule>
  </conditionalFormatting>
  <conditionalFormatting sqref="BE85">
    <cfRule type="cellIs" dxfId="1576" priority="269" operator="between">
      <formula>80</formula>
      <formula>120</formula>
    </cfRule>
  </conditionalFormatting>
  <conditionalFormatting sqref="BE85">
    <cfRule type="cellIs" dxfId="1575" priority="267" operator="between">
      <formula>80</formula>
      <formula>120</formula>
    </cfRule>
  </conditionalFormatting>
  <conditionalFormatting sqref="BE85">
    <cfRule type="cellIs" dxfId="1574" priority="268" operator="between">
      <formula>80</formula>
      <formula>120</formula>
    </cfRule>
  </conditionalFormatting>
  <conditionalFormatting sqref="BE87">
    <cfRule type="cellIs" dxfId="1573" priority="266" operator="between">
      <formula>80</formula>
      <formula>120</formula>
    </cfRule>
  </conditionalFormatting>
  <conditionalFormatting sqref="AW94 AW91">
    <cfRule type="cellIs" dxfId="1572" priority="202" operator="greaterThan">
      <formula>20</formula>
    </cfRule>
  </conditionalFormatting>
  <conditionalFormatting sqref="AQ92 AQ89">
    <cfRule type="cellIs" dxfId="1571" priority="199" operator="greaterThan">
      <formula>20</formula>
    </cfRule>
  </conditionalFormatting>
  <conditionalFormatting sqref="AS96:AT96">
    <cfRule type="cellIs" dxfId="1570" priority="195" operator="between">
      <formula>80</formula>
      <formula>120</formula>
    </cfRule>
  </conditionalFormatting>
  <conditionalFormatting sqref="BE96">
    <cfRule type="cellIs" dxfId="1569" priority="192" operator="between">
      <formula>80</formula>
      <formula>120</formula>
    </cfRule>
  </conditionalFormatting>
  <conditionalFormatting sqref="AS97:AT97 AY97:AZ97 BE97 AM97:AN97">
    <cfRule type="cellIs" dxfId="1568" priority="191" operator="between">
      <formula>80</formula>
      <formula>120</formula>
    </cfRule>
  </conditionalFormatting>
  <conditionalFormatting sqref="BC97:BD97 AW97:AX97 AK97:AL97">
    <cfRule type="cellIs" dxfId="1567" priority="190" operator="greaterThan">
      <formula>20</formula>
    </cfRule>
  </conditionalFormatting>
  <conditionalFormatting sqref="BC42">
    <cfRule type="cellIs" dxfId="1566" priority="265" operator="greaterThan">
      <formula>20</formula>
    </cfRule>
  </conditionalFormatting>
  <conditionalFormatting sqref="AK46:AL46 AW46:AX46 BC46:BD46">
    <cfRule type="cellIs" dxfId="1565" priority="264" operator="greaterThan">
      <formula>20</formula>
    </cfRule>
  </conditionalFormatting>
  <conditionalFormatting sqref="AQ46:AR46">
    <cfRule type="cellIs" dxfId="1564" priority="263" operator="greaterThan">
      <formula>20</formula>
    </cfRule>
  </conditionalFormatting>
  <conditionalFormatting sqref="AQ46">
    <cfRule type="cellIs" dxfId="1563" priority="261" operator="greaterThan">
      <formula>20</formula>
    </cfRule>
  </conditionalFormatting>
  <conditionalFormatting sqref="BC46 BC48">
    <cfRule type="cellIs" dxfId="1562" priority="259" operator="greaterThan">
      <formula>20</formula>
    </cfRule>
  </conditionalFormatting>
  <conditionalFormatting sqref="AK46">
    <cfRule type="cellIs" dxfId="1561" priority="262" operator="greaterThan">
      <formula>20</formula>
    </cfRule>
  </conditionalFormatting>
  <conditionalFormatting sqref="AW46 AW48">
    <cfRule type="cellIs" dxfId="1560" priority="260" operator="greaterThan">
      <formula>20</formula>
    </cfRule>
  </conditionalFormatting>
  <conditionalFormatting sqref="AK48:AL48 AW48:AX48 BC48:BD48">
    <cfRule type="cellIs" dxfId="1559" priority="258" operator="greaterThan">
      <formula>20</formula>
    </cfRule>
  </conditionalFormatting>
  <conditionalFormatting sqref="AM48:AN48 BE48 AY48:AZ48">
    <cfRule type="cellIs" dxfId="1558" priority="257" operator="between">
      <formula>80</formula>
      <formula>120</formula>
    </cfRule>
  </conditionalFormatting>
  <conditionalFormatting sqref="AQ48:AR48">
    <cfRule type="cellIs" dxfId="1557" priority="256" operator="greaterThan">
      <formula>20</formula>
    </cfRule>
  </conditionalFormatting>
  <conditionalFormatting sqref="AS48:AT48">
    <cfRule type="cellIs" dxfId="1556" priority="255" operator="between">
      <formula>80</formula>
      <formula>120</formula>
    </cfRule>
  </conditionalFormatting>
  <conditionalFormatting sqref="AK45">
    <cfRule type="cellIs" dxfId="1555" priority="254" operator="greaterThan">
      <formula>20</formula>
    </cfRule>
  </conditionalFormatting>
  <conditionalFormatting sqref="AQ45">
    <cfRule type="cellIs" dxfId="1554" priority="253" operator="greaterThan">
      <formula>20</formula>
    </cfRule>
  </conditionalFormatting>
  <conditionalFormatting sqref="AW45">
    <cfRule type="cellIs" dxfId="1553" priority="252" operator="greaterThan">
      <formula>20</formula>
    </cfRule>
  </conditionalFormatting>
  <conditionalFormatting sqref="BC45">
    <cfRule type="cellIs" dxfId="1552" priority="251" operator="greaterThan">
      <formula>20</formula>
    </cfRule>
  </conditionalFormatting>
  <conditionalFormatting sqref="AK49">
    <cfRule type="cellIs" dxfId="1551" priority="250" operator="greaterThan">
      <formula>20</formula>
    </cfRule>
  </conditionalFormatting>
  <conditionalFormatting sqref="AQ49">
    <cfRule type="cellIs" dxfId="1550" priority="249" operator="greaterThan">
      <formula>20</formula>
    </cfRule>
  </conditionalFormatting>
  <conditionalFormatting sqref="AW49">
    <cfRule type="cellIs" dxfId="1549" priority="248" operator="greaterThan">
      <formula>20</formula>
    </cfRule>
  </conditionalFormatting>
  <conditionalFormatting sqref="BC49">
    <cfRule type="cellIs" dxfId="1548" priority="247" operator="greaterThan">
      <formula>20</formula>
    </cfRule>
  </conditionalFormatting>
  <conditionalFormatting sqref="AK50">
    <cfRule type="cellIs" dxfId="1547" priority="246" operator="greaterThan">
      <formula>20</formula>
    </cfRule>
  </conditionalFormatting>
  <conditionalFormatting sqref="AQ50">
    <cfRule type="cellIs" dxfId="1546" priority="245" operator="greaterThan">
      <formula>20</formula>
    </cfRule>
  </conditionalFormatting>
  <conditionalFormatting sqref="AW50">
    <cfRule type="cellIs" dxfId="1545" priority="244" operator="greaterThan">
      <formula>20</formula>
    </cfRule>
  </conditionalFormatting>
  <conditionalFormatting sqref="BC50">
    <cfRule type="cellIs" dxfId="1544" priority="243" operator="greaterThan">
      <formula>20</formula>
    </cfRule>
  </conditionalFormatting>
  <conditionalFormatting sqref="AK93 AK90">
    <cfRule type="cellIs" dxfId="1543" priority="238" operator="greaterThan">
      <formula>20</formula>
    </cfRule>
  </conditionalFormatting>
  <conditionalFormatting sqref="BC93 BC90">
    <cfRule type="cellIs" dxfId="1542" priority="235" operator="greaterThan">
      <formula>20</formula>
    </cfRule>
  </conditionalFormatting>
  <conditionalFormatting sqref="AM84:AN84">
    <cfRule type="cellIs" dxfId="1541" priority="234" operator="between">
      <formula>80</formula>
      <formula>120</formula>
    </cfRule>
  </conditionalFormatting>
  <conditionalFormatting sqref="AL83">
    <cfRule type="cellIs" dxfId="1540" priority="233" operator="greaterThan">
      <formula>20</formula>
    </cfRule>
  </conditionalFormatting>
  <conditionalFormatting sqref="AM83:AN83">
    <cfRule type="cellIs" dxfId="1539" priority="232" operator="between">
      <formula>80</formula>
      <formula>120</formula>
    </cfRule>
  </conditionalFormatting>
  <conditionalFormatting sqref="AM83:AN83">
    <cfRule type="cellIs" dxfId="1538" priority="231" operator="between">
      <formula>80</formula>
      <formula>120</formula>
    </cfRule>
  </conditionalFormatting>
  <conditionalFormatting sqref="AM85:AN86">
    <cfRule type="cellIs" dxfId="1537" priority="230" operator="between">
      <formula>80</formula>
      <formula>120</formula>
    </cfRule>
  </conditionalFormatting>
  <conditionalFormatting sqref="AS84:AT84">
    <cfRule type="cellIs" dxfId="1536" priority="229" operator="between">
      <formula>80</formula>
      <formula>120</formula>
    </cfRule>
  </conditionalFormatting>
  <conditionalFormatting sqref="AS84:AT84">
    <cfRule type="cellIs" dxfId="1535" priority="228" operator="between">
      <formula>80</formula>
      <formula>120</formula>
    </cfRule>
  </conditionalFormatting>
  <conditionalFormatting sqref="AS83:AT83">
    <cfRule type="cellIs" dxfId="1534" priority="226" operator="between">
      <formula>80</formula>
      <formula>120</formula>
    </cfRule>
  </conditionalFormatting>
  <conditionalFormatting sqref="AS83:AT83">
    <cfRule type="cellIs" dxfId="1533" priority="225" operator="between">
      <formula>80</formula>
      <formula>120</formula>
    </cfRule>
  </conditionalFormatting>
  <conditionalFormatting sqref="AS83:AT83">
    <cfRule type="cellIs" dxfId="1532" priority="224" operator="between">
      <formula>80</formula>
      <formula>120</formula>
    </cfRule>
  </conditionalFormatting>
  <conditionalFormatting sqref="AS85:AT86">
    <cfRule type="cellIs" dxfId="1531" priority="223" operator="between">
      <formula>80</formula>
      <formula>120</formula>
    </cfRule>
  </conditionalFormatting>
  <conditionalFormatting sqref="AS85:AT86">
    <cfRule type="cellIs" dxfId="1530" priority="222" operator="between">
      <formula>80</formula>
      <formula>120</formula>
    </cfRule>
  </conditionalFormatting>
  <conditionalFormatting sqref="BD83">
    <cfRule type="cellIs" dxfId="1529" priority="214" operator="greaterThan">
      <formula>20</formula>
    </cfRule>
  </conditionalFormatting>
  <conditionalFormatting sqref="AY84:AZ84">
    <cfRule type="cellIs" dxfId="1528" priority="221" operator="between">
      <formula>80</formula>
      <formula>120</formula>
    </cfRule>
  </conditionalFormatting>
  <conditionalFormatting sqref="AX83">
    <cfRule type="cellIs" dxfId="1527" priority="220" operator="greaterThan">
      <formula>20</formula>
    </cfRule>
  </conditionalFormatting>
  <conditionalFormatting sqref="AY83:AZ83">
    <cfRule type="cellIs" dxfId="1526" priority="219" operator="between">
      <formula>80</formula>
      <formula>120</formula>
    </cfRule>
  </conditionalFormatting>
  <conditionalFormatting sqref="AY83:AZ83">
    <cfRule type="cellIs" dxfId="1525" priority="217" operator="between">
      <formula>80</formula>
      <formula>120</formula>
    </cfRule>
  </conditionalFormatting>
  <conditionalFormatting sqref="AY83:AZ83">
    <cfRule type="cellIs" dxfId="1524" priority="218" operator="between">
      <formula>80</formula>
      <formula>120</formula>
    </cfRule>
  </conditionalFormatting>
  <conditionalFormatting sqref="AY85:AZ86">
    <cfRule type="cellIs" dxfId="1523" priority="216" operator="between">
      <formula>80</formula>
      <formula>120</formula>
    </cfRule>
  </conditionalFormatting>
  <conditionalFormatting sqref="AK88">
    <cfRule type="cellIs" dxfId="1522" priority="208" operator="greaterThan">
      <formula>20</formula>
    </cfRule>
  </conditionalFormatting>
  <conditionalFormatting sqref="BE84">
    <cfRule type="cellIs" dxfId="1521" priority="215" operator="between">
      <formula>80</formula>
      <formula>120</formula>
    </cfRule>
  </conditionalFormatting>
  <conditionalFormatting sqref="BE83">
    <cfRule type="cellIs" dxfId="1520" priority="213" operator="between">
      <formula>80</formula>
      <formula>120</formula>
    </cfRule>
  </conditionalFormatting>
  <conditionalFormatting sqref="BE83">
    <cfRule type="cellIs" dxfId="1519" priority="210" operator="between">
      <formula>80</formula>
      <formula>120</formula>
    </cfRule>
  </conditionalFormatting>
  <conditionalFormatting sqref="BE83">
    <cfRule type="cellIs" dxfId="1518" priority="211" operator="between">
      <formula>80</formula>
      <formula>120</formula>
    </cfRule>
  </conditionalFormatting>
  <conditionalFormatting sqref="AK92 AK89">
    <cfRule type="cellIs" dxfId="1517" priority="200" operator="greaterThan">
      <formula>20</formula>
    </cfRule>
  </conditionalFormatting>
  <conditionalFormatting sqref="BE85:BE86">
    <cfRule type="cellIs" dxfId="1516" priority="209" operator="between">
      <formula>80</formula>
      <formula>120</formula>
    </cfRule>
  </conditionalFormatting>
  <conditionalFormatting sqref="AW92 AW89">
    <cfRule type="cellIs" dxfId="1515" priority="198" operator="greaterThan">
      <formula>20</formula>
    </cfRule>
  </conditionalFormatting>
  <conditionalFormatting sqref="AQ88">
    <cfRule type="cellIs" dxfId="1514" priority="207" operator="greaterThan">
      <formula>20</formula>
    </cfRule>
  </conditionalFormatting>
  <conditionalFormatting sqref="BC94 BC91">
    <cfRule type="cellIs" dxfId="1513" priority="201" operator="greaterThan">
      <formula>20</formula>
    </cfRule>
  </conditionalFormatting>
  <conditionalFormatting sqref="BC95 BC92 BC89">
    <cfRule type="cellIs" dxfId="1512" priority="197" operator="greaterThan">
      <formula>20</formula>
    </cfRule>
  </conditionalFormatting>
  <conditionalFormatting sqref="AM96:AN96">
    <cfRule type="cellIs" dxfId="1511" priority="196" operator="between">
      <formula>80</formula>
      <formula>120</formula>
    </cfRule>
  </conditionalFormatting>
  <conditionalFormatting sqref="AS96:AT96">
    <cfRule type="cellIs" dxfId="1510" priority="194" operator="between">
      <formula>80</formula>
      <formula>120</formula>
    </cfRule>
  </conditionalFormatting>
  <conditionalFormatting sqref="AY96:AZ96">
    <cfRule type="cellIs" dxfId="1509" priority="193" operator="between">
      <formula>80</formula>
      <formula>120</formula>
    </cfRule>
  </conditionalFormatting>
  <conditionalFormatting sqref="AK97">
    <cfRule type="cellIs" dxfId="1508" priority="188" operator="greaterThan">
      <formula>20</formula>
    </cfRule>
  </conditionalFormatting>
  <conditionalFormatting sqref="BC97">
    <cfRule type="cellIs" dxfId="1507" priority="185" operator="greaterThan">
      <formula>20</formula>
    </cfRule>
  </conditionalFormatting>
  <conditionalFormatting sqref="AQ97:AR97">
    <cfRule type="cellIs" dxfId="1506" priority="189" operator="greaterThan">
      <formula>20</formula>
    </cfRule>
  </conditionalFormatting>
  <conditionalFormatting sqref="AQ97">
    <cfRule type="cellIs" dxfId="1505" priority="187" operator="greaterThan">
      <formula>20</formula>
    </cfRule>
  </conditionalFormatting>
  <conditionalFormatting sqref="AW97">
    <cfRule type="cellIs" dxfId="1504" priority="186" operator="greaterThan">
      <formula>20</formula>
    </cfRule>
  </conditionalFormatting>
  <conditionalFormatting sqref="BC97">
    <cfRule type="cellIs" dxfId="1503" priority="183" operator="greaterThan">
      <formula>20</formula>
    </cfRule>
  </conditionalFormatting>
  <conditionalFormatting sqref="AW97">
    <cfRule type="cellIs" dxfId="1502" priority="184" operator="greaterThan">
      <formula>20</formula>
    </cfRule>
  </conditionalFormatting>
  <conditionalFormatting sqref="AK130 AK127 AK124 AK121 AK118 AK115 AK112 AK109 AK106 AK103 AK100">
    <cfRule type="cellIs" dxfId="1501" priority="182" operator="greaterThan">
      <formula>20</formula>
    </cfRule>
  </conditionalFormatting>
  <conditionalFormatting sqref="AQ130 AQ127 AQ124 AQ121 AQ118 AQ115 AQ112 AQ109 AQ106 AQ103 AQ100">
    <cfRule type="cellIs" dxfId="1500" priority="181" operator="greaterThan">
      <formula>20</formula>
    </cfRule>
  </conditionalFormatting>
  <conditionalFormatting sqref="AW130 AW127 AW124 AW121 AW118 AW115 AW112 AW109 AW106 AW103 AW100">
    <cfRule type="cellIs" dxfId="1499" priority="180" operator="greaterThan">
      <formula>20</formula>
    </cfRule>
  </conditionalFormatting>
  <conditionalFormatting sqref="BC130 BC127 BC124 BC121 BC118 BC115 BC112 BC109 BC106 BC103 BC100">
    <cfRule type="cellIs" dxfId="1498" priority="179" operator="greaterThan">
      <formula>20</formula>
    </cfRule>
  </conditionalFormatting>
  <conditionalFormatting sqref="AX130">
    <cfRule type="cellIs" dxfId="1497" priority="164" operator="greaterThan">
      <formula>20</formula>
    </cfRule>
  </conditionalFormatting>
  <conditionalFormatting sqref="AM131:AN131">
    <cfRule type="cellIs" dxfId="1496" priority="178" operator="between">
      <formula>80</formula>
      <formula>120</formula>
    </cfRule>
  </conditionalFormatting>
  <conditionalFormatting sqref="AL130">
    <cfRule type="cellIs" dxfId="1495" priority="177" operator="greaterThan">
      <formula>20</formula>
    </cfRule>
  </conditionalFormatting>
  <conditionalFormatting sqref="AM130:AN130">
    <cfRule type="cellIs" dxfId="1494" priority="176" operator="between">
      <formula>80</formula>
      <formula>120</formula>
    </cfRule>
  </conditionalFormatting>
  <conditionalFormatting sqref="AM130:AN130">
    <cfRule type="cellIs" dxfId="1493" priority="175" operator="between">
      <formula>80</formula>
      <formula>120</formula>
    </cfRule>
  </conditionalFormatting>
  <conditionalFormatting sqref="AM132:AN132">
    <cfRule type="cellIs" dxfId="1492" priority="174" operator="between">
      <formula>80</formula>
      <formula>120</formula>
    </cfRule>
  </conditionalFormatting>
  <conditionalFormatting sqref="AS131:AT131">
    <cfRule type="cellIs" dxfId="1491" priority="173" operator="between">
      <formula>80</formula>
      <formula>120</formula>
    </cfRule>
  </conditionalFormatting>
  <conditionalFormatting sqref="AS131:AT131">
    <cfRule type="cellIs" dxfId="1490" priority="172" operator="between">
      <formula>80</formula>
      <formula>120</formula>
    </cfRule>
  </conditionalFormatting>
  <conditionalFormatting sqref="AR130">
    <cfRule type="cellIs" dxfId="1489" priority="171" operator="greaterThan">
      <formula>20</formula>
    </cfRule>
  </conditionalFormatting>
  <conditionalFormatting sqref="AS130:AT130">
    <cfRule type="cellIs" dxfId="1488" priority="170" operator="between">
      <formula>80</formula>
      <formula>120</formula>
    </cfRule>
  </conditionalFormatting>
  <conditionalFormatting sqref="AS130:AT130">
    <cfRule type="cellIs" dxfId="1487" priority="169" operator="between">
      <formula>80</formula>
      <formula>120</formula>
    </cfRule>
  </conditionalFormatting>
  <conditionalFormatting sqref="AS130:AT130">
    <cfRule type="cellIs" dxfId="1486" priority="168" operator="between">
      <formula>80</formula>
      <formula>120</formula>
    </cfRule>
  </conditionalFormatting>
  <conditionalFormatting sqref="AS132:AT132">
    <cfRule type="cellIs" dxfId="1485" priority="167" operator="between">
      <formula>80</formula>
      <formula>120</formula>
    </cfRule>
  </conditionalFormatting>
  <conditionalFormatting sqref="AS132:AT132">
    <cfRule type="cellIs" dxfId="1484" priority="166" operator="between">
      <formula>80</formula>
      <formula>120</formula>
    </cfRule>
  </conditionalFormatting>
  <conditionalFormatting sqref="AY131:AZ131">
    <cfRule type="cellIs" dxfId="1483" priority="165" operator="between">
      <formula>80</formula>
      <formula>120</formula>
    </cfRule>
  </conditionalFormatting>
  <conditionalFormatting sqref="AY130:AZ130">
    <cfRule type="cellIs" dxfId="1482" priority="163" operator="between">
      <formula>80</formula>
      <formula>120</formula>
    </cfRule>
  </conditionalFormatting>
  <conditionalFormatting sqref="AY130:AZ130">
    <cfRule type="cellIs" dxfId="1481" priority="161" operator="between">
      <formula>80</formula>
      <formula>120</formula>
    </cfRule>
  </conditionalFormatting>
  <conditionalFormatting sqref="AY130:AZ130">
    <cfRule type="cellIs" dxfId="1480" priority="162" operator="between">
      <formula>80</formula>
      <formula>120</formula>
    </cfRule>
  </conditionalFormatting>
  <conditionalFormatting sqref="AY132:AZ132">
    <cfRule type="cellIs" dxfId="1479" priority="160" operator="between">
      <formula>80</formula>
      <formula>120</formula>
    </cfRule>
  </conditionalFormatting>
  <conditionalFormatting sqref="BE131">
    <cfRule type="cellIs" dxfId="1478" priority="159" operator="between">
      <formula>80</formula>
      <formula>120</formula>
    </cfRule>
  </conditionalFormatting>
  <conditionalFormatting sqref="BD130">
    <cfRule type="cellIs" dxfId="1477" priority="158" operator="greaterThan">
      <formula>20</formula>
    </cfRule>
  </conditionalFormatting>
  <conditionalFormatting sqref="BE130">
    <cfRule type="cellIs" dxfId="1476" priority="157" operator="between">
      <formula>80</formula>
      <formula>120</formula>
    </cfRule>
  </conditionalFormatting>
  <conditionalFormatting sqref="BE130">
    <cfRule type="cellIs" dxfId="1475" priority="156" operator="between">
      <formula>80</formula>
      <formula>120</formula>
    </cfRule>
  </conditionalFormatting>
  <conditionalFormatting sqref="BE130">
    <cfRule type="cellIs" dxfId="1474" priority="154" operator="between">
      <formula>80</formula>
      <formula>120</formula>
    </cfRule>
  </conditionalFormatting>
  <conditionalFormatting sqref="BE130">
    <cfRule type="cellIs" dxfId="1473" priority="155" operator="between">
      <formula>80</formula>
      <formula>120</formula>
    </cfRule>
  </conditionalFormatting>
  <conditionalFormatting sqref="BE132">
    <cfRule type="cellIs" dxfId="1472" priority="153" operator="between">
      <formula>80</formula>
      <formula>120</formula>
    </cfRule>
  </conditionalFormatting>
  <conditionalFormatting sqref="AK131 AK128 AK125 AK122 AK119 AK116 AK113 AK110 AK107 AK104 AK101 AK98">
    <cfRule type="cellIs" dxfId="1471" priority="152" operator="greaterThan">
      <formula>20</formula>
    </cfRule>
  </conditionalFormatting>
  <conditionalFormatting sqref="AQ131 AQ128 AQ125 AQ122 AQ119 AQ116 AQ113 AQ110 AQ107 AQ104 AQ101 AQ98">
    <cfRule type="cellIs" dxfId="1470" priority="151" operator="greaterThan">
      <formula>20</formula>
    </cfRule>
  </conditionalFormatting>
  <conditionalFormatting sqref="AW131 AW128 AW125 AW122 AW119 AW116 AW113 AW110 AW107 AW104 AW101 AW98">
    <cfRule type="cellIs" dxfId="1469" priority="150" operator="greaterThan">
      <formula>20</formula>
    </cfRule>
  </conditionalFormatting>
  <conditionalFormatting sqref="BC131 BC128 BC125 BC122 BC119 BC116 BC113 BC110 BC107 BC104 BC101 BC98">
    <cfRule type="cellIs" dxfId="1468" priority="149" operator="greaterThan">
      <formula>20</formula>
    </cfRule>
  </conditionalFormatting>
  <conditionalFormatting sqref="AK138 AK135">
    <cfRule type="cellIs" dxfId="1467" priority="148" operator="greaterThan">
      <formula>20</formula>
    </cfRule>
  </conditionalFormatting>
  <conditionalFormatting sqref="AQ138 AQ135">
    <cfRule type="cellIs" dxfId="1466" priority="147" operator="greaterThan">
      <formula>20</formula>
    </cfRule>
  </conditionalFormatting>
  <conditionalFormatting sqref="AW138 AW135">
    <cfRule type="cellIs" dxfId="1465" priority="146" operator="greaterThan">
      <formula>20</formula>
    </cfRule>
  </conditionalFormatting>
  <conditionalFormatting sqref="BC138 BC135">
    <cfRule type="cellIs" dxfId="1464" priority="145" operator="greaterThan">
      <formula>20</formula>
    </cfRule>
  </conditionalFormatting>
  <conditionalFormatting sqref="AL131">
    <cfRule type="cellIs" dxfId="1463" priority="137" operator="lessThan">
      <formula>20</formula>
    </cfRule>
  </conditionalFormatting>
  <conditionalFormatting sqref="AM129:AN129">
    <cfRule type="cellIs" dxfId="1462" priority="144" operator="between">
      <formula>80</formula>
      <formula>120</formula>
    </cfRule>
  </conditionalFormatting>
  <conditionalFormatting sqref="AL128">
    <cfRule type="cellIs" dxfId="1461" priority="143" operator="greaterThan">
      <formula>20</formula>
    </cfRule>
  </conditionalFormatting>
  <conditionalFormatting sqref="AM128:AN128">
    <cfRule type="cellIs" dxfId="1460" priority="142" operator="between">
      <formula>80</formula>
      <formula>120</formula>
    </cfRule>
  </conditionalFormatting>
  <conditionalFormatting sqref="AM128:AN128">
    <cfRule type="cellIs" dxfId="1459" priority="141" operator="between">
      <formula>80</formula>
      <formula>120</formula>
    </cfRule>
  </conditionalFormatting>
  <conditionalFormatting sqref="AL131">
    <cfRule type="cellIs" dxfId="1458" priority="140" operator="greaterThan">
      <formula>20</formula>
    </cfRule>
  </conditionalFormatting>
  <conditionalFormatting sqref="AM130:AN131">
    <cfRule type="cellIs" dxfId="1457" priority="139" operator="between">
      <formula>80</formula>
      <formula>120</formula>
    </cfRule>
  </conditionalFormatting>
  <conditionalFormatting sqref="AL131">
    <cfRule type="cellIs" dxfId="1456" priority="138" operator="greaterThan">
      <formula>20</formula>
    </cfRule>
  </conditionalFormatting>
  <conditionalFormatting sqref="AS129:AT129">
    <cfRule type="cellIs" dxfId="1455" priority="136" operator="between">
      <formula>80</formula>
      <formula>120</formula>
    </cfRule>
  </conditionalFormatting>
  <conditionalFormatting sqref="AS129:AT129">
    <cfRule type="cellIs" dxfId="1454" priority="135" operator="between">
      <formula>80</formula>
      <formula>120</formula>
    </cfRule>
  </conditionalFormatting>
  <conditionalFormatting sqref="AR128">
    <cfRule type="cellIs" dxfId="1453" priority="134" operator="greaterThan">
      <formula>20</formula>
    </cfRule>
  </conditionalFormatting>
  <conditionalFormatting sqref="AS128:AT128">
    <cfRule type="cellIs" dxfId="1452" priority="133" operator="between">
      <formula>80</formula>
      <formula>120</formula>
    </cfRule>
  </conditionalFormatting>
  <conditionalFormatting sqref="AS128:AT128">
    <cfRule type="cellIs" dxfId="1451" priority="132" operator="between">
      <formula>80</formula>
      <formula>120</formula>
    </cfRule>
  </conditionalFormatting>
  <conditionalFormatting sqref="AS128:AT128">
    <cfRule type="cellIs" dxfId="1450" priority="131" operator="between">
      <formula>80</formula>
      <formula>120</formula>
    </cfRule>
  </conditionalFormatting>
  <conditionalFormatting sqref="AR131">
    <cfRule type="cellIs" dxfId="1449" priority="130" operator="greaterThan">
      <formula>20</formula>
    </cfRule>
  </conditionalFormatting>
  <conditionalFormatting sqref="AS130:AT131">
    <cfRule type="cellIs" dxfId="1448" priority="129" operator="between">
      <formula>80</formula>
      <formula>120</formula>
    </cfRule>
  </conditionalFormatting>
  <conditionalFormatting sqref="AS130:AT131">
    <cfRule type="cellIs" dxfId="1447" priority="128" operator="between">
      <formula>80</formula>
      <formula>120</formula>
    </cfRule>
  </conditionalFormatting>
  <conditionalFormatting sqref="AR131">
    <cfRule type="cellIs" dxfId="1446" priority="127" operator="greaterThan">
      <formula>20</formula>
    </cfRule>
  </conditionalFormatting>
  <conditionalFormatting sqref="AR131">
    <cfRule type="cellIs" dxfId="1445" priority="126" operator="lessThan">
      <formula>20</formula>
    </cfRule>
  </conditionalFormatting>
  <conditionalFormatting sqref="AY129:AZ129">
    <cfRule type="cellIs" dxfId="1444" priority="125" operator="between">
      <formula>80</formula>
      <formula>120</formula>
    </cfRule>
  </conditionalFormatting>
  <conditionalFormatting sqref="AX128">
    <cfRule type="cellIs" dxfId="1443" priority="124" operator="greaterThan">
      <formula>20</formula>
    </cfRule>
  </conditionalFormatting>
  <conditionalFormatting sqref="AY128:AZ128">
    <cfRule type="cellIs" dxfId="1442" priority="123" operator="between">
      <formula>80</formula>
      <formula>120</formula>
    </cfRule>
  </conditionalFormatting>
  <conditionalFormatting sqref="AY128:AZ128">
    <cfRule type="cellIs" dxfId="1441" priority="121" operator="between">
      <formula>80</formula>
      <formula>120</formula>
    </cfRule>
  </conditionalFormatting>
  <conditionalFormatting sqref="AY128:AZ128">
    <cfRule type="cellIs" dxfId="1440" priority="122" operator="between">
      <formula>80</formula>
      <formula>120</formula>
    </cfRule>
  </conditionalFormatting>
  <conditionalFormatting sqref="AX131">
    <cfRule type="cellIs" dxfId="1439" priority="120" operator="greaterThan">
      <formula>20</formula>
    </cfRule>
  </conditionalFormatting>
  <conditionalFormatting sqref="AY130:AZ131">
    <cfRule type="cellIs" dxfId="1438" priority="119" operator="between">
      <formula>80</formula>
      <formula>120</formula>
    </cfRule>
  </conditionalFormatting>
  <conditionalFormatting sqref="AX131">
    <cfRule type="cellIs" dxfId="1437" priority="118" operator="greaterThan">
      <formula>20</formula>
    </cfRule>
  </conditionalFormatting>
  <conditionalFormatting sqref="AX131">
    <cfRule type="cellIs" dxfId="1436" priority="117" operator="lessThan">
      <formula>20</formula>
    </cfRule>
  </conditionalFormatting>
  <conditionalFormatting sqref="BE129">
    <cfRule type="cellIs" dxfId="1435" priority="116" operator="between">
      <formula>80</formula>
      <formula>120</formula>
    </cfRule>
  </conditionalFormatting>
  <conditionalFormatting sqref="BD128">
    <cfRule type="cellIs" dxfId="1434" priority="115" operator="greaterThan">
      <formula>20</formula>
    </cfRule>
  </conditionalFormatting>
  <conditionalFormatting sqref="BE128">
    <cfRule type="cellIs" dxfId="1433" priority="114" operator="between">
      <formula>80</formula>
      <formula>120</formula>
    </cfRule>
  </conditionalFormatting>
  <conditionalFormatting sqref="BE128">
    <cfRule type="cellIs" dxfId="1432" priority="113" operator="between">
      <formula>80</formula>
      <formula>120</formula>
    </cfRule>
  </conditionalFormatting>
  <conditionalFormatting sqref="BE128">
    <cfRule type="cellIs" dxfId="1431" priority="111" operator="between">
      <formula>80</formula>
      <formula>120</formula>
    </cfRule>
  </conditionalFormatting>
  <conditionalFormatting sqref="BE128">
    <cfRule type="cellIs" dxfId="1430" priority="112" operator="between">
      <formula>80</formula>
      <formula>120</formula>
    </cfRule>
  </conditionalFormatting>
  <conditionalFormatting sqref="BD131">
    <cfRule type="cellIs" dxfId="1429" priority="110" operator="greaterThan">
      <formula>20</formula>
    </cfRule>
  </conditionalFormatting>
  <conditionalFormatting sqref="BE130:BE131">
    <cfRule type="cellIs" dxfId="1428" priority="109" operator="between">
      <formula>80</formula>
      <formula>120</formula>
    </cfRule>
  </conditionalFormatting>
  <conditionalFormatting sqref="BD131">
    <cfRule type="cellIs" dxfId="1427" priority="108" operator="greaterThan">
      <formula>20</formula>
    </cfRule>
  </conditionalFormatting>
  <conditionalFormatting sqref="BD131">
    <cfRule type="cellIs" dxfId="1426" priority="107" operator="lessThan">
      <formula>20</formula>
    </cfRule>
  </conditionalFormatting>
  <conditionalFormatting sqref="AK133">
    <cfRule type="cellIs" dxfId="1425" priority="106" operator="greaterThan">
      <formula>20</formula>
    </cfRule>
  </conditionalFormatting>
  <conditionalFormatting sqref="AQ133">
    <cfRule type="cellIs" dxfId="1424" priority="105" operator="greaterThan">
      <formula>20</formula>
    </cfRule>
  </conditionalFormatting>
  <conditionalFormatting sqref="AW133">
    <cfRule type="cellIs" dxfId="1423" priority="104" operator="greaterThan">
      <formula>20</formula>
    </cfRule>
  </conditionalFormatting>
  <conditionalFormatting sqref="BC133">
    <cfRule type="cellIs" dxfId="1422" priority="103" operator="greaterThan">
      <formula>20</formula>
    </cfRule>
  </conditionalFormatting>
  <conditionalFormatting sqref="AK136">
    <cfRule type="cellIs" dxfId="1421" priority="102" operator="greaterThan">
      <formula>20</formula>
    </cfRule>
  </conditionalFormatting>
  <conditionalFormatting sqref="AQ136">
    <cfRule type="cellIs" dxfId="1420" priority="101" operator="greaterThan">
      <formula>20</formula>
    </cfRule>
  </conditionalFormatting>
  <conditionalFormatting sqref="AW136">
    <cfRule type="cellIs" dxfId="1419" priority="100" operator="greaterThan">
      <formula>20</formula>
    </cfRule>
  </conditionalFormatting>
  <conditionalFormatting sqref="BC136">
    <cfRule type="cellIs" dxfId="1418" priority="99" operator="greaterThan">
      <formula>20</formula>
    </cfRule>
  </conditionalFormatting>
  <conditionalFormatting sqref="AK134">
    <cfRule type="cellIs" dxfId="1417" priority="98" operator="greaterThan">
      <formula>20</formula>
    </cfRule>
  </conditionalFormatting>
  <conditionalFormatting sqref="AQ134">
    <cfRule type="cellIs" dxfId="1416" priority="97" operator="greaterThan">
      <formula>20</formula>
    </cfRule>
  </conditionalFormatting>
  <conditionalFormatting sqref="AW134">
    <cfRule type="cellIs" dxfId="1415" priority="96" operator="greaterThan">
      <formula>20</formula>
    </cfRule>
  </conditionalFormatting>
  <conditionalFormatting sqref="BC134">
    <cfRule type="cellIs" dxfId="1414" priority="95" operator="greaterThan">
      <formula>20</formula>
    </cfRule>
  </conditionalFormatting>
  <conditionalFormatting sqref="AM89:AN89">
    <cfRule type="cellIs" dxfId="1413" priority="94" operator="between">
      <formula>80</formula>
      <formula>120</formula>
    </cfRule>
  </conditionalFormatting>
  <conditionalFormatting sqref="AL88">
    <cfRule type="cellIs" dxfId="1412" priority="93" operator="greaterThan">
      <formula>20</formula>
    </cfRule>
  </conditionalFormatting>
  <conditionalFormatting sqref="AM88:AN88">
    <cfRule type="cellIs" dxfId="1411" priority="92" operator="between">
      <formula>80</formula>
      <formula>120</formula>
    </cfRule>
  </conditionalFormatting>
  <conditionalFormatting sqref="AM88:AN88">
    <cfRule type="cellIs" dxfId="1410" priority="91" operator="between">
      <formula>80</formula>
      <formula>120</formula>
    </cfRule>
  </conditionalFormatting>
  <conditionalFormatting sqref="AL89">
    <cfRule type="cellIs" dxfId="1409" priority="84" operator="lessThan">
      <formula>20</formula>
    </cfRule>
  </conditionalFormatting>
  <conditionalFormatting sqref="AM87:AN87">
    <cfRule type="cellIs" dxfId="1408" priority="90" operator="between">
      <formula>80</formula>
      <formula>120</formula>
    </cfRule>
  </conditionalFormatting>
  <conditionalFormatting sqref="AM86:AN86">
    <cfRule type="cellIs" dxfId="1407" priority="89" operator="between">
      <formula>80</formula>
      <formula>120</formula>
    </cfRule>
  </conditionalFormatting>
  <conditionalFormatting sqref="AM86:AN86">
    <cfRule type="cellIs" dxfId="1406" priority="88" operator="between">
      <formula>80</formula>
      <formula>120</formula>
    </cfRule>
  </conditionalFormatting>
  <conditionalFormatting sqref="AL89">
    <cfRule type="cellIs" dxfId="1405" priority="87" operator="greaterThan">
      <formula>20</formula>
    </cfRule>
  </conditionalFormatting>
  <conditionalFormatting sqref="AM88:AN89">
    <cfRule type="cellIs" dxfId="1404" priority="86" operator="between">
      <formula>80</formula>
      <formula>120</formula>
    </cfRule>
  </conditionalFormatting>
  <conditionalFormatting sqref="AL89">
    <cfRule type="cellIs" dxfId="1403" priority="85" operator="greaterThan">
      <formula>20</formula>
    </cfRule>
  </conditionalFormatting>
  <conditionalFormatting sqref="AS89:AT89">
    <cfRule type="cellIs" dxfId="1402" priority="83" operator="between">
      <formula>80</formula>
      <formula>120</formula>
    </cfRule>
  </conditionalFormatting>
  <conditionalFormatting sqref="AS89:AT89">
    <cfRule type="cellIs" dxfId="1401" priority="82" operator="between">
      <formula>80</formula>
      <formula>120</formula>
    </cfRule>
  </conditionalFormatting>
  <conditionalFormatting sqref="AR88">
    <cfRule type="cellIs" dxfId="1400" priority="81" operator="greaterThan">
      <formula>20</formula>
    </cfRule>
  </conditionalFormatting>
  <conditionalFormatting sqref="AS88:AT88">
    <cfRule type="cellIs" dxfId="1399" priority="80" operator="between">
      <formula>80</formula>
      <formula>120</formula>
    </cfRule>
  </conditionalFormatting>
  <conditionalFormatting sqref="AS88:AT88">
    <cfRule type="cellIs" dxfId="1398" priority="79" operator="between">
      <formula>80</formula>
      <formula>120</formula>
    </cfRule>
  </conditionalFormatting>
  <conditionalFormatting sqref="AS88:AT88">
    <cfRule type="cellIs" dxfId="1397" priority="78" operator="between">
      <formula>80</formula>
      <formula>120</formula>
    </cfRule>
  </conditionalFormatting>
  <conditionalFormatting sqref="AS87:AT87">
    <cfRule type="cellIs" dxfId="1396" priority="77" operator="between">
      <formula>80</formula>
      <formula>120</formula>
    </cfRule>
  </conditionalFormatting>
  <conditionalFormatting sqref="AS87:AT87">
    <cfRule type="cellIs" dxfId="1395" priority="76" operator="between">
      <formula>80</formula>
      <formula>120</formula>
    </cfRule>
  </conditionalFormatting>
  <conditionalFormatting sqref="AS86:AT86">
    <cfRule type="cellIs" dxfId="1394" priority="75" operator="between">
      <formula>80</formula>
      <formula>120</formula>
    </cfRule>
  </conditionalFormatting>
  <conditionalFormatting sqref="AS86:AT86">
    <cfRule type="cellIs" dxfId="1393" priority="74" operator="between">
      <formula>80</formula>
      <formula>120</formula>
    </cfRule>
  </conditionalFormatting>
  <conditionalFormatting sqref="AS86:AT86">
    <cfRule type="cellIs" dxfId="1392" priority="73" operator="between">
      <formula>80</formula>
      <formula>120</formula>
    </cfRule>
  </conditionalFormatting>
  <conditionalFormatting sqref="AR89">
    <cfRule type="cellIs" dxfId="1391" priority="72" operator="greaterThan">
      <formula>20</formula>
    </cfRule>
  </conditionalFormatting>
  <conditionalFormatting sqref="AS88:AT89">
    <cfRule type="cellIs" dxfId="1390" priority="71" operator="between">
      <formula>80</formula>
      <formula>120</formula>
    </cfRule>
  </conditionalFormatting>
  <conditionalFormatting sqref="AS88:AT89">
    <cfRule type="cellIs" dxfId="1389" priority="70" operator="between">
      <formula>80</formula>
      <formula>120</formula>
    </cfRule>
  </conditionalFormatting>
  <conditionalFormatting sqref="AR89">
    <cfRule type="cellIs" dxfId="1388" priority="69" operator="greaterThan">
      <formula>20</formula>
    </cfRule>
  </conditionalFormatting>
  <conditionalFormatting sqref="AR89">
    <cfRule type="cellIs" dxfId="1387" priority="68" operator="lessThan">
      <formula>20</formula>
    </cfRule>
  </conditionalFormatting>
  <conditionalFormatting sqref="AY89:AZ89">
    <cfRule type="cellIs" dxfId="1386" priority="67" operator="between">
      <formula>80</formula>
      <formula>120</formula>
    </cfRule>
  </conditionalFormatting>
  <conditionalFormatting sqref="AX88">
    <cfRule type="cellIs" dxfId="1385" priority="66" operator="greaterThan">
      <formula>20</formula>
    </cfRule>
  </conditionalFormatting>
  <conditionalFormatting sqref="AY88:AZ88">
    <cfRule type="cellIs" dxfId="1384" priority="65" operator="between">
      <formula>80</formula>
      <formula>120</formula>
    </cfRule>
  </conditionalFormatting>
  <conditionalFormatting sqref="AY88:AZ88">
    <cfRule type="cellIs" dxfId="1383" priority="63" operator="between">
      <formula>80</formula>
      <formula>120</formula>
    </cfRule>
  </conditionalFormatting>
  <conditionalFormatting sqref="AY88:AZ88">
    <cfRule type="cellIs" dxfId="1382" priority="64" operator="between">
      <formula>80</formula>
      <formula>120</formula>
    </cfRule>
  </conditionalFormatting>
  <conditionalFormatting sqref="AY87:AZ87">
    <cfRule type="cellIs" dxfId="1381" priority="62" operator="between">
      <formula>80</formula>
      <formula>120</formula>
    </cfRule>
  </conditionalFormatting>
  <conditionalFormatting sqref="AY86:AZ86">
    <cfRule type="cellIs" dxfId="1380" priority="61" operator="between">
      <formula>80</formula>
      <formula>120</formula>
    </cfRule>
  </conditionalFormatting>
  <conditionalFormatting sqref="AY86:AZ86">
    <cfRule type="cellIs" dxfId="1379" priority="59" operator="between">
      <formula>80</formula>
      <formula>120</formula>
    </cfRule>
  </conditionalFormatting>
  <conditionalFormatting sqref="AY86:AZ86">
    <cfRule type="cellIs" dxfId="1378" priority="60" operator="between">
      <formula>80</formula>
      <formula>120</formula>
    </cfRule>
  </conditionalFormatting>
  <conditionalFormatting sqref="AX89">
    <cfRule type="cellIs" dxfId="1377" priority="58" operator="greaterThan">
      <formula>20</formula>
    </cfRule>
  </conditionalFormatting>
  <conditionalFormatting sqref="AY88:AZ89">
    <cfRule type="cellIs" dxfId="1376" priority="57" operator="between">
      <formula>80</formula>
      <formula>120</formula>
    </cfRule>
  </conditionalFormatting>
  <conditionalFormatting sqref="AX89">
    <cfRule type="cellIs" dxfId="1375" priority="56" operator="greaterThan">
      <formula>20</formula>
    </cfRule>
  </conditionalFormatting>
  <conditionalFormatting sqref="AX89">
    <cfRule type="cellIs" dxfId="1374" priority="55" operator="lessThan">
      <formula>20</formula>
    </cfRule>
  </conditionalFormatting>
  <conditionalFormatting sqref="BE86">
    <cfRule type="cellIs" dxfId="1373" priority="46" operator="between">
      <formula>80</formula>
      <formula>120</formula>
    </cfRule>
  </conditionalFormatting>
  <conditionalFormatting sqref="BE89">
    <cfRule type="cellIs" dxfId="1372" priority="54" operator="between">
      <formula>80</formula>
      <formula>120</formula>
    </cfRule>
  </conditionalFormatting>
  <conditionalFormatting sqref="BD88">
    <cfRule type="cellIs" dxfId="1371" priority="53" operator="greaterThan">
      <formula>20</formula>
    </cfRule>
  </conditionalFormatting>
  <conditionalFormatting sqref="BE88">
    <cfRule type="cellIs" dxfId="1370" priority="52" operator="between">
      <formula>80</formula>
      <formula>120</formula>
    </cfRule>
  </conditionalFormatting>
  <conditionalFormatting sqref="BE88">
    <cfRule type="cellIs" dxfId="1369" priority="51" operator="between">
      <formula>80</formula>
      <formula>120</formula>
    </cfRule>
  </conditionalFormatting>
  <conditionalFormatting sqref="BE88">
    <cfRule type="cellIs" dxfId="1368" priority="49" operator="between">
      <formula>80</formula>
      <formula>120</formula>
    </cfRule>
  </conditionalFormatting>
  <conditionalFormatting sqref="BE88">
    <cfRule type="cellIs" dxfId="1367" priority="50" operator="between">
      <formula>80</formula>
      <formula>120</formula>
    </cfRule>
  </conditionalFormatting>
  <conditionalFormatting sqref="BE87">
    <cfRule type="cellIs" dxfId="1366" priority="48" operator="between">
      <formula>80</formula>
      <formula>120</formula>
    </cfRule>
  </conditionalFormatting>
  <conditionalFormatting sqref="BE86">
    <cfRule type="cellIs" dxfId="1365" priority="47" operator="between">
      <formula>80</formula>
      <formula>120</formula>
    </cfRule>
  </conditionalFormatting>
  <conditionalFormatting sqref="BE86">
    <cfRule type="cellIs" dxfId="1364" priority="44" operator="between">
      <formula>80</formula>
      <formula>120</formula>
    </cfRule>
  </conditionalFormatting>
  <conditionalFormatting sqref="BE86">
    <cfRule type="cellIs" dxfId="1363" priority="45" operator="between">
      <formula>80</formula>
      <formula>120</formula>
    </cfRule>
  </conditionalFormatting>
  <conditionalFormatting sqref="BD89">
    <cfRule type="cellIs" dxfId="1362" priority="43" operator="greaterThan">
      <formula>20</formula>
    </cfRule>
  </conditionalFormatting>
  <conditionalFormatting sqref="BE88:BE89">
    <cfRule type="cellIs" dxfId="1361" priority="42" operator="between">
      <formula>80</formula>
      <formula>120</formula>
    </cfRule>
  </conditionalFormatting>
  <conditionalFormatting sqref="BD89">
    <cfRule type="cellIs" dxfId="1360" priority="41" operator="greaterThan">
      <formula>20</formula>
    </cfRule>
  </conditionalFormatting>
  <conditionalFormatting sqref="BD89">
    <cfRule type="cellIs" dxfId="1359" priority="40" operator="lessThan">
      <formula>20</formula>
    </cfRule>
  </conditionalFormatting>
  <conditionalFormatting sqref="AK26 AK32 AK35 AK38 AK41 AK44 AK47">
    <cfRule type="cellIs" dxfId="1358" priority="39" operator="greaterThan">
      <formula>20</formula>
    </cfRule>
  </conditionalFormatting>
  <conditionalFormatting sqref="AQ26 AQ32 AQ35 AQ38 AQ41 AQ44 AQ47">
    <cfRule type="cellIs" dxfId="1357" priority="38" operator="greaterThan">
      <formula>20</formula>
    </cfRule>
  </conditionalFormatting>
  <conditionalFormatting sqref="AW26 AW32 AW35 AW38 AW41 AW44 AW47">
    <cfRule type="cellIs" dxfId="1356" priority="37" operator="greaterThan">
      <formula>20</formula>
    </cfRule>
  </conditionalFormatting>
  <conditionalFormatting sqref="BC26 BC32 BC35 BC38 BC41 BC44 BC47">
    <cfRule type="cellIs" dxfId="1355" priority="36" operator="greaterThan">
      <formula>20</formula>
    </cfRule>
  </conditionalFormatting>
  <conditionalFormatting sqref="AJ35 AJ38 AJ41 AJ44 AJ47">
    <cfRule type="cellIs" dxfId="1354" priority="35" operator="lessThan">
      <formula>20.1</formula>
    </cfRule>
  </conditionalFormatting>
  <conditionalFormatting sqref="AP35 AP38 AP41 AP44 AP47">
    <cfRule type="cellIs" dxfId="1353" priority="34" operator="lessThan">
      <formula>20.1</formula>
    </cfRule>
  </conditionalFormatting>
  <conditionalFormatting sqref="AV35 AV38 AV41 AV44 AV47">
    <cfRule type="cellIs" dxfId="1352" priority="33" operator="lessThan">
      <formula>20.1</formula>
    </cfRule>
  </conditionalFormatting>
  <conditionalFormatting sqref="BB35 BB38 BB41 BB44 BB47">
    <cfRule type="cellIs" dxfId="1351" priority="32" operator="lessThan">
      <formula>20.1</formula>
    </cfRule>
  </conditionalFormatting>
  <conditionalFormatting sqref="AI26">
    <cfRule type="cellIs" dxfId="1350" priority="31" operator="between">
      <formula>80</formula>
      <formula>120</formula>
    </cfRule>
  </conditionalFormatting>
  <conditionalFormatting sqref="AO26">
    <cfRule type="cellIs" dxfId="1349" priority="30" operator="between">
      <formula>80</formula>
      <formula>120</formula>
    </cfRule>
  </conditionalFormatting>
  <conditionalFormatting sqref="AU26">
    <cfRule type="cellIs" dxfId="1348" priority="29" operator="between">
      <formula>80</formula>
      <formula>120</formula>
    </cfRule>
  </conditionalFormatting>
  <conditionalFormatting sqref="BA26">
    <cfRule type="cellIs" dxfId="1347" priority="28" operator="between">
      <formula>80</formula>
      <formula>120</formula>
    </cfRule>
  </conditionalFormatting>
  <conditionalFormatting sqref="BC137">
    <cfRule type="cellIs" dxfId="1346" priority="27" operator="greaterThan">
      <formula>20</formula>
    </cfRule>
  </conditionalFormatting>
  <conditionalFormatting sqref="BA95">
    <cfRule type="cellIs" dxfId="1345" priority="17" operator="between">
      <formula>80</formula>
      <formula>120</formula>
    </cfRule>
  </conditionalFormatting>
  <conditionalFormatting sqref="AK95">
    <cfRule type="cellIs" dxfId="1344" priority="22" operator="greaterThan">
      <formula>20</formula>
    </cfRule>
  </conditionalFormatting>
  <conditionalFormatting sqref="AQ95">
    <cfRule type="cellIs" dxfId="1343" priority="21" operator="greaterThan">
      <formula>20</formula>
    </cfRule>
  </conditionalFormatting>
  <conditionalFormatting sqref="AO95">
    <cfRule type="cellIs" dxfId="1342" priority="19" operator="between">
      <formula>80</formula>
      <formula>120</formula>
    </cfRule>
  </conditionalFormatting>
  <conditionalFormatting sqref="AU95">
    <cfRule type="cellIs" dxfId="1341" priority="18" operator="between">
      <formula>80</formula>
      <formula>120</formula>
    </cfRule>
  </conditionalFormatting>
  <conditionalFormatting sqref="AO137">
    <cfRule type="cellIs" dxfId="1340" priority="12" operator="between">
      <formula>80</formula>
      <formula>120</formula>
    </cfRule>
  </conditionalFormatting>
  <conditionalFormatting sqref="AO50">
    <cfRule type="cellIs" dxfId="1339" priority="26" operator="between">
      <formula>80</formula>
      <formula>120</formula>
    </cfRule>
  </conditionalFormatting>
  <conditionalFormatting sqref="AU50">
    <cfRule type="cellIs" dxfId="1338" priority="25" operator="between">
      <formula>80</formula>
      <formula>120</formula>
    </cfRule>
  </conditionalFormatting>
  <conditionalFormatting sqref="AI137">
    <cfRule type="cellIs" dxfId="1337" priority="9" operator="between">
      <formula>80</formula>
      <formula>120</formula>
    </cfRule>
  </conditionalFormatting>
  <conditionalFormatting sqref="BA50">
    <cfRule type="cellIs" dxfId="1336" priority="24" operator="between">
      <formula>80</formula>
      <formula>120</formula>
    </cfRule>
  </conditionalFormatting>
  <conditionalFormatting sqref="AI50">
    <cfRule type="cellIs" dxfId="1335" priority="23" operator="between">
      <formula>80</formula>
      <formula>120</formula>
    </cfRule>
  </conditionalFormatting>
  <conditionalFormatting sqref="AU137">
    <cfRule type="cellIs" dxfId="1334" priority="11" operator="between">
      <formula>80</formula>
      <formula>120</formula>
    </cfRule>
  </conditionalFormatting>
  <conditionalFormatting sqref="BA137">
    <cfRule type="cellIs" dxfId="1333" priority="10" operator="between">
      <formula>80</formula>
      <formula>120</formula>
    </cfRule>
  </conditionalFormatting>
  <conditionalFormatting sqref="AW95">
    <cfRule type="cellIs" dxfId="1332" priority="20" operator="greaterThan">
      <formula>20</formula>
    </cfRule>
  </conditionalFormatting>
  <conditionalFormatting sqref="AI95">
    <cfRule type="cellIs" dxfId="1331" priority="16" operator="between">
      <formula>80</formula>
      <formula>120</formula>
    </cfRule>
  </conditionalFormatting>
  <conditionalFormatting sqref="AK137">
    <cfRule type="cellIs" dxfId="1330" priority="15" operator="greaterThan">
      <formula>20</formula>
    </cfRule>
  </conditionalFormatting>
  <conditionalFormatting sqref="AQ137">
    <cfRule type="cellIs" dxfId="1329" priority="14" operator="greaterThan">
      <formula>20</formula>
    </cfRule>
  </conditionalFormatting>
  <conditionalFormatting sqref="AW137">
    <cfRule type="cellIs" dxfId="1328" priority="13" operator="greaterThan">
      <formula>20</formula>
    </cfRule>
  </conditionalFormatting>
  <conditionalFormatting sqref="AK29">
    <cfRule type="cellIs" dxfId="1327" priority="8" operator="greaterThan">
      <formula>20</formula>
    </cfRule>
  </conditionalFormatting>
  <conditionalFormatting sqref="AQ29">
    <cfRule type="cellIs" dxfId="1326" priority="7" operator="greaterThan">
      <formula>20</formula>
    </cfRule>
  </conditionalFormatting>
  <conditionalFormatting sqref="AW29">
    <cfRule type="cellIs" dxfId="1325" priority="6" operator="greaterThan">
      <formula>20</formula>
    </cfRule>
  </conditionalFormatting>
  <conditionalFormatting sqref="BC29">
    <cfRule type="cellIs" dxfId="1324" priority="5" operator="greaterThan">
      <formula>20</formula>
    </cfRule>
  </conditionalFormatting>
  <conditionalFormatting sqref="AI29">
    <cfRule type="cellIs" dxfId="1323" priority="4" operator="between">
      <formula>80</formula>
      <formula>120</formula>
    </cfRule>
  </conditionalFormatting>
  <conditionalFormatting sqref="AO29">
    <cfRule type="cellIs" dxfId="1322" priority="3" operator="between">
      <formula>80</formula>
      <formula>120</formula>
    </cfRule>
  </conditionalFormatting>
  <conditionalFormatting sqref="AU29">
    <cfRule type="cellIs" dxfId="1321" priority="2" operator="between">
      <formula>80</formula>
      <formula>120</formula>
    </cfRule>
  </conditionalFormatting>
  <conditionalFormatting sqref="BA29">
    <cfRule type="cellIs" dxfId="132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1E19-9F84-42A2-87FC-83277B13E582}">
  <dimension ref="A1:BJ139"/>
  <sheetViews>
    <sheetView zoomScale="74" zoomScaleNormal="74" workbookViewId="0">
      <selection activeCell="A25" sqref="A25:BL139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AVERAGE(I32:I33) -(A16*G32/0.5)</f>
        <v>0</v>
      </c>
      <c r="G14">
        <v>0</v>
      </c>
      <c r="H14" s="2">
        <f>AVERAGE(J32:J33) - (B16*H32/0.5)</f>
        <v>0</v>
      </c>
      <c r="I14">
        <v>0</v>
      </c>
      <c r="J14" s="2">
        <f>AVERAGE(L32:L33) - (C16*H32/0.5)</f>
        <v>0</v>
      </c>
      <c r="L14">
        <v>0.5</v>
      </c>
      <c r="M14" s="3">
        <f>((F14*$F$21)+$F$22)*1000/L14</f>
        <v>2.7151506110790861E-2</v>
      </c>
      <c r="N14" s="3">
        <f>((H14*$H$21)+$H$22)*1000/L14</f>
        <v>0.14707956985225873</v>
      </c>
      <c r="O14" s="3">
        <f>N14-M14</f>
        <v>0.11992806374146786</v>
      </c>
      <c r="P14" s="3">
        <f>((J14*$J$21)+$J$22)*1000/L14</f>
        <v>3.3794907051660312E-3</v>
      </c>
    </row>
    <row r="15" spans="1:16" x14ac:dyDescent="0.35">
      <c r="A15" t="s">
        <v>68</v>
      </c>
      <c r="B15" t="s">
        <v>69</v>
      </c>
      <c r="C15" t="s">
        <v>67</v>
      </c>
      <c r="E15">
        <f>3*G35/1000</f>
        <v>6.0000000000000006E-4</v>
      </c>
      <c r="F15" s="2">
        <f>AVERAGE(I35:I36) - (A16*G35/0.5)</f>
        <v>1175</v>
      </c>
      <c r="G15">
        <f>6*H35/1000</f>
        <v>1.2000000000000001E-3</v>
      </c>
      <c r="H15" s="2">
        <f>AVERAGE(J35:J36) - (B16*H35/0.5)</f>
        <v>2229.3000000000002</v>
      </c>
      <c r="I15">
        <f>0.3*H35/1000</f>
        <v>5.9999999999999995E-5</v>
      </c>
      <c r="J15" s="2">
        <f>AVERAGE(L35:L36) - (C16*H35/0.5)</f>
        <v>1043.4000000000001</v>
      </c>
      <c r="L15">
        <v>0.2</v>
      </c>
      <c r="M15" s="3">
        <f t="shared" ref="M15:M19" si="0">((F15*$F$21)+$F$22)*1000/L15</f>
        <v>2.9408265553219595</v>
      </c>
      <c r="N15" s="3">
        <f t="shared" ref="N15:N19" si="1">((H15*$H$21)+$H$22)*1000/L15</f>
        <v>5.6972007747037674</v>
      </c>
      <c r="O15" s="3">
        <f t="shared" ref="O15:O19" si="2">N15-M15</f>
        <v>2.7563742193818079</v>
      </c>
      <c r="P15" s="3">
        <f t="shared" ref="P15:P19" si="3">((J15*$J$21)+$J$22)*1000/L15</f>
        <v>0.28631779884833841</v>
      </c>
    </row>
    <row r="16" spans="1:16" x14ac:dyDescent="0.35">
      <c r="A16">
        <f>AVERAGE(I32:I33)</f>
        <v>90</v>
      </c>
      <c r="B16">
        <f>AVERAGE(J32:J33)</f>
        <v>230.5</v>
      </c>
      <c r="C16">
        <f>AVERAGE(L32:L33)</f>
        <v>271.5</v>
      </c>
      <c r="E16">
        <f>3*G38/1000</f>
        <v>1.7999999999999997E-3</v>
      </c>
      <c r="F16" s="2">
        <f>AVERAGE(I38:I39) - (A16*G38/0.5)</f>
        <v>3811</v>
      </c>
      <c r="G16">
        <f>6*H38/1000</f>
        <v>3.5999999999999995E-3</v>
      </c>
      <c r="H16" s="2">
        <f>AVERAGE(J38:J39) - (B16*H38/0.5)</f>
        <v>7642.9</v>
      </c>
      <c r="I16">
        <f>0.3*H38/1000</f>
        <v>1.7999999999999998E-4</v>
      </c>
      <c r="J16" s="2">
        <f>AVERAGE(L38:L39) - (C16*H38/0.5)</f>
        <v>3135.7</v>
      </c>
      <c r="L16">
        <v>0.6</v>
      </c>
      <c r="M16" s="3">
        <f t="shared" si="0"/>
        <v>3.1286699509395399</v>
      </c>
      <c r="N16" s="3">
        <f t="shared" si="1"/>
        <v>6.2130954264571772</v>
      </c>
      <c r="O16" s="3">
        <f t="shared" si="2"/>
        <v>3.0844254755176372</v>
      </c>
      <c r="P16" s="3">
        <f t="shared" si="3"/>
        <v>0.28117355147999729</v>
      </c>
    </row>
    <row r="17" spans="1:62" x14ac:dyDescent="0.35">
      <c r="E17">
        <f>9*G41/1000</f>
        <v>2.9970000000000005E-3</v>
      </c>
      <c r="F17" s="2">
        <f>AVERAGE(I41:I42) - (A16*G41/0.5)</f>
        <v>5856.56</v>
      </c>
      <c r="G17">
        <f>18*H41/1000</f>
        <v>5.9940000000000011E-3</v>
      </c>
      <c r="H17" s="2">
        <f>AVERAGE(J41:J42) - (B16*H41/0.5)</f>
        <v>11910.486999999999</v>
      </c>
      <c r="I17">
        <f>0.9*H41/1000</f>
        <v>2.9970000000000002E-4</v>
      </c>
      <c r="J17" s="2">
        <f>AVERAGE(L41:L42) - (C16*H41/0.5)</f>
        <v>5953.1809999999996</v>
      </c>
      <c r="L17">
        <v>0.33300000000000002</v>
      </c>
      <c r="M17" s="3">
        <f t="shared" si="0"/>
        <v>8.6411596235212027</v>
      </c>
      <c r="N17" s="3">
        <f t="shared" si="1"/>
        <v>17.32230783183963</v>
      </c>
      <c r="O17" s="3">
        <f t="shared" si="2"/>
        <v>8.6811482083184277</v>
      </c>
      <c r="P17" s="3">
        <f t="shared" si="3"/>
        <v>0.95726565089010685</v>
      </c>
    </row>
    <row r="18" spans="1:62" x14ac:dyDescent="0.35">
      <c r="E18">
        <f>9*G44/1000</f>
        <v>4.2030000000000001E-3</v>
      </c>
      <c r="F18" s="2">
        <f>AVERAGE(I44:I45) - (A16*G44/0.5)</f>
        <v>8591.44</v>
      </c>
      <c r="G18">
        <f>18*H44/1000</f>
        <v>8.4060000000000003E-3</v>
      </c>
      <c r="H18" s="2">
        <f>AVERAGE(J44:J45) - (B16*H44/0.5)</f>
        <v>17455.713</v>
      </c>
      <c r="I18">
        <f>0.9*H44/1000</f>
        <v>4.2030000000000002E-4</v>
      </c>
      <c r="J18" s="2">
        <f>AVERAGE(L44:L45) - (B16*H44/0.5)</f>
        <v>7942.7129999999997</v>
      </c>
      <c r="L18">
        <v>0.46700000000000003</v>
      </c>
      <c r="M18" s="3">
        <f t="shared" si="0"/>
        <v>9.0254740026441347</v>
      </c>
      <c r="N18" s="3">
        <f t="shared" si="1"/>
        <v>18.029293903728632</v>
      </c>
      <c r="O18" s="3">
        <f t="shared" si="2"/>
        <v>9.0038199010844977</v>
      </c>
      <c r="P18" s="3">
        <f t="shared" si="3"/>
        <v>0.90949974229992403</v>
      </c>
    </row>
    <row r="19" spans="1:62" x14ac:dyDescent="0.35">
      <c r="E19">
        <f>9*G47/1000</f>
        <v>5.3999999999999994E-3</v>
      </c>
      <c r="F19" s="2">
        <f>AVERAGE(I47:I48) - (A16*G47/0.5)</f>
        <v>11073.5</v>
      </c>
      <c r="G19">
        <f>18*H47/1000</f>
        <v>1.0799999999999999E-2</v>
      </c>
      <c r="H19" s="2">
        <f>AVERAGE(J47:J48) - (B16*H47/0.5)</f>
        <v>22582.9</v>
      </c>
      <c r="I19">
        <f>0.9*H47/1000</f>
        <v>5.4000000000000001E-4</v>
      </c>
      <c r="J19" s="2">
        <f>AVERAGE(L47:L48) - (C16*H47/0.5)</f>
        <v>9897.2000000000007</v>
      </c>
      <c r="L19">
        <v>0.6</v>
      </c>
      <c r="M19" s="3">
        <f t="shared" si="0"/>
        <v>9.0477574190818615</v>
      </c>
      <c r="N19" s="3">
        <f t="shared" si="1"/>
        <v>18.118590072024908</v>
      </c>
      <c r="O19" s="3">
        <f t="shared" si="2"/>
        <v>9.0708326529430465</v>
      </c>
      <c r="P19" s="3">
        <f t="shared" si="3"/>
        <v>0.88139453764880127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4.890123897948907E-7</v>
      </c>
      <c r="G21" s="5"/>
      <c r="H21" s="5">
        <f>SLOPE(G13:G19,H13:H19)</f>
        <v>4.7813231508304135E-7</v>
      </c>
      <c r="I21" s="5"/>
      <c r="J21" s="5">
        <f>SLOPE(I13:I19,J13:J19)</f>
        <v>5.3262233483884097E-8</v>
      </c>
    </row>
    <row r="22" spans="1:62" x14ac:dyDescent="0.35">
      <c r="D22" t="s">
        <v>34</v>
      </c>
      <c r="F22" s="5">
        <f>INTERCEPT(E13:E19,F13:F19)</f>
        <v>1.3575753055395431E-5</v>
      </c>
      <c r="G22" s="5"/>
      <c r="H22" s="5">
        <f>INTERCEPT(G13:G19,H13:H19)</f>
        <v>7.3539784926129372E-5</v>
      </c>
      <c r="I22" s="5"/>
      <c r="J22" s="5">
        <f>INTERCEPT(I13:I19,J13:J19)</f>
        <v>1.6897453525830156E-6</v>
      </c>
    </row>
    <row r="23" spans="1:62" x14ac:dyDescent="0.35">
      <c r="D23" t="s">
        <v>35</v>
      </c>
      <c r="F23" s="4">
        <f>RSQ(E13:E19,F13:F19)</f>
        <v>0.99901740671847417</v>
      </c>
      <c r="G23" s="4"/>
      <c r="H23" s="4">
        <f>RSQ(G13:G19,H13:H19)</f>
        <v>0.99906879159451389</v>
      </c>
      <c r="I23" s="4"/>
      <c r="J23" s="4">
        <f>RSQ(I13:I19,J13:J19)</f>
        <v>0.99705172696155431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4645</v>
      </c>
      <c r="J25">
        <v>11147</v>
      </c>
      <c r="L25">
        <v>5379</v>
      </c>
      <c r="M25">
        <v>6.63</v>
      </c>
      <c r="N25">
        <v>16.204000000000001</v>
      </c>
      <c r="O25">
        <v>9.5730000000000004</v>
      </c>
      <c r="Q25">
        <v>0.74399999999999999</v>
      </c>
      <c r="R25">
        <v>1</v>
      </c>
      <c r="S25">
        <v>0</v>
      </c>
      <c r="T25">
        <v>0</v>
      </c>
      <c r="V25">
        <v>0</v>
      </c>
      <c r="Y25" s="1">
        <v>44825</v>
      </c>
      <c r="Z25" s="6">
        <v>0.56291666666666662</v>
      </c>
      <c r="AB25">
        <v>1</v>
      </c>
      <c r="AD25" s="3">
        <f t="shared" ref="AD25:AD91" si="4">((I25*$F$21)+$F$22)*1000/G25</f>
        <v>7.6167943455088762</v>
      </c>
      <c r="AE25" s="3">
        <f t="shared" ref="AE25:AE91" si="5">((J25*$H$21)+$H$22)*1000/H25</f>
        <v>18.010935670522638</v>
      </c>
      <c r="AF25" s="3">
        <f t="shared" ref="AF25:AF91" si="6">AE25-AD25</f>
        <v>10.394141325013763</v>
      </c>
      <c r="AG25" s="3">
        <f t="shared" ref="AG25:AG91" si="7">((L25*$J$21)+$J$22)*1000/H25</f>
        <v>0.96062433087465204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4644</v>
      </c>
      <c r="J26">
        <v>10873</v>
      </c>
      <c r="L26">
        <v>5331</v>
      </c>
      <c r="M26">
        <v>6.63</v>
      </c>
      <c r="N26">
        <v>15.816000000000001</v>
      </c>
      <c r="O26">
        <v>9.1859999999999999</v>
      </c>
      <c r="Q26">
        <v>0.73599999999999999</v>
      </c>
      <c r="R26">
        <v>1</v>
      </c>
      <c r="S26">
        <v>0</v>
      </c>
      <c r="T26">
        <v>0</v>
      </c>
      <c r="V26">
        <v>0</v>
      </c>
      <c r="Y26" s="1">
        <v>44825</v>
      </c>
      <c r="Z26" s="6">
        <v>0.57002314814814814</v>
      </c>
      <c r="AB26">
        <v>1</v>
      </c>
      <c r="AD26" s="3">
        <f t="shared" si="4"/>
        <v>7.6151643042095598</v>
      </c>
      <c r="AE26" s="3">
        <f t="shared" si="5"/>
        <v>17.57424148941346</v>
      </c>
      <c r="AF26" s="3">
        <f t="shared" si="6"/>
        <v>9.9590771852038991</v>
      </c>
      <c r="AG26" s="3">
        <f t="shared" si="7"/>
        <v>0.95210237351723059</v>
      </c>
      <c r="AH26" s="3"/>
      <c r="AK26">
        <f>ABS(100*(AD26-AD27)/(AVERAGE(AD26:AD27)))</f>
        <v>4.062233794947069</v>
      </c>
      <c r="AQ26">
        <f>ABS(100*(AE26-AE27)/(AVERAGE(AE26:AE27)))</f>
        <v>0.26334174772587299</v>
      </c>
      <c r="AW26">
        <f>ABS(100*(AF26-AF27)/(AVERAGE(AF26:AF27)))</f>
        <v>2.5473770812414394</v>
      </c>
      <c r="BC26">
        <f>ABS(100*(AG26-AG27)/(AVERAGE(AG26:AG27)))</f>
        <v>1.8632751229585054</v>
      </c>
      <c r="BG26" s="3">
        <f>AVERAGE(AD26:AD27)</f>
        <v>7.4635704633731441</v>
      </c>
      <c r="BH26" s="3">
        <f>AVERAGE(AE26:AE27)</f>
        <v>17.551131760851113</v>
      </c>
      <c r="BI26" s="3">
        <f>AVERAGE(AF26:AF27)</f>
        <v>10.087561297477967</v>
      </c>
      <c r="BJ26" s="3">
        <f>AVERAGE(AG26:AG27)</f>
        <v>0.94331410499238966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4458</v>
      </c>
      <c r="J27">
        <v>10844</v>
      </c>
      <c r="L27">
        <v>5232</v>
      </c>
      <c r="M27">
        <v>6.3920000000000003</v>
      </c>
      <c r="N27">
        <v>15.776</v>
      </c>
      <c r="O27">
        <v>9.3840000000000003</v>
      </c>
      <c r="Q27">
        <v>0.71899999999999997</v>
      </c>
      <c r="R27">
        <v>1</v>
      </c>
      <c r="S27">
        <v>0</v>
      </c>
      <c r="T27">
        <v>0</v>
      </c>
      <c r="V27">
        <v>0</v>
      </c>
      <c r="Y27" s="1">
        <v>44825</v>
      </c>
      <c r="Z27" s="6">
        <v>0.5776041666666667</v>
      </c>
      <c r="AB27">
        <v>1</v>
      </c>
      <c r="AD27" s="3">
        <f t="shared" si="4"/>
        <v>7.3119766225367284</v>
      </c>
      <c r="AE27" s="3">
        <f t="shared" si="5"/>
        <v>17.528022032288764</v>
      </c>
      <c r="AF27" s="3">
        <f t="shared" si="6"/>
        <v>10.216045409752034</v>
      </c>
      <c r="AG27" s="3">
        <f t="shared" si="7"/>
        <v>0.93452583646754872</v>
      </c>
      <c r="AH27" s="3"/>
    </row>
    <row r="28" spans="1:62" x14ac:dyDescent="0.35">
      <c r="A28">
        <v>4</v>
      </c>
      <c r="B28">
        <v>2</v>
      </c>
      <c r="C28" t="s">
        <v>85</v>
      </c>
      <c r="D28" t="s">
        <v>27</v>
      </c>
      <c r="G28">
        <v>0.3</v>
      </c>
      <c r="H28">
        <v>0.3</v>
      </c>
      <c r="I28">
        <v>2265</v>
      </c>
      <c r="J28">
        <v>785</v>
      </c>
      <c r="L28">
        <v>388</v>
      </c>
      <c r="M28">
        <v>3.5870000000000002</v>
      </c>
      <c r="N28">
        <v>1.5720000000000001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44825</v>
      </c>
      <c r="Z28" s="6">
        <v>0.5898958333333334</v>
      </c>
      <c r="AB28">
        <v>1</v>
      </c>
      <c r="AD28" s="3">
        <f t="shared" si="4"/>
        <v>3.7372960531360766</v>
      </c>
      <c r="AE28" s="3">
        <f t="shared" si="5"/>
        <v>1.4962455075543895</v>
      </c>
      <c r="AF28" s="3">
        <f t="shared" si="6"/>
        <v>-2.2410505455816869</v>
      </c>
      <c r="AG28" s="3">
        <f t="shared" si="7"/>
        <v>7.4518306481100152E-2</v>
      </c>
      <c r="AH28" s="3"/>
    </row>
    <row r="29" spans="1:62" x14ac:dyDescent="0.35">
      <c r="A29">
        <v>5</v>
      </c>
      <c r="B29">
        <v>2</v>
      </c>
      <c r="C29" t="s">
        <v>85</v>
      </c>
      <c r="D29" t="s">
        <v>27</v>
      </c>
      <c r="G29">
        <v>0.3</v>
      </c>
      <c r="H29">
        <v>0.3</v>
      </c>
      <c r="I29">
        <v>469</v>
      </c>
      <c r="J29">
        <v>737</v>
      </c>
      <c r="L29">
        <v>357</v>
      </c>
      <c r="M29">
        <v>1.2909999999999999</v>
      </c>
      <c r="N29">
        <v>1.504</v>
      </c>
      <c r="O29">
        <v>0.21299999999999999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44825</v>
      </c>
      <c r="Z29" s="6">
        <v>0.59613425925925922</v>
      </c>
      <c r="AB29">
        <v>1</v>
      </c>
      <c r="AD29" s="3">
        <f t="shared" si="4"/>
        <v>0.80974187956399735</v>
      </c>
      <c r="AE29" s="3">
        <f t="shared" si="5"/>
        <v>1.4197443371411029</v>
      </c>
      <c r="AF29" s="3">
        <f t="shared" si="6"/>
        <v>0.61000245757710558</v>
      </c>
      <c r="AG29" s="3">
        <f t="shared" si="7"/>
        <v>6.9014542354432135E-2</v>
      </c>
      <c r="AH29" s="3"/>
      <c r="AK29">
        <f>ABS(100*(AD29-AD30)/(AVERAGE(AD29:AD30)))</f>
        <v>25.155147614081198</v>
      </c>
      <c r="AQ29">
        <f>ABS(100*(AE29-AE30)/(AVERAGE(AE29:AE30)))</f>
        <v>0.22476800777926012</v>
      </c>
      <c r="AW29">
        <f>ABS(100*(AF29-AF30)/(AVERAGE(AF29:AF30)))</f>
        <v>25.433273103883398</v>
      </c>
      <c r="BC29">
        <f>ABS(100*(AG29-AG30)/(AVERAGE(AG29:AG30)))</f>
        <v>6.7126605123030387</v>
      </c>
      <c r="BG29" s="3">
        <f>AVERAGE(AD29:AD30)</f>
        <v>0.7192745874519425</v>
      </c>
      <c r="BH29" s="3">
        <f>AVERAGE(AE29:AE30)</f>
        <v>1.4181505627574928</v>
      </c>
      <c r="BI29" s="3">
        <f>AVERAGE(AF29:AF30)</f>
        <v>0.69887597530555023</v>
      </c>
      <c r="BJ29" s="3">
        <f>AVERAGE(AG29:AG30)</f>
        <v>7.1411342861206928E-2</v>
      </c>
    </row>
    <row r="30" spans="1:62" x14ac:dyDescent="0.35">
      <c r="A30">
        <v>6</v>
      </c>
      <c r="B30">
        <v>2</v>
      </c>
      <c r="C30" t="s">
        <v>85</v>
      </c>
      <c r="D30" t="s">
        <v>27</v>
      </c>
      <c r="G30">
        <v>0.3</v>
      </c>
      <c r="H30">
        <v>0.3</v>
      </c>
      <c r="I30">
        <v>358</v>
      </c>
      <c r="J30">
        <v>735</v>
      </c>
      <c r="L30">
        <v>384</v>
      </c>
      <c r="M30">
        <v>1.149</v>
      </c>
      <c r="N30">
        <v>1.5009999999999999</v>
      </c>
      <c r="O30">
        <v>0.35199999999999998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44825</v>
      </c>
      <c r="Z30" s="6">
        <v>0.60282407407407412</v>
      </c>
      <c r="AB30">
        <v>1</v>
      </c>
      <c r="AD30" s="3">
        <f t="shared" si="4"/>
        <v>0.62880729533988766</v>
      </c>
      <c r="AE30" s="3">
        <f t="shared" si="5"/>
        <v>1.4165567883738825</v>
      </c>
      <c r="AF30" s="3">
        <f t="shared" si="6"/>
        <v>0.78774949303399489</v>
      </c>
      <c r="AG30" s="3">
        <f t="shared" si="7"/>
        <v>7.3808143367981707E-2</v>
      </c>
      <c r="AH30" s="3"/>
    </row>
    <row r="31" spans="1:62" x14ac:dyDescent="0.35">
      <c r="A31">
        <v>7</v>
      </c>
      <c r="B31">
        <v>3</v>
      </c>
      <c r="C31" t="s">
        <v>86</v>
      </c>
      <c r="D31" t="s">
        <v>27</v>
      </c>
      <c r="G31">
        <v>0.5</v>
      </c>
      <c r="H31">
        <v>0.5</v>
      </c>
      <c r="I31">
        <v>252</v>
      </c>
      <c r="J31">
        <v>243</v>
      </c>
      <c r="L31">
        <v>240</v>
      </c>
      <c r="M31">
        <v>0.60799999999999998</v>
      </c>
      <c r="N31">
        <v>0.48499999999999999</v>
      </c>
      <c r="O31">
        <v>0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44825</v>
      </c>
      <c r="Z31" s="6">
        <v>0.61388888888888882</v>
      </c>
      <c r="AB31">
        <v>1</v>
      </c>
      <c r="AD31" s="3">
        <f t="shared" si="4"/>
        <v>0.27361375056741577</v>
      </c>
      <c r="AE31" s="3">
        <f t="shared" si="5"/>
        <v>0.37945187498261684</v>
      </c>
      <c r="AF31" s="3">
        <f t="shared" si="6"/>
        <v>0.10583812441520107</v>
      </c>
      <c r="AG31" s="3">
        <f t="shared" si="7"/>
        <v>2.89453627774304E-2</v>
      </c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100</v>
      </c>
      <c r="J32">
        <v>244</v>
      </c>
      <c r="L32">
        <v>289</v>
      </c>
      <c r="M32">
        <v>0.49099999999999999</v>
      </c>
      <c r="N32">
        <v>0.48499999999999999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44825</v>
      </c>
      <c r="Z32" s="6">
        <v>0.61965277777777772</v>
      </c>
      <c r="AB32">
        <v>1</v>
      </c>
      <c r="AD32" s="3">
        <f t="shared" si="4"/>
        <v>0.124953984069769</v>
      </c>
      <c r="AE32" s="3">
        <f t="shared" si="5"/>
        <v>0.38040813961278291</v>
      </c>
      <c r="AF32" s="3">
        <f t="shared" si="6"/>
        <v>0.25545415554301393</v>
      </c>
      <c r="AG32" s="3">
        <f t="shared" si="7"/>
        <v>3.416506165885104E-2</v>
      </c>
      <c r="AH32" s="3"/>
      <c r="AK32">
        <f>ABS(100*(AD32-AD33)/(AVERAGE(AD32:AD33)))</f>
        <v>16.983468822512449</v>
      </c>
      <c r="AQ32">
        <f>ABS(100*(AE32-AE33)/(AVERAGE(AE32:AE33)))</f>
        <v>7.0256450842349309</v>
      </c>
      <c r="AW32">
        <f>ABS(100*(AF32-AF33)/(AVERAGE(AF32:AF33)))</f>
        <v>2.4803937852885625</v>
      </c>
      <c r="BC32">
        <f>ABS(100*(AG32-AG33)/(AVERAGE(AG32:AG33)))</f>
        <v>11.542583178513443</v>
      </c>
      <c r="BG32" s="3">
        <f>AVERAGE(AD32:AD33)</f>
        <v>0.11517373627387119</v>
      </c>
      <c r="BH32" s="3">
        <f>AVERAGE(AE32:AE33)</f>
        <v>0.3674985671055408</v>
      </c>
      <c r="BI32" s="3">
        <f>AVERAGE(AF32:AF33)</f>
        <v>0.25232483083166962</v>
      </c>
      <c r="BJ32" s="3">
        <f>AVERAGE(AG32:AG33)</f>
        <v>3.2300883486915094E-2</v>
      </c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80</v>
      </c>
      <c r="J33">
        <v>217</v>
      </c>
      <c r="L33">
        <v>254</v>
      </c>
      <c r="M33">
        <v>0.47599999999999998</v>
      </c>
      <c r="N33">
        <v>0.46200000000000002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44825</v>
      </c>
      <c r="Z33" s="6">
        <v>0.62575231481481486</v>
      </c>
      <c r="AB33">
        <v>1</v>
      </c>
      <c r="AD33" s="3">
        <f t="shared" si="4"/>
        <v>0.10539348847797338</v>
      </c>
      <c r="AE33" s="3">
        <f t="shared" si="5"/>
        <v>0.35458899459829868</v>
      </c>
      <c r="AF33" s="3">
        <f t="shared" si="6"/>
        <v>0.24919550612032532</v>
      </c>
      <c r="AG33" s="3">
        <f t="shared" si="7"/>
        <v>3.0436705314979152E-2</v>
      </c>
      <c r="AH33" s="3"/>
    </row>
    <row r="34" spans="1:62" x14ac:dyDescent="0.35">
      <c r="A34">
        <v>10</v>
      </c>
      <c r="B34">
        <v>4</v>
      </c>
      <c r="C34" t="s">
        <v>61</v>
      </c>
      <c r="D34" t="s">
        <v>27</v>
      </c>
      <c r="G34">
        <v>0.2</v>
      </c>
      <c r="H34">
        <v>0.2</v>
      </c>
      <c r="I34">
        <v>497</v>
      </c>
      <c r="J34">
        <v>2323</v>
      </c>
      <c r="L34">
        <v>1184</v>
      </c>
      <c r="M34">
        <v>1.9910000000000001</v>
      </c>
      <c r="N34">
        <v>5.6159999999999997</v>
      </c>
      <c r="O34">
        <v>3.6259999999999999</v>
      </c>
      <c r="Q34">
        <v>0.02</v>
      </c>
      <c r="R34">
        <v>1</v>
      </c>
      <c r="S34">
        <v>0</v>
      </c>
      <c r="T34">
        <v>0</v>
      </c>
      <c r="V34">
        <v>0</v>
      </c>
      <c r="Y34" s="1">
        <v>44825</v>
      </c>
      <c r="Z34" s="6">
        <v>0.63722222222222225</v>
      </c>
      <c r="AB34">
        <v>1</v>
      </c>
      <c r="AD34" s="3">
        <f t="shared" si="4"/>
        <v>1.2830745539172805</v>
      </c>
      <c r="AE34" s="3">
        <f t="shared" si="5"/>
        <v>5.9212057643201721</v>
      </c>
      <c r="AF34" s="3">
        <f t="shared" si="6"/>
        <v>4.6381312104028911</v>
      </c>
      <c r="AG34" s="3">
        <f t="shared" si="7"/>
        <v>0.32376114898750891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1229</v>
      </c>
      <c r="J35">
        <v>2324</v>
      </c>
      <c r="L35">
        <v>1143</v>
      </c>
      <c r="M35">
        <v>3.3940000000000001</v>
      </c>
      <c r="N35">
        <v>5.6189999999999998</v>
      </c>
      <c r="O35">
        <v>2.2250000000000001</v>
      </c>
      <c r="Q35">
        <v>8.9999999999999993E-3</v>
      </c>
      <c r="R35">
        <v>1</v>
      </c>
      <c r="S35">
        <v>0</v>
      </c>
      <c r="T35">
        <v>0</v>
      </c>
      <c r="V35">
        <v>0</v>
      </c>
      <c r="Y35" s="1">
        <v>44825</v>
      </c>
      <c r="Z35" s="6">
        <v>0.64363425925925932</v>
      </c>
      <c r="AB35">
        <v>1</v>
      </c>
      <c r="AD35" s="3">
        <f t="shared" si="4"/>
        <v>3.0728599005665802</v>
      </c>
      <c r="AE35" s="3">
        <f t="shared" si="5"/>
        <v>5.9235964258955862</v>
      </c>
      <c r="AF35" s="3">
        <f t="shared" si="6"/>
        <v>2.850736525329006</v>
      </c>
      <c r="AG35" s="3">
        <f t="shared" si="7"/>
        <v>0.31284239112331264</v>
      </c>
      <c r="AH35" s="3"/>
      <c r="AJ35">
        <f>ABS(100*((AVERAGE(AD35:AD36))-3)/3)</f>
        <v>0.96162618283467027</v>
      </c>
      <c r="AK35">
        <f>ABS(100*(AD35-AD36)/(AVERAGE(AD35:AD36)))</f>
        <v>2.9061282486238187</v>
      </c>
      <c r="AP35">
        <f>ABS(100*((AVERAGE(AE35:AE36))-6)/6)</f>
        <v>1.37300380071587</v>
      </c>
      <c r="AQ35">
        <f>ABS(100*(AE35-AE36)/(AVERAGE(AE35:AE36)))</f>
        <v>0.20199519972069435</v>
      </c>
      <c r="AV35">
        <f>ABS(100*((AVERAGE(AF35:AF36))-3)/3)</f>
        <v>3.7076337842663953</v>
      </c>
      <c r="AW35">
        <f>ABS(100*(AF35-AF36)/(AVERAGE(AF35:AF36)))</f>
        <v>2.6332624719035116</v>
      </c>
      <c r="BB35">
        <f>ABS(100*((AVERAGE(AG35:AG36))-0.3)/0.3)</f>
        <v>5.0797305433624711</v>
      </c>
      <c r="BC35">
        <f>ABS(100*(AG35-AG36)/(AVERAGE(AG35:AG36)))</f>
        <v>1.5206234316114362</v>
      </c>
      <c r="BG35" s="3">
        <f>AVERAGE(AD35:AD36)</f>
        <v>3.0288487854850401</v>
      </c>
      <c r="BH35" s="3">
        <f>AVERAGE(AE35:AE36)</f>
        <v>5.9176197719570478</v>
      </c>
      <c r="BI35" s="3">
        <f>AVERAGE(AF35:AF36)</f>
        <v>2.8887709864720081</v>
      </c>
      <c r="BJ35" s="3">
        <f>AVERAGE(AG35:AG36)</f>
        <v>0.3152391916300874</v>
      </c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1193</v>
      </c>
      <c r="J36">
        <v>2319</v>
      </c>
      <c r="L36">
        <v>1161</v>
      </c>
      <c r="M36">
        <v>3.3250000000000002</v>
      </c>
      <c r="N36">
        <v>5.609</v>
      </c>
      <c r="O36">
        <v>2.2839999999999998</v>
      </c>
      <c r="Q36">
        <v>1.2999999999999999E-2</v>
      </c>
      <c r="R36">
        <v>1</v>
      </c>
      <c r="S36">
        <v>0</v>
      </c>
      <c r="T36">
        <v>0</v>
      </c>
      <c r="V36">
        <v>0</v>
      </c>
      <c r="Y36" s="1">
        <v>44825</v>
      </c>
      <c r="Z36" s="6">
        <v>0.65052083333333333</v>
      </c>
      <c r="AB36">
        <v>1</v>
      </c>
      <c r="AD36" s="3">
        <f t="shared" si="4"/>
        <v>2.9848376704035</v>
      </c>
      <c r="AE36" s="3">
        <f t="shared" si="5"/>
        <v>5.9116431180185103</v>
      </c>
      <c r="AF36" s="3">
        <f t="shared" si="6"/>
        <v>2.9268054476150103</v>
      </c>
      <c r="AG36" s="3">
        <f t="shared" si="7"/>
        <v>0.31763599213686222</v>
      </c>
      <c r="AH36" s="3"/>
    </row>
    <row r="37" spans="1:62" x14ac:dyDescent="0.35">
      <c r="A37">
        <v>13</v>
      </c>
      <c r="B37">
        <v>5</v>
      </c>
      <c r="C37" t="s">
        <v>61</v>
      </c>
      <c r="D37" t="s">
        <v>27</v>
      </c>
      <c r="G37">
        <v>0.6</v>
      </c>
      <c r="H37">
        <v>0.6</v>
      </c>
      <c r="I37">
        <v>3603</v>
      </c>
      <c r="J37">
        <v>7872</v>
      </c>
      <c r="L37">
        <v>3400</v>
      </c>
      <c r="M37">
        <v>2.649</v>
      </c>
      <c r="N37">
        <v>5.79</v>
      </c>
      <c r="O37">
        <v>3.141</v>
      </c>
      <c r="Q37">
        <v>0.2</v>
      </c>
      <c r="R37">
        <v>1</v>
      </c>
      <c r="S37">
        <v>0</v>
      </c>
      <c r="T37">
        <v>0</v>
      </c>
      <c r="V37">
        <v>0</v>
      </c>
      <c r="Y37" s="1">
        <v>44825</v>
      </c>
      <c r="Z37" s="6">
        <v>0.6642824074074074</v>
      </c>
      <c r="AB37">
        <v>1</v>
      </c>
      <c r="AD37" s="3">
        <f t="shared" si="4"/>
        <v>2.9591456558106444</v>
      </c>
      <c r="AE37" s="3">
        <f t="shared" si="5"/>
        <v>6.3956622820997184</v>
      </c>
      <c r="AF37" s="3">
        <f t="shared" si="6"/>
        <v>3.4365166262890741</v>
      </c>
      <c r="AG37" s="3">
        <f t="shared" si="7"/>
        <v>0.30463556532964825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3919</v>
      </c>
      <c r="J38">
        <v>7941</v>
      </c>
      <c r="L38">
        <v>3419</v>
      </c>
      <c r="M38">
        <v>2.851</v>
      </c>
      <c r="N38">
        <v>5.8390000000000004</v>
      </c>
      <c r="O38">
        <v>2.9870000000000001</v>
      </c>
      <c r="Q38">
        <v>0.20100000000000001</v>
      </c>
      <c r="R38">
        <v>1</v>
      </c>
      <c r="S38">
        <v>0</v>
      </c>
      <c r="T38">
        <v>0</v>
      </c>
      <c r="V38">
        <v>0</v>
      </c>
      <c r="Y38" s="1">
        <v>44825</v>
      </c>
      <c r="Z38" s="6">
        <v>0.67181712962962958</v>
      </c>
      <c r="AB38">
        <v>1</v>
      </c>
      <c r="AD38" s="3">
        <f t="shared" si="4"/>
        <v>3.2166921811026201</v>
      </c>
      <c r="AE38" s="3">
        <f t="shared" si="5"/>
        <v>6.4506474983342681</v>
      </c>
      <c r="AF38" s="3">
        <f t="shared" si="6"/>
        <v>3.233955317231648</v>
      </c>
      <c r="AG38" s="3">
        <f t="shared" si="7"/>
        <v>0.30632220272330457</v>
      </c>
      <c r="AH38" s="3"/>
      <c r="AJ38">
        <f>ABS(100*((AVERAGE(AD38:AD39))-3)/3)</f>
        <v>7.2230727034206703</v>
      </c>
      <c r="AK38">
        <f>ABS(100*(AD38-AD39)/(AVERAGE(AD38:AD39)))</f>
        <v>0</v>
      </c>
      <c r="AP38">
        <f>ABS(100*((AVERAGE(AE38:AE39))-6)/6)</f>
        <v>7.225240395174322</v>
      </c>
      <c r="AQ38">
        <f>ABS(100*(AE38-AE39)/(AVERAGE(AE38:AE39)))</f>
        <v>0.53261945168463254</v>
      </c>
      <c r="AV38">
        <f>ABS(100*((AVERAGE(AF38:AF39))-3)/3)</f>
        <v>7.2274080869279587</v>
      </c>
      <c r="AW38">
        <f>ABS(100*(AF38-AF39)/(AVERAGE(AF38:AF39)))</f>
        <v>1.065217368673727</v>
      </c>
      <c r="BB38">
        <f>ABS(100*((AVERAGE(AG38:AG39))-0.3)/0.3)</f>
        <v>3.3649814205821138</v>
      </c>
      <c r="BC38">
        <f>ABS(100*(AG38-AG39)/(AVERAGE(AG38:AG39)))</f>
        <v>2.4332815534440155</v>
      </c>
      <c r="BG38" s="3">
        <f>AVERAGE(AD38:AD39)</f>
        <v>3.2166921811026201</v>
      </c>
      <c r="BH38" s="3">
        <f>AVERAGE(AE38:AE39)</f>
        <v>6.4335144237104593</v>
      </c>
      <c r="BI38" s="3">
        <f>AVERAGE(AF38:AF39)</f>
        <v>3.2168222426078388</v>
      </c>
      <c r="BJ38" s="3">
        <f>AVERAGE(AG38:AG39)</f>
        <v>0.31009494426174633</v>
      </c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3919</v>
      </c>
      <c r="J39">
        <v>7898</v>
      </c>
      <c r="L39">
        <v>3504</v>
      </c>
      <c r="M39">
        <v>2.851</v>
      </c>
      <c r="N39">
        <v>5.8079999999999998</v>
      </c>
      <c r="O39">
        <v>2.9569999999999999</v>
      </c>
      <c r="Q39">
        <v>0.20899999999999999</v>
      </c>
      <c r="R39">
        <v>1</v>
      </c>
      <c r="S39">
        <v>0</v>
      </c>
      <c r="T39">
        <v>0</v>
      </c>
      <c r="V39">
        <v>0</v>
      </c>
      <c r="Y39" s="1">
        <v>44825</v>
      </c>
      <c r="Z39" s="6">
        <v>0.67983796296296306</v>
      </c>
      <c r="AB39">
        <v>1</v>
      </c>
      <c r="AD39" s="3">
        <f t="shared" si="4"/>
        <v>3.2166921811026201</v>
      </c>
      <c r="AE39" s="3">
        <f t="shared" si="5"/>
        <v>6.4163813490866497</v>
      </c>
      <c r="AF39" s="3">
        <f t="shared" si="6"/>
        <v>3.1996891679840296</v>
      </c>
      <c r="AG39" s="3">
        <f t="shared" si="7"/>
        <v>0.31386768580018815</v>
      </c>
      <c r="AH39" s="3"/>
    </row>
    <row r="40" spans="1:62" x14ac:dyDescent="0.35">
      <c r="A40">
        <v>16</v>
      </c>
      <c r="B40">
        <v>6</v>
      </c>
      <c r="C40" t="s">
        <v>65</v>
      </c>
      <c r="D40" t="s">
        <v>27</v>
      </c>
      <c r="G40">
        <v>0.33300000000000002</v>
      </c>
      <c r="H40">
        <v>0.33300000000000002</v>
      </c>
      <c r="I40">
        <v>4582</v>
      </c>
      <c r="J40">
        <v>12431</v>
      </c>
      <c r="L40">
        <v>6243</v>
      </c>
      <c r="M40">
        <v>5.9009999999999998</v>
      </c>
      <c r="N40">
        <v>16.231000000000002</v>
      </c>
      <c r="O40">
        <v>10.33</v>
      </c>
      <c r="Q40">
        <v>0.80600000000000005</v>
      </c>
      <c r="R40">
        <v>1</v>
      </c>
      <c r="S40">
        <v>0</v>
      </c>
      <c r="T40">
        <v>0</v>
      </c>
      <c r="V40">
        <v>0</v>
      </c>
      <c r="Y40" s="1">
        <v>44825</v>
      </c>
      <c r="Z40" s="6">
        <v>0.6934837962962962</v>
      </c>
      <c r="AB40">
        <v>1</v>
      </c>
      <c r="AD40" s="3">
        <f t="shared" si="4"/>
        <v>6.7694610303170695</v>
      </c>
      <c r="AE40" s="3">
        <f t="shared" si="5"/>
        <v>18.069677458628878</v>
      </c>
      <c r="AF40" s="3">
        <f t="shared" si="6"/>
        <v>11.300216428311808</v>
      </c>
      <c r="AG40" s="3">
        <f t="shared" si="7"/>
        <v>1.0036212282056198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5917</v>
      </c>
      <c r="J41">
        <v>12080</v>
      </c>
      <c r="L41">
        <v>6161</v>
      </c>
      <c r="M41">
        <v>7.4390000000000001</v>
      </c>
      <c r="N41">
        <v>15.785</v>
      </c>
      <c r="O41">
        <v>8.3460000000000001</v>
      </c>
      <c r="Q41">
        <v>0.79300000000000004</v>
      </c>
      <c r="R41">
        <v>1</v>
      </c>
      <c r="S41">
        <v>0</v>
      </c>
      <c r="T41">
        <v>0</v>
      </c>
      <c r="V41">
        <v>0</v>
      </c>
      <c r="Y41" s="1">
        <v>44825</v>
      </c>
      <c r="Z41" s="6">
        <v>0.70076388888888896</v>
      </c>
      <c r="AB41">
        <v>1</v>
      </c>
      <c r="AD41" s="3">
        <f t="shared" si="4"/>
        <v>8.7299161065218129</v>
      </c>
      <c r="AE41" s="3">
        <f t="shared" si="5"/>
        <v>17.565700153541346</v>
      </c>
      <c r="AF41" s="3">
        <f t="shared" si="6"/>
        <v>8.8357840470195335</v>
      </c>
      <c r="AG41" s="3">
        <f t="shared" si="7"/>
        <v>0.99050560314352232</v>
      </c>
      <c r="AH41" s="3"/>
      <c r="AJ41">
        <f>ABS(100*((AVERAGE(AD41:AD42))-9)/9)</f>
        <v>3.0090905146190789</v>
      </c>
      <c r="AK41">
        <f>ABS(100*(AD41-AD42)/(AVERAGE(AD41:AD42)))</f>
        <v>1.6822947438542218E-2</v>
      </c>
      <c r="AP41">
        <f>ABS(100*((AVERAGE(AE41:AE42))-18)/18)</f>
        <v>2.5404065050393694</v>
      </c>
      <c r="AQ41">
        <f>ABS(100*(AE41-AE42)/(AVERAGE(AE41:AE42)))</f>
        <v>0.26191281061659882</v>
      </c>
      <c r="AV41">
        <f>ABS(100*((AVERAGE(AF41:AF42))-9)/9)</f>
        <v>2.0717224954596798</v>
      </c>
      <c r="AW41">
        <f>ABS(100*(AF41-AF42)/(AVERAGE(AF41:AF42)))</f>
        <v>0.50465667726109431</v>
      </c>
      <c r="BB41">
        <f>ABS(100*((AVERAGE(AG41:AG42))-0.9)/0.9)</f>
        <v>9.5763381857617702</v>
      </c>
      <c r="BC41">
        <f>ABS(100*(AG41-AG42)/(AVERAGE(AG41:AG42)))</f>
        <v>0.87580941148590685</v>
      </c>
      <c r="BG41" s="3">
        <f>AVERAGE(AD41:AD42)</f>
        <v>8.7291818536842829</v>
      </c>
      <c r="BH41" s="3">
        <f>AVERAGE(AE41:AE42)</f>
        <v>17.542726829092913</v>
      </c>
      <c r="BI41" s="3">
        <f>AVERAGE(AF41:AF42)</f>
        <v>8.8135449754086288</v>
      </c>
      <c r="BJ41" s="3">
        <f>AVERAGE(AG41:AG42)</f>
        <v>0.98618704367185595</v>
      </c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5916</v>
      </c>
      <c r="J42">
        <v>12048</v>
      </c>
      <c r="L42">
        <v>6107</v>
      </c>
      <c r="M42">
        <v>7.4379999999999997</v>
      </c>
      <c r="N42">
        <v>15.744</v>
      </c>
      <c r="O42">
        <v>8.3059999999999992</v>
      </c>
      <c r="Q42">
        <v>0.78500000000000003</v>
      </c>
      <c r="R42">
        <v>1</v>
      </c>
      <c r="S42">
        <v>0</v>
      </c>
      <c r="T42">
        <v>0</v>
      </c>
      <c r="V42">
        <v>0</v>
      </c>
      <c r="Y42" s="1">
        <v>44825</v>
      </c>
      <c r="Z42" s="6">
        <v>0.70851851851851855</v>
      </c>
      <c r="AB42">
        <v>1</v>
      </c>
      <c r="AD42" s="3">
        <f t="shared" si="4"/>
        <v>8.7284476008467529</v>
      </c>
      <c r="AE42" s="3">
        <f t="shared" si="5"/>
        <v>17.519753504644477</v>
      </c>
      <c r="AF42" s="3">
        <f t="shared" si="6"/>
        <v>8.7913059037977241</v>
      </c>
      <c r="AG42" s="3">
        <f t="shared" si="7"/>
        <v>0.98186848420018957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7</v>
      </c>
      <c r="C43" t="s">
        <v>65</v>
      </c>
      <c r="D43" t="s">
        <v>27</v>
      </c>
      <c r="G43">
        <v>0.46700000000000003</v>
      </c>
      <c r="H43">
        <v>0.46700000000000003</v>
      </c>
      <c r="I43">
        <v>8738</v>
      </c>
      <c r="J43">
        <v>18145</v>
      </c>
      <c r="L43">
        <v>8395</v>
      </c>
      <c r="M43">
        <v>7.6210000000000004</v>
      </c>
      <c r="N43">
        <v>16.757000000000001</v>
      </c>
      <c r="O43">
        <v>9.1349999999999998</v>
      </c>
      <c r="Q43">
        <v>0.81599999999999995</v>
      </c>
      <c r="R43">
        <v>1</v>
      </c>
      <c r="S43">
        <v>0</v>
      </c>
      <c r="T43">
        <v>0</v>
      </c>
      <c r="V43">
        <v>0</v>
      </c>
      <c r="Y43" s="1">
        <v>44825</v>
      </c>
      <c r="Z43" s="6">
        <v>0.72302083333333333</v>
      </c>
      <c r="AB43">
        <v>1</v>
      </c>
      <c r="AD43" s="3">
        <f t="shared" si="4"/>
        <v>9.1789422164521408</v>
      </c>
      <c r="AE43" s="3">
        <f t="shared" si="5"/>
        <v>18.735012081601532</v>
      </c>
      <c r="AF43" s="3">
        <f t="shared" si="6"/>
        <v>9.5560698651493912</v>
      </c>
      <c r="AG43" s="3">
        <f t="shared" si="7"/>
        <v>0.96108393029933614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8790</v>
      </c>
      <c r="J44">
        <v>17711</v>
      </c>
      <c r="L44">
        <v>8078</v>
      </c>
      <c r="M44">
        <v>7.6639999999999997</v>
      </c>
      <c r="N44">
        <v>16.363</v>
      </c>
      <c r="O44">
        <v>8.6999999999999993</v>
      </c>
      <c r="Q44">
        <v>0.78</v>
      </c>
      <c r="R44">
        <v>1</v>
      </c>
      <c r="S44">
        <v>0</v>
      </c>
      <c r="T44">
        <v>0</v>
      </c>
      <c r="V44">
        <v>0</v>
      </c>
      <c r="Y44" s="1">
        <v>44825</v>
      </c>
      <c r="Z44" s="6">
        <v>0.73100694444444436</v>
      </c>
      <c r="AB44">
        <v>1</v>
      </c>
      <c r="AD44" s="3">
        <f t="shared" si="4"/>
        <v>9.2333932748447207</v>
      </c>
      <c r="AE44" s="3">
        <f t="shared" si="5"/>
        <v>18.290666418333778</v>
      </c>
      <c r="AF44" s="3">
        <f t="shared" si="6"/>
        <v>9.0572731434890574</v>
      </c>
      <c r="AG44" s="3">
        <f t="shared" si="7"/>
        <v>0.9249294805897188</v>
      </c>
      <c r="AH44" s="3"/>
      <c r="AJ44">
        <f>ABS(100*((AVERAGE(AD44:AD45))-9)/9)</f>
        <v>1.2610692534134986</v>
      </c>
      <c r="AK44">
        <f>ABS(100*(AD44-AD45)/(AVERAGE(AD44:AD45)))</f>
        <v>2.6311974894090486</v>
      </c>
      <c r="AP44">
        <f>ABS(100*((AVERAGE(AE44:AE45))-18)/18)</f>
        <v>1.387293894343955</v>
      </c>
      <c r="AQ44">
        <f>ABS(100*(AE44-AE45)/(AVERAGE(AE44:AE45)))</f>
        <v>0.44881273008590239</v>
      </c>
      <c r="AV44">
        <f>ABS(100*((AVERAGE(AF44:AF45))-9)/9)</f>
        <v>1.5135185352743916</v>
      </c>
      <c r="AW44">
        <f>ABS(100*(AF44-AF45)/(AVERAGE(AF44:AF45)))</f>
        <v>1.7281447573508513</v>
      </c>
      <c r="BB44">
        <f>ABS(100*((AVERAGE(AG44:AG45))-0.9)/0.9)</f>
        <v>3.7837368817771577</v>
      </c>
      <c r="BC44">
        <f>ABS(100*(AG44-AG45)/(AVERAGE(AG44:AG45)))</f>
        <v>1.9536675484820398</v>
      </c>
      <c r="BG44" s="3">
        <f>AVERAGE(AD44:AD45)</f>
        <v>9.1134962328072149</v>
      </c>
      <c r="BH44" s="3">
        <f>AVERAGE(AE44:AE45)</f>
        <v>18.249712900981912</v>
      </c>
      <c r="BI44" s="3">
        <f>AVERAGE(AF44:AF45)</f>
        <v>9.1362166681746952</v>
      </c>
      <c r="BJ44" s="3">
        <f>AVERAGE(AG44:AG45)</f>
        <v>0.93405363193599444</v>
      </c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8561</v>
      </c>
      <c r="J45">
        <v>17631</v>
      </c>
      <c r="L45">
        <v>8238</v>
      </c>
      <c r="M45">
        <v>7.476</v>
      </c>
      <c r="N45">
        <v>16.291</v>
      </c>
      <c r="O45">
        <v>8.8149999999999995</v>
      </c>
      <c r="Q45">
        <v>0.79800000000000004</v>
      </c>
      <c r="R45">
        <v>1</v>
      </c>
      <c r="S45">
        <v>0</v>
      </c>
      <c r="T45">
        <v>0</v>
      </c>
      <c r="V45">
        <v>0</v>
      </c>
      <c r="Y45" s="1">
        <v>44825</v>
      </c>
      <c r="Z45" s="6">
        <v>0.73927083333333332</v>
      </c>
      <c r="AB45">
        <v>1</v>
      </c>
      <c r="AD45" s="3">
        <f t="shared" si="4"/>
        <v>8.993599190769709</v>
      </c>
      <c r="AE45" s="3">
        <f t="shared" si="5"/>
        <v>18.208759383630042</v>
      </c>
      <c r="AF45" s="3">
        <f t="shared" si="6"/>
        <v>9.2151601928603331</v>
      </c>
      <c r="AG45" s="3">
        <f t="shared" si="7"/>
        <v>0.9431777832822702</v>
      </c>
      <c r="AH45" s="3"/>
      <c r="BG45" s="3"/>
      <c r="BH45" s="3"/>
      <c r="BI45" s="3"/>
      <c r="BJ45" s="3"/>
    </row>
    <row r="46" spans="1:62" x14ac:dyDescent="0.35">
      <c r="A46">
        <v>22</v>
      </c>
      <c r="B46">
        <v>8</v>
      </c>
      <c r="C46" t="s">
        <v>65</v>
      </c>
      <c r="D46" t="s">
        <v>27</v>
      </c>
      <c r="G46">
        <v>0.6</v>
      </c>
      <c r="H46">
        <v>0.6</v>
      </c>
      <c r="I46">
        <v>11291</v>
      </c>
      <c r="J46">
        <v>23084</v>
      </c>
      <c r="L46">
        <v>10195</v>
      </c>
      <c r="M46">
        <v>7.5640000000000001</v>
      </c>
      <c r="N46">
        <v>16.529</v>
      </c>
      <c r="O46">
        <v>8.9649999999999999</v>
      </c>
      <c r="Q46">
        <v>0.79200000000000004</v>
      </c>
      <c r="R46">
        <v>1</v>
      </c>
      <c r="S46">
        <v>0</v>
      </c>
      <c r="T46">
        <v>0</v>
      </c>
      <c r="V46">
        <v>0</v>
      </c>
      <c r="Y46" s="1">
        <v>44825</v>
      </c>
      <c r="Z46" s="6">
        <v>0.75518518518518529</v>
      </c>
      <c r="AB46">
        <v>1</v>
      </c>
      <c r="AD46" s="3">
        <f t="shared" si="4"/>
        <v>9.2250244103825114</v>
      </c>
      <c r="AE46" s="3">
        <f t="shared" si="5"/>
        <v>18.517910243838426</v>
      </c>
      <c r="AF46" s="3">
        <f t="shared" si="6"/>
        <v>9.2928858334559141</v>
      </c>
      <c r="AG46" s="3">
        <f t="shared" si="7"/>
        <v>0.90783035953463587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11194</v>
      </c>
      <c r="J47">
        <v>22812</v>
      </c>
      <c r="L47">
        <v>10226</v>
      </c>
      <c r="M47">
        <v>7.5019999999999998</v>
      </c>
      <c r="N47">
        <v>16.337</v>
      </c>
      <c r="O47">
        <v>8.8350000000000009</v>
      </c>
      <c r="Q47">
        <v>0.79500000000000004</v>
      </c>
      <c r="R47">
        <v>1</v>
      </c>
      <c r="S47">
        <v>0</v>
      </c>
      <c r="T47">
        <v>0</v>
      </c>
      <c r="V47">
        <v>0</v>
      </c>
      <c r="Y47" s="1">
        <v>44825</v>
      </c>
      <c r="Z47" s="6">
        <v>0.76435185185185184</v>
      </c>
      <c r="AB47">
        <v>1</v>
      </c>
      <c r="AD47" s="3">
        <f t="shared" si="4"/>
        <v>9.1459674073656689</v>
      </c>
      <c r="AE47" s="3">
        <f t="shared" si="5"/>
        <v>18.301156927667446</v>
      </c>
      <c r="AF47" s="3">
        <f t="shared" si="6"/>
        <v>9.1551895203017768</v>
      </c>
      <c r="AG47" s="3">
        <f t="shared" si="7"/>
        <v>0.91058224159796974</v>
      </c>
      <c r="AH47" s="3"/>
      <c r="AJ47">
        <f>ABS(100*((AVERAGE(AD47:AD48))-9)/9)</f>
        <v>1.5086627693882408</v>
      </c>
      <c r="AK47">
        <f>ABS(100*(AD47-AD48)/(AVERAGE(AD47:AD48)))</f>
        <v>0.22302985649546325</v>
      </c>
      <c r="AP47">
        <f>ABS(100*((AVERAGE(AE47:AE48))-18)/18)</f>
        <v>1.8833837182121529</v>
      </c>
      <c r="AQ47">
        <f>ABS(100*(AE47-AE48)/(AVERAGE(AE47:AE48)))</f>
        <v>0.41280465555963253</v>
      </c>
      <c r="AV47">
        <f>ABS(100*((AVERAGE(AF47:AF48))-9)/9)</f>
        <v>2.2581046670360649</v>
      </c>
      <c r="AW47">
        <f>ABS(100*(AF47-AF48)/(AVERAGE(AF47:AF48)))</f>
        <v>1.0439791846739517</v>
      </c>
      <c r="BB47">
        <f>ABS(100*((AVERAGE(AG47:AG48))-0.9)/0.9)</f>
        <v>1.1462144922833717</v>
      </c>
      <c r="BC47">
        <f>ABS(100*(AG47-AG48)/(AVERAGE(AG47:AG48)))</f>
        <v>5.8509613754297043E-2</v>
      </c>
      <c r="BG47" s="3">
        <f>AVERAGE(AD47:AD48)</f>
        <v>9.1357796492449417</v>
      </c>
      <c r="BH47" s="3">
        <f>AVERAGE(AE47:AE48)</f>
        <v>18.339009069278188</v>
      </c>
      <c r="BI47" s="3">
        <f>AVERAGE(AF47:AF48)</f>
        <v>9.2032294200332458</v>
      </c>
      <c r="BJ47" s="3">
        <f>AVERAGE(AG47:AG48)</f>
        <v>0.91031593043055037</v>
      </c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11169</v>
      </c>
      <c r="J48">
        <v>22907</v>
      </c>
      <c r="L48">
        <v>10220</v>
      </c>
      <c r="M48">
        <v>7.4859999999999998</v>
      </c>
      <c r="N48">
        <v>16.404</v>
      </c>
      <c r="O48">
        <v>8.9179999999999993</v>
      </c>
      <c r="Q48">
        <v>0.79400000000000004</v>
      </c>
      <c r="R48">
        <v>1</v>
      </c>
      <c r="S48">
        <v>0</v>
      </c>
      <c r="T48">
        <v>0</v>
      </c>
      <c r="V48">
        <v>0</v>
      </c>
      <c r="Y48" s="1">
        <v>44825</v>
      </c>
      <c r="Z48" s="6">
        <v>0.77380787037037047</v>
      </c>
      <c r="AB48">
        <v>1</v>
      </c>
      <c r="AD48" s="3">
        <f t="shared" si="4"/>
        <v>9.1255918911242162</v>
      </c>
      <c r="AE48" s="3">
        <f t="shared" si="5"/>
        <v>18.376861210888929</v>
      </c>
      <c r="AF48" s="3">
        <f t="shared" si="6"/>
        <v>9.2512693197647131</v>
      </c>
      <c r="AG48" s="3">
        <f t="shared" si="7"/>
        <v>0.91004961926313099</v>
      </c>
      <c r="AH48" s="3"/>
    </row>
    <row r="49" spans="1:62" x14ac:dyDescent="0.35">
      <c r="A49">
        <v>25</v>
      </c>
      <c r="B49">
        <v>1</v>
      </c>
      <c r="C49" t="s">
        <v>71</v>
      </c>
      <c r="D49" t="s">
        <v>27</v>
      </c>
      <c r="G49">
        <v>0.3</v>
      </c>
      <c r="H49">
        <v>0.3</v>
      </c>
      <c r="I49">
        <v>5206</v>
      </c>
      <c r="J49">
        <v>11376</v>
      </c>
      <c r="L49">
        <v>5213</v>
      </c>
      <c r="M49">
        <v>7.3479999999999999</v>
      </c>
      <c r="N49">
        <v>16.527000000000001</v>
      </c>
      <c r="O49">
        <v>9.1790000000000003</v>
      </c>
      <c r="Q49">
        <v>0.71499999999999997</v>
      </c>
      <c r="R49">
        <v>1</v>
      </c>
      <c r="S49">
        <v>0</v>
      </c>
      <c r="T49">
        <v>0</v>
      </c>
      <c r="V49">
        <v>0</v>
      </c>
      <c r="Y49" s="1">
        <v>44825</v>
      </c>
      <c r="Z49" s="6">
        <v>0.78718749999999993</v>
      </c>
      <c r="AB49">
        <v>1</v>
      </c>
      <c r="AD49" s="3">
        <f t="shared" si="4"/>
        <v>8.5312475144253224</v>
      </c>
      <c r="AE49" s="3">
        <f t="shared" si="5"/>
        <v>18.375910004369359</v>
      </c>
      <c r="AF49" s="3">
        <f t="shared" si="6"/>
        <v>9.8446624899440369</v>
      </c>
      <c r="AG49" s="3">
        <f t="shared" si="7"/>
        <v>0.93115256168023619</v>
      </c>
      <c r="AH49" s="3"/>
      <c r="BG49" s="3"/>
      <c r="BH49" s="3"/>
      <c r="BI49" s="3"/>
      <c r="BJ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4865</v>
      </c>
      <c r="J50">
        <v>11213</v>
      </c>
      <c r="L50">
        <v>5203</v>
      </c>
      <c r="M50">
        <v>6.9119999999999999</v>
      </c>
      <c r="N50">
        <v>16.295999999999999</v>
      </c>
      <c r="O50">
        <v>9.3840000000000003</v>
      </c>
      <c r="Q50">
        <v>0.71399999999999997</v>
      </c>
      <c r="R50">
        <v>1</v>
      </c>
      <c r="S50">
        <v>0</v>
      </c>
      <c r="T50">
        <v>0</v>
      </c>
      <c r="V50">
        <v>0</v>
      </c>
      <c r="Y50" s="1">
        <v>44825</v>
      </c>
      <c r="Z50" s="6">
        <v>0.79434027777777771</v>
      </c>
      <c r="AB50">
        <v>1</v>
      </c>
      <c r="AD50" s="3">
        <f t="shared" si="4"/>
        <v>7.9754034313584627</v>
      </c>
      <c r="AE50" s="3">
        <f t="shared" si="5"/>
        <v>18.116124779840909</v>
      </c>
      <c r="AF50" s="3">
        <f t="shared" si="6"/>
        <v>10.140721348482447</v>
      </c>
      <c r="AG50" s="3">
        <f t="shared" si="7"/>
        <v>0.92937715389743991</v>
      </c>
      <c r="AH50" s="3"/>
      <c r="AI50">
        <f>100*(AVERAGE(I50:I51))/(AVERAGE(I$50:I$51))</f>
        <v>100</v>
      </c>
      <c r="AK50">
        <f>ABS(100*(AD50-AD51)/(AVERAGE(AD50:AD51)))</f>
        <v>0.96523875945838999</v>
      </c>
      <c r="AO50">
        <f>100*(AVERAGE(J50:J51))/(AVERAGE(J$50:J$51))</f>
        <v>100</v>
      </c>
      <c r="AQ50">
        <f>ABS(100*(AE50-AE51)/(AVERAGE(AE50:AE51)))</f>
        <v>1.4265074422510839</v>
      </c>
      <c r="AU50">
        <f>100*(((AVERAGE(J50:J51))-(AVERAGE(I50:I51)))/((AVERAGE(J$50:J$51))-(AVERAGE($I$50:I51))))</f>
        <v>100</v>
      </c>
      <c r="AW50">
        <f>ABS(100*(AF50-AF51)/(AVERAGE(AF50:AF51)))</f>
        <v>1.7907730273600087</v>
      </c>
      <c r="BA50">
        <f>100*(AVERAGE(L50:L51))/(AVERAGE(L$50:L$51))</f>
        <v>100</v>
      </c>
      <c r="BC50">
        <f>ABS(100*(AG50-AG51)/(AVERAGE(AG50:AG51)))</f>
        <v>1.4818449879112034</v>
      </c>
      <c r="BG50" s="3">
        <f>AVERAGE(AD50:AD51)</f>
        <v>7.9370974608245302</v>
      </c>
      <c r="BH50" s="3">
        <f>AVERAGE(AE50:AE51)</f>
        <v>17.987825941960292</v>
      </c>
      <c r="BI50" s="3">
        <f>AVERAGE(AF50:AF51)</f>
        <v>10.050728481135764</v>
      </c>
      <c r="BJ50" s="3">
        <f>AVERAGE(AG50:AG51)</f>
        <v>0.92254183393367484</v>
      </c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4818</v>
      </c>
      <c r="J51">
        <v>11052</v>
      </c>
      <c r="L51">
        <v>5126</v>
      </c>
      <c r="M51">
        <v>6.8520000000000003</v>
      </c>
      <c r="N51">
        <v>16.068999999999999</v>
      </c>
      <c r="O51">
        <v>9.2170000000000005</v>
      </c>
      <c r="Q51">
        <v>0.7</v>
      </c>
      <c r="R51">
        <v>1</v>
      </c>
      <c r="S51">
        <v>0</v>
      </c>
      <c r="T51">
        <v>0</v>
      </c>
      <c r="V51">
        <v>0</v>
      </c>
      <c r="Y51" s="1">
        <v>44825</v>
      </c>
      <c r="Z51" s="6">
        <v>0.80197916666666658</v>
      </c>
      <c r="AB51">
        <v>1</v>
      </c>
      <c r="AD51" s="3">
        <f t="shared" si="4"/>
        <v>7.8987914902905967</v>
      </c>
      <c r="AE51" s="3">
        <f t="shared" si="5"/>
        <v>17.859527104079675</v>
      </c>
      <c r="AF51" s="3">
        <f t="shared" si="6"/>
        <v>9.9607356137890779</v>
      </c>
      <c r="AG51" s="3">
        <f t="shared" si="7"/>
        <v>0.91570651396990965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2</v>
      </c>
      <c r="C52" t="s">
        <v>70</v>
      </c>
      <c r="D52" t="s">
        <v>27</v>
      </c>
      <c r="G52">
        <v>0.5</v>
      </c>
      <c r="H52">
        <v>0.5</v>
      </c>
      <c r="I52">
        <v>5005</v>
      </c>
      <c r="J52">
        <v>7715</v>
      </c>
      <c r="L52">
        <v>3111</v>
      </c>
      <c r="M52">
        <v>4.2549999999999999</v>
      </c>
      <c r="N52">
        <v>6.8150000000000004</v>
      </c>
      <c r="O52">
        <v>2.56</v>
      </c>
      <c r="Q52">
        <v>0.20899999999999999</v>
      </c>
      <c r="R52">
        <v>1</v>
      </c>
      <c r="S52">
        <v>0</v>
      </c>
      <c r="T52">
        <v>0</v>
      </c>
      <c r="V52">
        <v>0</v>
      </c>
      <c r="Y52" s="1">
        <v>44825</v>
      </c>
      <c r="Z52" s="6">
        <v>0.81550925925925932</v>
      </c>
      <c r="AB52">
        <v>1</v>
      </c>
      <c r="AD52" s="3">
        <f t="shared" si="4"/>
        <v>4.9221655279576462</v>
      </c>
      <c r="AE52" s="3">
        <f t="shared" si="5"/>
        <v>7.5246611915835873</v>
      </c>
      <c r="AF52" s="3">
        <f t="shared" si="6"/>
        <v>2.6024956636259411</v>
      </c>
      <c r="AG52" s="3">
        <f t="shared" si="7"/>
        <v>0.33477710744189287</v>
      </c>
      <c r="AH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3766</v>
      </c>
      <c r="J53">
        <v>7635</v>
      </c>
      <c r="L53">
        <v>3084</v>
      </c>
      <c r="M53">
        <v>3.3039999999999998</v>
      </c>
      <c r="N53">
        <v>6.7460000000000004</v>
      </c>
      <c r="O53">
        <v>3.4420000000000002</v>
      </c>
      <c r="Q53">
        <v>0.20699999999999999</v>
      </c>
      <c r="R53">
        <v>1</v>
      </c>
      <c r="S53">
        <v>0</v>
      </c>
      <c r="T53">
        <v>0</v>
      </c>
      <c r="V53">
        <v>0</v>
      </c>
      <c r="Y53" s="1">
        <v>44825</v>
      </c>
      <c r="Z53" s="6">
        <v>0.82287037037037036</v>
      </c>
      <c r="AB53">
        <v>1</v>
      </c>
      <c r="AD53" s="3">
        <f t="shared" si="4"/>
        <v>3.7103928260459078</v>
      </c>
      <c r="AE53" s="3">
        <f t="shared" si="5"/>
        <v>7.4481600211703007</v>
      </c>
      <c r="AF53" s="3">
        <f t="shared" si="6"/>
        <v>3.7377671951243929</v>
      </c>
      <c r="AG53" s="3">
        <f t="shared" si="7"/>
        <v>0.33190094683376314</v>
      </c>
      <c r="AH53" s="3"/>
      <c r="AK53">
        <f>ABS(100*(AD53-AD54)/(AVERAGE(AD53:AD54)))</f>
        <v>1.594149864160878</v>
      </c>
      <c r="AQ53">
        <f>ABS(100*(AE53-AE54)/(AVERAGE(AE53:AE54)))</f>
        <v>3.3682313664461931</v>
      </c>
      <c r="AW53">
        <f>ABS(100*(AF53-AF54)/(AVERAGE(AF53:AF54)))</f>
        <v>5.1604747324986731</v>
      </c>
      <c r="BC53">
        <f>ABS(100*(AG53-AG54)/(AVERAGE(AG53:AG54)))</f>
        <v>2.1737543363574123</v>
      </c>
      <c r="BG53" s="3">
        <f>AVERAGE(AD53:AD54)</f>
        <v>3.6810520826582143</v>
      </c>
      <c r="BH53" s="3">
        <f>AVERAGE(AE53:AE54)</f>
        <v>7.3248018838788758</v>
      </c>
      <c r="BI53" s="3">
        <f>AVERAGE(AF53:AF54)</f>
        <v>3.6437498012206615</v>
      </c>
      <c r="BJ53" s="3">
        <f>AVERAGE(AG53:AG54)</f>
        <v>0.32833237719034292</v>
      </c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3706</v>
      </c>
      <c r="J54">
        <v>7377</v>
      </c>
      <c r="L54">
        <v>3017</v>
      </c>
      <c r="M54">
        <v>3.258</v>
      </c>
      <c r="N54">
        <v>6.5279999999999996</v>
      </c>
      <c r="O54">
        <v>3.27</v>
      </c>
      <c r="Q54">
        <v>0.2</v>
      </c>
      <c r="R54">
        <v>1</v>
      </c>
      <c r="S54">
        <v>0</v>
      </c>
      <c r="T54">
        <v>0</v>
      </c>
      <c r="V54">
        <v>0</v>
      </c>
      <c r="Y54" s="1">
        <v>44825</v>
      </c>
      <c r="Z54" s="6">
        <v>0.83065972222222229</v>
      </c>
      <c r="AB54">
        <v>1</v>
      </c>
      <c r="AD54" s="3">
        <f t="shared" si="4"/>
        <v>3.6517113392705207</v>
      </c>
      <c r="AE54" s="3">
        <f t="shared" si="5"/>
        <v>7.2014437465874508</v>
      </c>
      <c r="AF54" s="3">
        <f t="shared" si="6"/>
        <v>3.5497324073169301</v>
      </c>
      <c r="AG54" s="3">
        <f t="shared" si="7"/>
        <v>0.32476380754692269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9</v>
      </c>
      <c r="C55" t="s">
        <v>107</v>
      </c>
      <c r="D55" t="s">
        <v>27</v>
      </c>
      <c r="G55">
        <v>0.5</v>
      </c>
      <c r="H55">
        <v>0.5</v>
      </c>
      <c r="I55">
        <v>3076</v>
      </c>
      <c r="J55">
        <v>6477</v>
      </c>
      <c r="L55">
        <v>1900</v>
      </c>
      <c r="M55">
        <v>2.774</v>
      </c>
      <c r="N55">
        <v>5.766</v>
      </c>
      <c r="O55">
        <v>2.9910000000000001</v>
      </c>
      <c r="Q55">
        <v>8.3000000000000004E-2</v>
      </c>
      <c r="R55">
        <v>1</v>
      </c>
      <c r="S55">
        <v>0</v>
      </c>
      <c r="T55">
        <v>0</v>
      </c>
      <c r="V55">
        <v>0</v>
      </c>
      <c r="Y55" s="1">
        <v>44825</v>
      </c>
      <c r="Z55" s="6">
        <v>0.84375</v>
      </c>
      <c r="AB55">
        <v>1</v>
      </c>
      <c r="AD55" s="3">
        <f t="shared" si="4"/>
        <v>3.0355557281289585</v>
      </c>
      <c r="AE55" s="3">
        <f t="shared" si="5"/>
        <v>6.3408055794379763</v>
      </c>
      <c r="AF55" s="3">
        <f t="shared" si="6"/>
        <v>3.3052498513090178</v>
      </c>
      <c r="AG55" s="3">
        <f t="shared" si="7"/>
        <v>0.2057759779439256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107</v>
      </c>
      <c r="D56" t="s">
        <v>27</v>
      </c>
      <c r="G56">
        <v>0.5</v>
      </c>
      <c r="H56">
        <v>0.5</v>
      </c>
      <c r="I56">
        <v>2830</v>
      </c>
      <c r="J56">
        <v>6436</v>
      </c>
      <c r="L56">
        <v>1844</v>
      </c>
      <c r="M56">
        <v>2.5859999999999999</v>
      </c>
      <c r="N56">
        <v>5.7309999999999999</v>
      </c>
      <c r="O56">
        <v>3.1440000000000001</v>
      </c>
      <c r="Q56">
        <v>7.6999999999999999E-2</v>
      </c>
      <c r="R56">
        <v>1</v>
      </c>
      <c r="S56">
        <v>0</v>
      </c>
      <c r="T56">
        <v>0</v>
      </c>
      <c r="V56">
        <v>0</v>
      </c>
      <c r="Y56" s="1">
        <v>44825</v>
      </c>
      <c r="Z56" s="6">
        <v>0.85084490740740737</v>
      </c>
      <c r="AB56">
        <v>1</v>
      </c>
      <c r="AD56" s="3">
        <f t="shared" si="4"/>
        <v>2.7949616323498723</v>
      </c>
      <c r="AE56" s="3">
        <f t="shared" si="5"/>
        <v>6.3015987296011673</v>
      </c>
      <c r="AF56" s="3">
        <f t="shared" si="6"/>
        <v>3.506637097251295</v>
      </c>
      <c r="AG56" s="3">
        <f t="shared" si="7"/>
        <v>0.19981060779373058</v>
      </c>
      <c r="AH56" s="3"/>
      <c r="AK56">
        <f>ABS(100*(AD56-AD57)/(AVERAGE(AD56:AD57)))</f>
        <v>0.94927977997108359</v>
      </c>
      <c r="AQ56">
        <f>ABS(100*(AE56-AE57)/(AVERAGE(AE56:AE57)))</f>
        <v>0.68521243901247886</v>
      </c>
      <c r="AW56">
        <f>ABS(100*(AF56-AF57)/(AVERAGE(AF56:AF57)))</f>
        <v>0.4752343418975814</v>
      </c>
      <c r="BC56">
        <f>ABS(100*(AG56-AG57)/(AVERAGE(AG56:AG57)))</f>
        <v>0.64180560671042186</v>
      </c>
      <c r="BG56" s="3">
        <f>AVERAGE(AD56:AD57)</f>
        <v>2.7817582978254101</v>
      </c>
      <c r="BH56" s="3">
        <f>AVERAGE(AE56:AE57)</f>
        <v>6.2800827754224304</v>
      </c>
      <c r="BI56" s="3">
        <f>AVERAGE(AF56:AF57)</f>
        <v>3.4983244775970199</v>
      </c>
      <c r="BJ56" s="3">
        <f>AVERAGE(AG56:AG57)</f>
        <v>0.19917146099192395</v>
      </c>
    </row>
    <row r="57" spans="1:62" x14ac:dyDescent="0.35">
      <c r="A57">
        <v>33</v>
      </c>
      <c r="B57">
        <v>9</v>
      </c>
      <c r="C57" t="s">
        <v>107</v>
      </c>
      <c r="D57" t="s">
        <v>27</v>
      </c>
      <c r="G57">
        <v>0.5</v>
      </c>
      <c r="H57">
        <v>0.5</v>
      </c>
      <c r="I57">
        <v>2803</v>
      </c>
      <c r="J57">
        <v>6391</v>
      </c>
      <c r="L57">
        <v>1832</v>
      </c>
      <c r="M57">
        <v>2.5659999999999998</v>
      </c>
      <c r="N57">
        <v>5.6929999999999996</v>
      </c>
      <c r="O57">
        <v>3.1269999999999998</v>
      </c>
      <c r="Q57">
        <v>7.5999999999999998E-2</v>
      </c>
      <c r="R57">
        <v>1</v>
      </c>
      <c r="S57">
        <v>0</v>
      </c>
      <c r="T57">
        <v>0</v>
      </c>
      <c r="V57">
        <v>0</v>
      </c>
      <c r="Y57" s="1">
        <v>44825</v>
      </c>
      <c r="Z57" s="6">
        <v>0.85841435185185189</v>
      </c>
      <c r="AB57">
        <v>1</v>
      </c>
      <c r="AD57" s="3">
        <f t="shared" si="4"/>
        <v>2.7685549633009479</v>
      </c>
      <c r="AE57" s="3">
        <f t="shared" si="5"/>
        <v>6.2585668212436927</v>
      </c>
      <c r="AF57" s="3">
        <f t="shared" si="6"/>
        <v>3.4900118579427448</v>
      </c>
      <c r="AG57" s="3">
        <f t="shared" si="7"/>
        <v>0.19853231419011735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10</v>
      </c>
      <c r="C58" t="s">
        <v>108</v>
      </c>
      <c r="D58" t="s">
        <v>27</v>
      </c>
      <c r="G58">
        <v>0.5</v>
      </c>
      <c r="H58">
        <v>0.5</v>
      </c>
      <c r="I58">
        <v>5028</v>
      </c>
      <c r="J58">
        <v>8200</v>
      </c>
      <c r="L58">
        <v>4544</v>
      </c>
      <c r="M58">
        <v>4.2720000000000002</v>
      </c>
      <c r="N58">
        <v>7.2249999999999996</v>
      </c>
      <c r="O58">
        <v>2.9529999999999998</v>
      </c>
      <c r="Q58">
        <v>0.35899999999999999</v>
      </c>
      <c r="R58">
        <v>1</v>
      </c>
      <c r="S58">
        <v>0</v>
      </c>
      <c r="T58">
        <v>0</v>
      </c>
      <c r="V58">
        <v>0</v>
      </c>
      <c r="Y58" s="1">
        <v>44825</v>
      </c>
      <c r="Z58" s="6">
        <v>0.87182870370370369</v>
      </c>
      <c r="AB58">
        <v>1</v>
      </c>
      <c r="AD58" s="3">
        <f t="shared" si="4"/>
        <v>4.9446600978882111</v>
      </c>
      <c r="AE58" s="3">
        <f t="shared" si="5"/>
        <v>7.9884495372141373</v>
      </c>
      <c r="AF58" s="3">
        <f t="shared" si="6"/>
        <v>3.0437894393259262</v>
      </c>
      <c r="AG58" s="3">
        <f t="shared" si="7"/>
        <v>0.48742666860670475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108</v>
      </c>
      <c r="D59" t="s">
        <v>27</v>
      </c>
      <c r="G59">
        <v>0.5</v>
      </c>
      <c r="H59">
        <v>0.5</v>
      </c>
      <c r="I59">
        <v>5887</v>
      </c>
      <c r="J59">
        <v>8195</v>
      </c>
      <c r="L59">
        <v>4572</v>
      </c>
      <c r="M59">
        <v>4.931</v>
      </c>
      <c r="N59">
        <v>7.2210000000000001</v>
      </c>
      <c r="O59">
        <v>2.29</v>
      </c>
      <c r="Q59">
        <v>0.36199999999999999</v>
      </c>
      <c r="R59">
        <v>1</v>
      </c>
      <c r="S59">
        <v>0</v>
      </c>
      <c r="T59">
        <v>0</v>
      </c>
      <c r="V59">
        <v>0</v>
      </c>
      <c r="Y59" s="1">
        <v>44825</v>
      </c>
      <c r="Z59" s="6">
        <v>0.87922453703703696</v>
      </c>
      <c r="AB59">
        <v>1</v>
      </c>
      <c r="AD59" s="3">
        <f t="shared" si="4"/>
        <v>5.7847833835558333</v>
      </c>
      <c r="AE59" s="3">
        <f t="shared" si="5"/>
        <v>7.9836682140633064</v>
      </c>
      <c r="AF59" s="3">
        <f t="shared" si="6"/>
        <v>2.1988848305074731</v>
      </c>
      <c r="AG59" s="3">
        <f t="shared" si="7"/>
        <v>0.49040935368180216</v>
      </c>
      <c r="AH59" s="3"/>
      <c r="AK59">
        <f>ABS(100*(AD59-AD60)/(AVERAGE(AD59:AD60)))</f>
        <v>0.83188156237982924</v>
      </c>
      <c r="AQ59">
        <f>ABS(100*(AE59-AE60)/(AVERAGE(AE59:AE60)))</f>
        <v>1.8739482433742065</v>
      </c>
      <c r="AW59">
        <f>ABS(100*(AF59-AF60)/(AVERAGE(AF59:AF60)))</f>
        <v>4.6677584775750907</v>
      </c>
      <c r="BC59">
        <f>ABS(100*(AG59-AG60)/(AVERAGE(AG59:AG60)))</f>
        <v>2.0185509135104551</v>
      </c>
      <c r="BG59" s="3">
        <f>AVERAGE(AD59:AD60)</f>
        <v>5.7608217764558844</v>
      </c>
      <c r="BH59" s="3">
        <f>AVERAGE(AE59:AE60)</f>
        <v>7.9095577052254358</v>
      </c>
      <c r="BI59" s="3">
        <f>AVERAGE(AF59:AF60)</f>
        <v>2.1487359287695518</v>
      </c>
      <c r="BJ59" s="3">
        <f>AVERAGE(AG59:AG60)</f>
        <v>0.48550922820128484</v>
      </c>
    </row>
    <row r="60" spans="1:62" x14ac:dyDescent="0.35">
      <c r="A60">
        <v>36</v>
      </c>
      <c r="B60">
        <v>10</v>
      </c>
      <c r="C60" t="s">
        <v>108</v>
      </c>
      <c r="D60" t="s">
        <v>27</v>
      </c>
      <c r="G60">
        <v>0.5</v>
      </c>
      <c r="H60">
        <v>0.5</v>
      </c>
      <c r="I60">
        <v>5838</v>
      </c>
      <c r="J60">
        <v>8040</v>
      </c>
      <c r="L60">
        <v>4480</v>
      </c>
      <c r="M60">
        <v>4.8940000000000001</v>
      </c>
      <c r="N60">
        <v>7.09</v>
      </c>
      <c r="O60">
        <v>2.1960000000000002</v>
      </c>
      <c r="Q60">
        <v>0.35299999999999998</v>
      </c>
      <c r="R60">
        <v>1</v>
      </c>
      <c r="S60">
        <v>0</v>
      </c>
      <c r="T60">
        <v>0</v>
      </c>
      <c r="V60">
        <v>0</v>
      </c>
      <c r="Y60" s="1">
        <v>44825</v>
      </c>
      <c r="Z60" s="6">
        <v>0.88694444444444442</v>
      </c>
      <c r="AB60">
        <v>1</v>
      </c>
      <c r="AD60" s="3">
        <f t="shared" si="4"/>
        <v>5.7368601693559347</v>
      </c>
      <c r="AE60" s="3">
        <f t="shared" si="5"/>
        <v>7.8354471963875651</v>
      </c>
      <c r="AF60" s="3">
        <f t="shared" si="6"/>
        <v>2.0985870270316305</v>
      </c>
      <c r="AG60" s="3">
        <f t="shared" si="7"/>
        <v>0.48060910272076757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11</v>
      </c>
      <c r="C61" t="s">
        <v>109</v>
      </c>
      <c r="D61" t="s">
        <v>27</v>
      </c>
      <c r="G61">
        <v>0.5</v>
      </c>
      <c r="H61">
        <v>0.5</v>
      </c>
      <c r="I61">
        <v>6409</v>
      </c>
      <c r="J61">
        <v>8858</v>
      </c>
      <c r="L61">
        <v>7282</v>
      </c>
      <c r="M61">
        <v>5.3319999999999999</v>
      </c>
      <c r="N61">
        <v>7.7830000000000004</v>
      </c>
      <c r="O61">
        <v>2.4510000000000001</v>
      </c>
      <c r="Q61">
        <v>0.64600000000000002</v>
      </c>
      <c r="R61">
        <v>1</v>
      </c>
      <c r="S61">
        <v>0</v>
      </c>
      <c r="T61">
        <v>0</v>
      </c>
      <c r="V61">
        <v>0</v>
      </c>
      <c r="Y61" s="1">
        <v>44825</v>
      </c>
      <c r="Z61" s="6">
        <v>0.90040509259259249</v>
      </c>
      <c r="AB61">
        <v>1</v>
      </c>
      <c r="AD61" s="3">
        <f t="shared" si="4"/>
        <v>6.2953123185016997</v>
      </c>
      <c r="AE61" s="3">
        <f t="shared" si="5"/>
        <v>8.617671663863419</v>
      </c>
      <c r="AF61" s="3">
        <f t="shared" si="6"/>
        <v>2.3223593453617193</v>
      </c>
      <c r="AG61" s="3">
        <f t="shared" si="7"/>
        <v>0.77909065916445397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109</v>
      </c>
      <c r="D62" t="s">
        <v>27</v>
      </c>
      <c r="G62">
        <v>0.5</v>
      </c>
      <c r="H62">
        <v>0.5</v>
      </c>
      <c r="I62">
        <v>6582</v>
      </c>
      <c r="J62">
        <v>8741</v>
      </c>
      <c r="L62">
        <v>7290</v>
      </c>
      <c r="M62">
        <v>5.4640000000000004</v>
      </c>
      <c r="N62">
        <v>7.6840000000000002</v>
      </c>
      <c r="O62">
        <v>2.2189999999999999</v>
      </c>
      <c r="Q62">
        <v>0.64600000000000002</v>
      </c>
      <c r="R62">
        <v>1</v>
      </c>
      <c r="S62">
        <v>0</v>
      </c>
      <c r="T62">
        <v>0</v>
      </c>
      <c r="V62">
        <v>0</v>
      </c>
      <c r="Y62" s="1">
        <v>44825</v>
      </c>
      <c r="Z62" s="6">
        <v>0.90782407407407406</v>
      </c>
      <c r="AB62">
        <v>1</v>
      </c>
      <c r="AD62" s="3">
        <f t="shared" si="4"/>
        <v>6.464510605370732</v>
      </c>
      <c r="AE62" s="3">
        <f t="shared" si="5"/>
        <v>8.5057887021339891</v>
      </c>
      <c r="AF62" s="3">
        <f t="shared" si="6"/>
        <v>2.0412780967632571</v>
      </c>
      <c r="AG62" s="3">
        <f t="shared" si="7"/>
        <v>0.7799428549001961</v>
      </c>
      <c r="AH62" s="3"/>
      <c r="AK62">
        <f>ABS(100*(AD62-AD63)/(AVERAGE(AD62:AD63)))</f>
        <v>2.2025887361705543</v>
      </c>
      <c r="AQ62">
        <f>ABS(100*(AE62-AE63)/(AVERAGE(AE62:AE63)))</f>
        <v>0.24764159798012653</v>
      </c>
      <c r="AW62">
        <f>ABS(100*(AF62-AF63)/(AVERAGE(AF62:AF63)))</f>
        <v>5.7014591398003374</v>
      </c>
      <c r="BC62">
        <f>ABS(100*(AG62-AG63)/(AVERAGE(AG62:AG63)))</f>
        <v>1.0572239605729292</v>
      </c>
      <c r="BG62" s="3">
        <f>AVERAGE(AD62:AD63)</f>
        <v>6.3940928212402675</v>
      </c>
      <c r="BH62" s="3">
        <f>AVERAGE(AE62:AE63)</f>
        <v>8.495269791202162</v>
      </c>
      <c r="BI62" s="3">
        <f>AVERAGE(AF62:AF63)</f>
        <v>2.1011769699618932</v>
      </c>
      <c r="BJ62" s="3">
        <f>AVERAGE(AG62:AG63)</f>
        <v>0.77584166292193701</v>
      </c>
    </row>
    <row r="63" spans="1:62" x14ac:dyDescent="0.35">
      <c r="A63">
        <v>39</v>
      </c>
      <c r="B63">
        <v>11</v>
      </c>
      <c r="C63" t="s">
        <v>109</v>
      </c>
      <c r="D63" t="s">
        <v>27</v>
      </c>
      <c r="G63">
        <v>0.5</v>
      </c>
      <c r="H63">
        <v>0.5</v>
      </c>
      <c r="I63">
        <v>6438</v>
      </c>
      <c r="J63">
        <v>8719</v>
      </c>
      <c r="L63">
        <v>7213</v>
      </c>
      <c r="M63">
        <v>5.3540000000000001</v>
      </c>
      <c r="N63">
        <v>7.665</v>
      </c>
      <c r="O63">
        <v>2.3119999999999998</v>
      </c>
      <c r="Q63">
        <v>0.63800000000000001</v>
      </c>
      <c r="R63">
        <v>1</v>
      </c>
      <c r="S63">
        <v>0</v>
      </c>
      <c r="T63">
        <v>0</v>
      </c>
      <c r="V63">
        <v>0</v>
      </c>
      <c r="Y63" s="1">
        <v>44825</v>
      </c>
      <c r="Z63" s="6">
        <v>0.91555555555555557</v>
      </c>
      <c r="AB63">
        <v>1</v>
      </c>
      <c r="AD63" s="3">
        <f t="shared" si="4"/>
        <v>6.3236750371098038</v>
      </c>
      <c r="AE63" s="3">
        <f t="shared" si="5"/>
        <v>8.4847508802703331</v>
      </c>
      <c r="AF63" s="3">
        <f t="shared" si="6"/>
        <v>2.1610758431605293</v>
      </c>
      <c r="AG63" s="3">
        <f t="shared" si="7"/>
        <v>0.77174047094367793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12</v>
      </c>
      <c r="C64" t="s">
        <v>110</v>
      </c>
      <c r="D64" t="s">
        <v>27</v>
      </c>
      <c r="G64">
        <v>0.5</v>
      </c>
      <c r="H64">
        <v>0.5</v>
      </c>
      <c r="I64">
        <v>4053</v>
      </c>
      <c r="J64">
        <v>10307</v>
      </c>
      <c r="L64">
        <v>7339</v>
      </c>
      <c r="M64">
        <v>3.524</v>
      </c>
      <c r="N64">
        <v>9.01</v>
      </c>
      <c r="O64">
        <v>5.4859999999999998</v>
      </c>
      <c r="Q64">
        <v>0.65200000000000002</v>
      </c>
      <c r="R64">
        <v>1</v>
      </c>
      <c r="S64">
        <v>0</v>
      </c>
      <c r="T64">
        <v>0</v>
      </c>
      <c r="V64">
        <v>0</v>
      </c>
      <c r="Y64" s="1">
        <v>44825</v>
      </c>
      <c r="Z64" s="6">
        <v>0.92887731481481473</v>
      </c>
      <c r="AB64">
        <v>1</v>
      </c>
      <c r="AD64" s="3">
        <f t="shared" si="4"/>
        <v>3.9910859377881747</v>
      </c>
      <c r="AE64" s="3">
        <f t="shared" si="5"/>
        <v>10.003299112974073</v>
      </c>
      <c r="AF64" s="3">
        <f t="shared" si="6"/>
        <v>6.0122131751858987</v>
      </c>
      <c r="AG64" s="3">
        <f t="shared" si="7"/>
        <v>0.7851625537816167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110</v>
      </c>
      <c r="D65" t="s">
        <v>27</v>
      </c>
      <c r="G65">
        <v>0.5</v>
      </c>
      <c r="H65">
        <v>0.5</v>
      </c>
      <c r="I65">
        <v>3235</v>
      </c>
      <c r="J65">
        <v>10238</v>
      </c>
      <c r="L65">
        <v>7321</v>
      </c>
      <c r="M65">
        <v>2.8969999999999998</v>
      </c>
      <c r="N65">
        <v>8.952</v>
      </c>
      <c r="O65">
        <v>6.0549999999999997</v>
      </c>
      <c r="Q65">
        <v>0.65</v>
      </c>
      <c r="R65">
        <v>1</v>
      </c>
      <c r="S65">
        <v>0</v>
      </c>
      <c r="T65">
        <v>0</v>
      </c>
      <c r="V65">
        <v>0</v>
      </c>
      <c r="Y65" s="1">
        <v>44825</v>
      </c>
      <c r="Z65" s="6">
        <v>0.93614583333333334</v>
      </c>
      <c r="AB65">
        <v>1</v>
      </c>
      <c r="AD65" s="3">
        <f t="shared" si="4"/>
        <v>3.1910616680837336</v>
      </c>
      <c r="AE65" s="3">
        <f t="shared" si="5"/>
        <v>9.9373168534926126</v>
      </c>
      <c r="AF65" s="3">
        <f t="shared" si="6"/>
        <v>6.746255185408879</v>
      </c>
      <c r="AG65" s="3">
        <f t="shared" si="7"/>
        <v>0.78324511337619696</v>
      </c>
      <c r="AH65" s="3"/>
      <c r="AK65">
        <f>ABS(100*(AD65-AD66)/(AVERAGE(AD65:AD66)))</f>
        <v>2.450933571971142</v>
      </c>
      <c r="AQ65">
        <f>ABS(100*(AE65-AE66)/(AVERAGE(AE65:AE66)))</f>
        <v>0.22157342211680259</v>
      </c>
      <c r="AW65">
        <f>ABS(100*(AF65-AF66)/(AVERAGE(AF65:AF66)))</f>
        <v>0.81592511993647143</v>
      </c>
      <c r="BC65">
        <f>ABS(100*(AG65-AG66)/(AVERAGE(AG65:AG66)))</f>
        <v>9.5248138166959179E-2</v>
      </c>
      <c r="BG65" s="3">
        <f>AVERAGE(AD65:AD66)</f>
        <v>3.1524296892899373</v>
      </c>
      <c r="BH65" s="3">
        <f>AVERAGE(AE65:AE66)</f>
        <v>9.9263198102457029</v>
      </c>
      <c r="BI65" s="3">
        <f>AVERAGE(AF65:AF66)</f>
        <v>6.773890120955766</v>
      </c>
      <c r="BJ65" s="3">
        <f>AVERAGE(AG65:AG66)</f>
        <v>0.78287227774180979</v>
      </c>
    </row>
    <row r="66" spans="1:62" x14ac:dyDescent="0.35">
      <c r="A66">
        <v>42</v>
      </c>
      <c r="B66">
        <v>12</v>
      </c>
      <c r="C66" t="s">
        <v>110</v>
      </c>
      <c r="D66" t="s">
        <v>27</v>
      </c>
      <c r="G66">
        <v>0.5</v>
      </c>
      <c r="H66">
        <v>0.5</v>
      </c>
      <c r="I66">
        <v>3156</v>
      </c>
      <c r="J66">
        <v>10215</v>
      </c>
      <c r="L66">
        <v>7314</v>
      </c>
      <c r="M66">
        <v>2.8359999999999999</v>
      </c>
      <c r="N66">
        <v>8.9320000000000004</v>
      </c>
      <c r="O66">
        <v>6.0960000000000001</v>
      </c>
      <c r="Q66">
        <v>0.64900000000000002</v>
      </c>
      <c r="R66">
        <v>1</v>
      </c>
      <c r="S66">
        <v>0</v>
      </c>
      <c r="T66">
        <v>0</v>
      </c>
      <c r="V66">
        <v>0</v>
      </c>
      <c r="Y66" s="1">
        <v>44825</v>
      </c>
      <c r="Z66" s="6">
        <v>0.94396990740740738</v>
      </c>
      <c r="AB66">
        <v>1</v>
      </c>
      <c r="AD66" s="3">
        <f t="shared" si="4"/>
        <v>3.113797710496141</v>
      </c>
      <c r="AE66" s="3">
        <f t="shared" si="5"/>
        <v>9.9153227669987931</v>
      </c>
      <c r="AF66" s="3">
        <f t="shared" si="6"/>
        <v>6.8015250565026522</v>
      </c>
      <c r="AG66" s="3">
        <f t="shared" si="7"/>
        <v>0.78249944210742262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13</v>
      </c>
      <c r="C67" t="s">
        <v>111</v>
      </c>
      <c r="D67" t="s">
        <v>27</v>
      </c>
      <c r="G67">
        <v>0.5</v>
      </c>
      <c r="H67">
        <v>0.5</v>
      </c>
      <c r="I67">
        <v>3505</v>
      </c>
      <c r="J67">
        <v>9855</v>
      </c>
      <c r="L67">
        <v>5186</v>
      </c>
      <c r="M67">
        <v>3.1040000000000001</v>
      </c>
      <c r="N67">
        <v>8.6270000000000007</v>
      </c>
      <c r="O67">
        <v>5.524</v>
      </c>
      <c r="Q67">
        <v>0.42599999999999999</v>
      </c>
      <c r="R67">
        <v>1</v>
      </c>
      <c r="S67">
        <v>0</v>
      </c>
      <c r="T67">
        <v>0</v>
      </c>
      <c r="V67">
        <v>0</v>
      </c>
      <c r="Y67" s="1">
        <v>44825</v>
      </c>
      <c r="Z67" s="6">
        <v>0.95712962962962955</v>
      </c>
      <c r="AB67">
        <v>1</v>
      </c>
      <c r="AD67" s="3">
        <f t="shared" si="4"/>
        <v>3.4551283585729746</v>
      </c>
      <c r="AE67" s="3">
        <f t="shared" si="5"/>
        <v>9.5710675001390033</v>
      </c>
      <c r="AF67" s="3">
        <f t="shared" si="6"/>
        <v>6.1159391415660291</v>
      </c>
      <c r="AG67" s="3">
        <f t="shared" si="7"/>
        <v>0.55581537640001188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111</v>
      </c>
      <c r="D68" t="s">
        <v>27</v>
      </c>
      <c r="G68">
        <v>0.5</v>
      </c>
      <c r="H68">
        <v>0.5</v>
      </c>
      <c r="I68">
        <v>3706</v>
      </c>
      <c r="J68">
        <v>9849</v>
      </c>
      <c r="L68">
        <v>5063</v>
      </c>
      <c r="M68">
        <v>3.258</v>
      </c>
      <c r="N68">
        <v>8.6229999999999993</v>
      </c>
      <c r="O68">
        <v>5.3639999999999999</v>
      </c>
      <c r="Q68">
        <v>0.41299999999999998</v>
      </c>
      <c r="R68">
        <v>1</v>
      </c>
      <c r="S68">
        <v>0</v>
      </c>
      <c r="T68">
        <v>0</v>
      </c>
      <c r="V68">
        <v>0</v>
      </c>
      <c r="Y68" s="1">
        <v>44825</v>
      </c>
      <c r="Z68" s="6">
        <v>0.96437499999999998</v>
      </c>
      <c r="AB68">
        <v>1</v>
      </c>
      <c r="AD68" s="3">
        <f t="shared" si="4"/>
        <v>3.6517113392705207</v>
      </c>
      <c r="AE68" s="3">
        <f t="shared" si="5"/>
        <v>9.565329912358008</v>
      </c>
      <c r="AF68" s="3">
        <f t="shared" si="6"/>
        <v>5.9136185730874873</v>
      </c>
      <c r="AG68" s="3">
        <f t="shared" si="7"/>
        <v>0.54271286696297649</v>
      </c>
      <c r="AH68" s="3"/>
      <c r="AK68">
        <f>ABS(100*(AD68-AD69)/(AVERAGE(AD68:AD69)))</f>
        <v>3.4602438404245839</v>
      </c>
      <c r="AQ68">
        <f>ABS(100*(AE68-AE69)/(AVERAGE(AE68:AE69)))</f>
        <v>0.42076552618365193</v>
      </c>
      <c r="AW68">
        <f>ABS(100*(AF68-AF69)/(AVERAGE(AF68:AF69)))</f>
        <v>1.4112003094865022</v>
      </c>
      <c r="BC68">
        <f>ABS(100*(AG68-AG69)/(AVERAGE(AG68:AG69)))</f>
        <v>2.4620872400857059</v>
      </c>
      <c r="BG68" s="3">
        <f>AVERAGE(AD68:AD69)</f>
        <v>3.58960676576657</v>
      </c>
      <c r="BH68" s="3">
        <f>AVERAGE(AE68:AE69)</f>
        <v>9.5452483551245209</v>
      </c>
      <c r="BI68" s="3">
        <f>AVERAGE(AF68:AF69)</f>
        <v>5.9556415893579508</v>
      </c>
      <c r="BJ68" s="3">
        <f>AVERAGE(AG68:AG69)</f>
        <v>0.54947717061542978</v>
      </c>
    </row>
    <row r="69" spans="1:62" x14ac:dyDescent="0.35">
      <c r="A69">
        <v>45</v>
      </c>
      <c r="B69">
        <v>13</v>
      </c>
      <c r="C69" t="s">
        <v>111</v>
      </c>
      <c r="D69" t="s">
        <v>27</v>
      </c>
      <c r="G69">
        <v>0.5</v>
      </c>
      <c r="H69">
        <v>0.5</v>
      </c>
      <c r="I69">
        <v>3579</v>
      </c>
      <c r="J69">
        <v>9807</v>
      </c>
      <c r="L69">
        <v>5190</v>
      </c>
      <c r="M69">
        <v>3.161</v>
      </c>
      <c r="N69">
        <v>8.5869999999999997</v>
      </c>
      <c r="O69">
        <v>5.4260000000000002</v>
      </c>
      <c r="Q69">
        <v>0.42699999999999999</v>
      </c>
      <c r="R69">
        <v>1</v>
      </c>
      <c r="S69">
        <v>0</v>
      </c>
      <c r="T69">
        <v>0</v>
      </c>
      <c r="V69">
        <v>0</v>
      </c>
      <c r="Y69" s="1">
        <v>44825</v>
      </c>
      <c r="Z69" s="6">
        <v>0.97212962962962957</v>
      </c>
      <c r="AB69">
        <v>1</v>
      </c>
      <c r="AD69" s="3">
        <f t="shared" si="4"/>
        <v>3.5275021922626189</v>
      </c>
      <c r="AE69" s="3">
        <f t="shared" si="5"/>
        <v>9.5251667978910319</v>
      </c>
      <c r="AF69" s="3">
        <f t="shared" si="6"/>
        <v>5.9976646056284135</v>
      </c>
      <c r="AG69" s="3">
        <f t="shared" si="7"/>
        <v>0.55624147426788295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14</v>
      </c>
      <c r="C70" t="s">
        <v>112</v>
      </c>
      <c r="D70" t="s">
        <v>27</v>
      </c>
      <c r="G70">
        <v>0.5</v>
      </c>
      <c r="H70">
        <v>0.5</v>
      </c>
      <c r="I70">
        <v>3978</v>
      </c>
      <c r="J70">
        <v>7901</v>
      </c>
      <c r="L70">
        <v>2445</v>
      </c>
      <c r="M70">
        <v>3.4670000000000001</v>
      </c>
      <c r="N70">
        <v>6.9720000000000004</v>
      </c>
      <c r="O70">
        <v>3.5049999999999999</v>
      </c>
      <c r="Q70">
        <v>0.14000000000000001</v>
      </c>
      <c r="R70">
        <v>1</v>
      </c>
      <c r="S70">
        <v>0</v>
      </c>
      <c r="T70">
        <v>0</v>
      </c>
      <c r="V70">
        <v>0</v>
      </c>
      <c r="Y70" s="1">
        <v>44825</v>
      </c>
      <c r="Z70" s="6">
        <v>0.98525462962962962</v>
      </c>
      <c r="AB70">
        <v>1</v>
      </c>
      <c r="AD70" s="3">
        <f t="shared" si="4"/>
        <v>3.917734079318941</v>
      </c>
      <c r="AE70" s="3">
        <f t="shared" si="5"/>
        <v>7.7025264127944775</v>
      </c>
      <c r="AF70" s="3">
        <f t="shared" si="6"/>
        <v>3.7847923334755365</v>
      </c>
      <c r="AG70" s="3">
        <f t="shared" si="7"/>
        <v>0.26383181244135928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112</v>
      </c>
      <c r="D71" t="s">
        <v>27</v>
      </c>
      <c r="G71">
        <v>0.5</v>
      </c>
      <c r="H71">
        <v>0.5</v>
      </c>
      <c r="I71">
        <v>4180</v>
      </c>
      <c r="J71">
        <v>7766</v>
      </c>
      <c r="L71">
        <v>2372</v>
      </c>
      <c r="M71">
        <v>3.6219999999999999</v>
      </c>
      <c r="N71">
        <v>6.8579999999999997</v>
      </c>
      <c r="O71">
        <v>3.2360000000000002</v>
      </c>
      <c r="Q71">
        <v>0.13200000000000001</v>
      </c>
      <c r="R71">
        <v>1</v>
      </c>
      <c r="S71">
        <v>0</v>
      </c>
      <c r="T71">
        <v>0</v>
      </c>
      <c r="V71">
        <v>0</v>
      </c>
      <c r="Y71" s="1">
        <v>44825</v>
      </c>
      <c r="Z71" s="6">
        <v>0.99255787037037047</v>
      </c>
      <c r="AB71">
        <v>1</v>
      </c>
      <c r="AD71" s="3">
        <f t="shared" si="4"/>
        <v>4.1152950847960774</v>
      </c>
      <c r="AE71" s="3">
        <f t="shared" si="5"/>
        <v>7.5734306877220572</v>
      </c>
      <c r="AF71" s="3">
        <f t="shared" si="6"/>
        <v>3.4581356029259798</v>
      </c>
      <c r="AG71" s="3">
        <f t="shared" si="7"/>
        <v>0.25605552635271217</v>
      </c>
      <c r="AH71" s="3"/>
      <c r="AK71">
        <f>ABS(100*(AD71-AD72)/(AVERAGE(AD71:AD72)))</f>
        <v>1.5326545561654414</v>
      </c>
      <c r="AQ71">
        <f>ABS(100*(AE71-AE72)/(AVERAGE(AE71:AE72)))</f>
        <v>0.189578099501297</v>
      </c>
      <c r="AW71">
        <f>ABS(100*(AF71-AF72)/(AVERAGE(AF71:AF72)))</f>
        <v>1.3855832345797339</v>
      </c>
      <c r="BC71">
        <f>ABS(100*(AG71-AG72)/(AVERAGE(AG71:AG72)))</f>
        <v>1.1992266962710831</v>
      </c>
      <c r="BG71" s="3">
        <f>AVERAGE(AD71:AD72)</f>
        <v>4.0839982918492046</v>
      </c>
      <c r="BH71" s="3">
        <f>AVERAGE(AE71:AE72)</f>
        <v>7.5662587029958122</v>
      </c>
      <c r="BI71" s="3">
        <f>AVERAGE(AF71:AF72)</f>
        <v>3.4822604111466071</v>
      </c>
      <c r="BJ71" s="3">
        <f>AVERAGE(AG71:AG72)</f>
        <v>0.2576001311237448</v>
      </c>
    </row>
    <row r="72" spans="1:62" x14ac:dyDescent="0.35">
      <c r="A72">
        <v>48</v>
      </c>
      <c r="B72">
        <v>14</v>
      </c>
      <c r="C72" t="s">
        <v>112</v>
      </c>
      <c r="D72" t="s">
        <v>27</v>
      </c>
      <c r="G72">
        <v>0.5</v>
      </c>
      <c r="H72">
        <v>0.5</v>
      </c>
      <c r="I72">
        <v>4116</v>
      </c>
      <c r="J72">
        <v>7751</v>
      </c>
      <c r="L72">
        <v>2401</v>
      </c>
      <c r="M72">
        <v>3.5720000000000001</v>
      </c>
      <c r="N72">
        <v>6.8449999999999998</v>
      </c>
      <c r="O72">
        <v>3.2730000000000001</v>
      </c>
      <c r="Q72">
        <v>0.13500000000000001</v>
      </c>
      <c r="R72">
        <v>1</v>
      </c>
      <c r="S72">
        <v>0</v>
      </c>
      <c r="T72">
        <v>0</v>
      </c>
      <c r="V72">
        <v>0</v>
      </c>
      <c r="Y72" s="1">
        <v>44826</v>
      </c>
      <c r="Z72" s="6">
        <v>2.6620370370370372E-4</v>
      </c>
      <c r="AB72">
        <v>1</v>
      </c>
      <c r="AD72" s="3">
        <f t="shared" si="4"/>
        <v>4.0527014989023318</v>
      </c>
      <c r="AE72" s="3">
        <f t="shared" si="5"/>
        <v>7.5590867182695662</v>
      </c>
      <c r="AF72" s="3">
        <f t="shared" si="6"/>
        <v>3.5063852193672345</v>
      </c>
      <c r="AG72" s="3">
        <f t="shared" si="7"/>
        <v>0.25914473589477743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15</v>
      </c>
      <c r="C73" t="s">
        <v>113</v>
      </c>
      <c r="D73" t="s">
        <v>27</v>
      </c>
      <c r="G73">
        <v>0.5</v>
      </c>
      <c r="H73">
        <v>0.5</v>
      </c>
      <c r="I73">
        <v>7553</v>
      </c>
      <c r="J73">
        <v>11386</v>
      </c>
      <c r="L73">
        <v>1634</v>
      </c>
      <c r="M73">
        <v>6.2089999999999996</v>
      </c>
      <c r="N73">
        <v>9.9250000000000007</v>
      </c>
      <c r="O73">
        <v>3.7160000000000002</v>
      </c>
      <c r="Q73">
        <v>5.5E-2</v>
      </c>
      <c r="R73">
        <v>1</v>
      </c>
      <c r="S73">
        <v>0</v>
      </c>
      <c r="T73">
        <v>0</v>
      </c>
      <c r="V73">
        <v>0</v>
      </c>
      <c r="Y73" s="1">
        <v>44826</v>
      </c>
      <c r="Z73" s="6">
        <v>1.3703703703703704E-2</v>
      </c>
      <c r="AB73">
        <v>1</v>
      </c>
      <c r="AD73" s="3">
        <f t="shared" si="4"/>
        <v>7.4141726663524103</v>
      </c>
      <c r="AE73" s="3">
        <f t="shared" si="5"/>
        <v>11.035108648923277</v>
      </c>
      <c r="AF73" s="3">
        <f t="shared" si="6"/>
        <v>3.6209359825708667</v>
      </c>
      <c r="AG73" s="3">
        <f t="shared" si="7"/>
        <v>0.17744046973049926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113</v>
      </c>
      <c r="D74" t="s">
        <v>27</v>
      </c>
      <c r="G74">
        <v>0.5</v>
      </c>
      <c r="H74">
        <v>0.5</v>
      </c>
      <c r="I74">
        <v>8440</v>
      </c>
      <c r="J74">
        <v>11334</v>
      </c>
      <c r="L74">
        <v>1612</v>
      </c>
      <c r="M74">
        <v>6.89</v>
      </c>
      <c r="N74">
        <v>9.8800000000000008</v>
      </c>
      <c r="O74">
        <v>2.9910000000000001</v>
      </c>
      <c r="Q74">
        <v>5.2999999999999999E-2</v>
      </c>
      <c r="R74">
        <v>1</v>
      </c>
      <c r="S74">
        <v>0</v>
      </c>
      <c r="T74">
        <v>0</v>
      </c>
      <c r="V74">
        <v>0</v>
      </c>
      <c r="Y74" s="1">
        <v>44826</v>
      </c>
      <c r="Z74" s="6">
        <v>2.1226851851851854E-2</v>
      </c>
      <c r="AB74">
        <v>1</v>
      </c>
      <c r="AD74" s="3">
        <f t="shared" si="4"/>
        <v>8.2816806458485441</v>
      </c>
      <c r="AE74" s="3">
        <f t="shared" si="5"/>
        <v>10.985382888154641</v>
      </c>
      <c r="AF74" s="3">
        <f t="shared" si="6"/>
        <v>2.7037022423060968</v>
      </c>
      <c r="AG74" s="3">
        <f t="shared" si="7"/>
        <v>0.17509693145720837</v>
      </c>
      <c r="AH74" s="3"/>
      <c r="AK74">
        <f>ABS(100*(AD74-AD75)/(AVERAGE(AD74:AD75)))</f>
        <v>1.6165380609882833</v>
      </c>
      <c r="AQ74">
        <f>ABS(100*(AE74-AE75)/(AVERAGE(AE74:AE75)))</f>
        <v>0.50361183691706179</v>
      </c>
      <c r="AW74">
        <f>ABS(100*(AF74-AF75)/(AVERAGE(AF74:AF75)))</f>
        <v>2.9844428334711339</v>
      </c>
      <c r="BC74">
        <f>ABS(100*(AG74-AG75)/(AVERAGE(AG74:AG75)))</f>
        <v>6.0818926158816816E-2</v>
      </c>
      <c r="BG74" s="3">
        <f>AVERAGE(AD74:AD75)</f>
        <v>8.3491643556402408</v>
      </c>
      <c r="BH74" s="3">
        <f>AVERAGE(AE74:AE75)</f>
        <v>11.013114562429458</v>
      </c>
      <c r="BI74" s="3">
        <f>AVERAGE(AF74:AF75)</f>
        <v>2.6639502067892167</v>
      </c>
      <c r="BJ74" s="3">
        <f>AVERAGE(AG74:AG75)</f>
        <v>0.17515019369069224</v>
      </c>
    </row>
    <row r="75" spans="1:62" x14ac:dyDescent="0.35">
      <c r="A75">
        <v>51</v>
      </c>
      <c r="B75">
        <v>15</v>
      </c>
      <c r="C75" t="s">
        <v>113</v>
      </c>
      <c r="D75" t="s">
        <v>27</v>
      </c>
      <c r="G75">
        <v>0.5</v>
      </c>
      <c r="H75">
        <v>0.5</v>
      </c>
      <c r="I75">
        <v>8578</v>
      </c>
      <c r="J75">
        <v>11392</v>
      </c>
      <c r="L75">
        <v>1613</v>
      </c>
      <c r="M75">
        <v>6.9960000000000004</v>
      </c>
      <c r="N75">
        <v>9.93</v>
      </c>
      <c r="O75">
        <v>2.9340000000000002</v>
      </c>
      <c r="Q75">
        <v>5.2999999999999999E-2</v>
      </c>
      <c r="R75">
        <v>1</v>
      </c>
      <c r="S75">
        <v>0</v>
      </c>
      <c r="T75">
        <v>0</v>
      </c>
      <c r="V75">
        <v>0</v>
      </c>
      <c r="Y75" s="1">
        <v>44826</v>
      </c>
      <c r="Z75" s="6">
        <v>2.9189814814814811E-2</v>
      </c>
      <c r="AB75">
        <v>1</v>
      </c>
      <c r="AD75" s="3">
        <f t="shared" si="4"/>
        <v>8.4166480654319358</v>
      </c>
      <c r="AE75" s="3">
        <f t="shared" si="5"/>
        <v>11.040846236704272</v>
      </c>
      <c r="AF75" s="3">
        <f t="shared" si="6"/>
        <v>2.6241981712723366</v>
      </c>
      <c r="AG75" s="3">
        <f t="shared" si="7"/>
        <v>0.17520345592417613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16</v>
      </c>
      <c r="C76" t="s">
        <v>114</v>
      </c>
      <c r="D76" t="s">
        <v>27</v>
      </c>
      <c r="G76">
        <v>0.5</v>
      </c>
      <c r="H76">
        <v>0.5</v>
      </c>
      <c r="I76">
        <v>5282</v>
      </c>
      <c r="J76">
        <v>7530</v>
      </c>
      <c r="L76">
        <v>2057</v>
      </c>
      <c r="M76">
        <v>4.4669999999999996</v>
      </c>
      <c r="N76">
        <v>6.6580000000000004</v>
      </c>
      <c r="O76">
        <v>2.1909999999999998</v>
      </c>
      <c r="Q76">
        <v>9.9000000000000005E-2</v>
      </c>
      <c r="R76">
        <v>1</v>
      </c>
      <c r="S76">
        <v>0</v>
      </c>
      <c r="T76">
        <v>0</v>
      </c>
      <c r="V76">
        <v>0</v>
      </c>
      <c r="Y76" s="1">
        <v>44826</v>
      </c>
      <c r="Z76" s="6">
        <v>4.2534722222222217E-2</v>
      </c>
      <c r="AB76">
        <v>1</v>
      </c>
      <c r="AD76" s="3">
        <f t="shared" si="4"/>
        <v>5.1930783919040167</v>
      </c>
      <c r="AE76" s="3">
        <f t="shared" si="5"/>
        <v>7.3477522350028615</v>
      </c>
      <c r="AF76" s="3">
        <f t="shared" si="6"/>
        <v>2.1546738430988448</v>
      </c>
      <c r="AG76" s="3">
        <f t="shared" si="7"/>
        <v>0.2225003192578652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114</v>
      </c>
      <c r="D77" t="s">
        <v>27</v>
      </c>
      <c r="G77">
        <v>0.5</v>
      </c>
      <c r="H77">
        <v>0.5</v>
      </c>
      <c r="I77">
        <v>4000</v>
      </c>
      <c r="J77">
        <v>7569</v>
      </c>
      <c r="L77">
        <v>1982</v>
      </c>
      <c r="M77">
        <v>3.484</v>
      </c>
      <c r="N77">
        <v>6.6909999999999998</v>
      </c>
      <c r="O77">
        <v>3.2069999999999999</v>
      </c>
      <c r="Q77">
        <v>9.0999999999999998E-2</v>
      </c>
      <c r="R77">
        <v>1</v>
      </c>
      <c r="S77">
        <v>0</v>
      </c>
      <c r="T77">
        <v>0</v>
      </c>
      <c r="V77">
        <v>0</v>
      </c>
      <c r="Y77" s="1">
        <v>44826</v>
      </c>
      <c r="Z77" s="6">
        <v>4.9837962962962966E-2</v>
      </c>
      <c r="AB77">
        <v>1</v>
      </c>
      <c r="AD77" s="3">
        <f t="shared" si="4"/>
        <v>3.9392506244699166</v>
      </c>
      <c r="AE77" s="3">
        <f t="shared" si="5"/>
        <v>7.385046555579339</v>
      </c>
      <c r="AF77" s="3">
        <f t="shared" si="6"/>
        <v>3.4457959311094224</v>
      </c>
      <c r="AG77" s="3">
        <f t="shared" si="7"/>
        <v>0.21451098423528259</v>
      </c>
      <c r="AH77" s="3"/>
      <c r="AK77">
        <f>ABS(100*(AD77-AD78)/(AVERAGE(AD77:AD78)))</f>
        <v>2.4376381955696709</v>
      </c>
      <c r="AQ77">
        <f>ABS(100*(AE77-AE78)/(AVERAGE(AE77:AE78)))</f>
        <v>1.2947822539036423E-2</v>
      </c>
      <c r="AW77">
        <f>ABS(100*(AF77-AF78)/(AVERAGE(AF77:AF78)))</f>
        <v>2.7427781879761288</v>
      </c>
      <c r="BC77">
        <f>ABS(100*(AG77-AG78)/(AVERAGE(AG77:AG78)))</f>
        <v>0.49536216708229008</v>
      </c>
      <c r="BG77" s="3">
        <f>AVERAGE(AD77:AD78)</f>
        <v>3.8918164226598124</v>
      </c>
      <c r="BH77" s="3">
        <f>AVERAGE(AE77:AE78)</f>
        <v>7.3855246878944216</v>
      </c>
      <c r="BI77" s="3">
        <f>AVERAGE(AF77:AF78)</f>
        <v>3.4937082652346092</v>
      </c>
      <c r="BJ77" s="3">
        <f>AVERAGE(AG77:AG78)</f>
        <v>0.21504360657012142</v>
      </c>
    </row>
    <row r="78" spans="1:62" x14ac:dyDescent="0.35">
      <c r="A78">
        <v>54</v>
      </c>
      <c r="B78">
        <v>16</v>
      </c>
      <c r="C78" t="s">
        <v>114</v>
      </c>
      <c r="D78" t="s">
        <v>27</v>
      </c>
      <c r="G78">
        <v>0.5</v>
      </c>
      <c r="H78">
        <v>0.5</v>
      </c>
      <c r="I78">
        <v>3903</v>
      </c>
      <c r="J78">
        <v>7570</v>
      </c>
      <c r="L78">
        <v>1992</v>
      </c>
      <c r="M78">
        <v>3.4089999999999998</v>
      </c>
      <c r="N78">
        <v>6.6920000000000002</v>
      </c>
      <c r="O78">
        <v>3.282</v>
      </c>
      <c r="Q78">
        <v>9.1999999999999998E-2</v>
      </c>
      <c r="R78">
        <v>1</v>
      </c>
      <c r="S78">
        <v>0</v>
      </c>
      <c r="T78">
        <v>0</v>
      </c>
      <c r="V78">
        <v>0</v>
      </c>
      <c r="Y78" s="1">
        <v>44826</v>
      </c>
      <c r="Z78" s="6">
        <v>5.7453703703703701E-2</v>
      </c>
      <c r="AB78">
        <v>1</v>
      </c>
      <c r="AD78" s="3">
        <f t="shared" si="4"/>
        <v>3.8443822208497078</v>
      </c>
      <c r="AE78" s="3">
        <f t="shared" si="5"/>
        <v>7.3860028202095043</v>
      </c>
      <c r="AF78" s="3">
        <f t="shared" si="6"/>
        <v>3.5416205993597965</v>
      </c>
      <c r="AG78" s="3">
        <f t="shared" si="7"/>
        <v>0.21557622890496025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17</v>
      </c>
      <c r="C79" t="s">
        <v>115</v>
      </c>
      <c r="D79" t="s">
        <v>27</v>
      </c>
      <c r="G79">
        <v>0.5</v>
      </c>
      <c r="H79">
        <v>0.5</v>
      </c>
      <c r="I79">
        <v>1796</v>
      </c>
      <c r="J79">
        <v>8525</v>
      </c>
      <c r="L79">
        <v>1213</v>
      </c>
      <c r="M79">
        <v>1.7929999999999999</v>
      </c>
      <c r="N79">
        <v>7.5010000000000003</v>
      </c>
      <c r="O79">
        <v>5.7080000000000002</v>
      </c>
      <c r="Q79">
        <v>1.0999999999999999E-2</v>
      </c>
      <c r="R79">
        <v>1</v>
      </c>
      <c r="S79">
        <v>0</v>
      </c>
      <c r="T79">
        <v>0</v>
      </c>
      <c r="V79">
        <v>0</v>
      </c>
      <c r="Y79" s="1">
        <v>44826</v>
      </c>
      <c r="Z79" s="6">
        <v>6.9814814814814816E-2</v>
      </c>
      <c r="AB79">
        <v>1</v>
      </c>
      <c r="AD79" s="3">
        <f t="shared" si="4"/>
        <v>1.7836840102540383</v>
      </c>
      <c r="AE79" s="3">
        <f t="shared" si="5"/>
        <v>8.2992355420181134</v>
      </c>
      <c r="AF79" s="3">
        <f t="shared" si="6"/>
        <v>6.5155515317640749</v>
      </c>
      <c r="AG79" s="3">
        <f t="shared" si="7"/>
        <v>0.13259366913706885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115</v>
      </c>
      <c r="D80" t="s">
        <v>27</v>
      </c>
      <c r="G80">
        <v>0.5</v>
      </c>
      <c r="H80">
        <v>0.5</v>
      </c>
      <c r="I80">
        <v>3764</v>
      </c>
      <c r="J80">
        <v>10714</v>
      </c>
      <c r="L80">
        <v>1383</v>
      </c>
      <c r="M80">
        <v>3.3029999999999999</v>
      </c>
      <c r="N80">
        <v>9.3550000000000004</v>
      </c>
      <c r="O80">
        <v>6.0529999999999999</v>
      </c>
      <c r="Q80">
        <v>2.9000000000000001E-2</v>
      </c>
      <c r="R80">
        <v>1</v>
      </c>
      <c r="S80">
        <v>0</v>
      </c>
      <c r="T80">
        <v>0</v>
      </c>
      <c r="V80">
        <v>0</v>
      </c>
      <c r="Y80" s="1">
        <v>44826</v>
      </c>
      <c r="Z80" s="6">
        <v>7.6979166666666668E-2</v>
      </c>
      <c r="AB80">
        <v>1</v>
      </c>
      <c r="AD80" s="3">
        <f t="shared" si="4"/>
        <v>3.7084367764867281</v>
      </c>
      <c r="AE80" s="3">
        <f t="shared" si="5"/>
        <v>10.392498817451669</v>
      </c>
      <c r="AF80" s="3">
        <f t="shared" si="6"/>
        <v>6.6840620409649407</v>
      </c>
      <c r="AG80" s="3">
        <f t="shared" si="7"/>
        <v>0.15070282852158945</v>
      </c>
      <c r="AH80" s="3"/>
      <c r="AK80">
        <f>ABS(100*(AD80-AD81)/(AVERAGE(AD80:AD81)))</f>
        <v>67.819811780110086</v>
      </c>
      <c r="AQ80">
        <f>ABS(100*(AE80-AE81)/(AVERAGE(AE80:AE81)))</f>
        <v>0.39488282015796428</v>
      </c>
      <c r="AW80">
        <f>ABS(100*(AF80-AF81)/(AVERAGE(AF80:AF81)))</f>
        <v>78.393865170360215</v>
      </c>
      <c r="BC80">
        <f>ABS(100*(AG80-AG81)/(AVERAGE(AG80:AG81)))</f>
        <v>8.5500008035724964</v>
      </c>
      <c r="BG80" s="3">
        <f>AVERAGE(AD80:AD81)</f>
        <v>5.6111839851786485</v>
      </c>
      <c r="BH80" s="3">
        <f>AVERAGE(AE80:AE81)</f>
        <v>10.41305850700024</v>
      </c>
      <c r="BI80" s="3">
        <f>AVERAGE(AF80:AF81)</f>
        <v>4.8018745218215919</v>
      </c>
      <c r="BJ80" s="3">
        <f>AVERAGE(AG80:AG81)</f>
        <v>0.14452440943745887</v>
      </c>
    </row>
    <row r="81" spans="1:62" x14ac:dyDescent="0.35">
      <c r="A81">
        <v>57</v>
      </c>
      <c r="B81">
        <v>17</v>
      </c>
      <c r="C81" t="s">
        <v>115</v>
      </c>
      <c r="D81" t="s">
        <v>27</v>
      </c>
      <c r="G81">
        <v>0.5</v>
      </c>
      <c r="H81">
        <v>0.5</v>
      </c>
      <c r="I81">
        <v>7655</v>
      </c>
      <c r="J81">
        <v>10757</v>
      </c>
      <c r="L81">
        <v>1267</v>
      </c>
      <c r="M81">
        <v>6.2869999999999999</v>
      </c>
      <c r="N81">
        <v>9.3919999999999995</v>
      </c>
      <c r="O81">
        <v>3.105</v>
      </c>
      <c r="Q81">
        <v>1.7000000000000001E-2</v>
      </c>
      <c r="R81">
        <v>1</v>
      </c>
      <c r="S81">
        <v>0</v>
      </c>
      <c r="T81">
        <v>0</v>
      </c>
      <c r="V81">
        <v>0</v>
      </c>
      <c r="Y81" s="1">
        <v>44826</v>
      </c>
      <c r="Z81" s="6">
        <v>8.4965277777777778E-2</v>
      </c>
      <c r="AB81">
        <v>1</v>
      </c>
      <c r="AD81" s="3">
        <f t="shared" si="4"/>
        <v>7.513931193870568</v>
      </c>
      <c r="AE81" s="3">
        <f t="shared" si="5"/>
        <v>10.43361819654881</v>
      </c>
      <c r="AF81" s="3">
        <f t="shared" si="6"/>
        <v>2.9196870026782422</v>
      </c>
      <c r="AG81" s="3">
        <f t="shared" si="7"/>
        <v>0.13834599035332831</v>
      </c>
      <c r="AH81" s="3"/>
      <c r="BG81" s="3"/>
      <c r="BH81" s="3"/>
      <c r="BI81" s="3"/>
      <c r="BJ81" s="3"/>
    </row>
    <row r="82" spans="1:62" x14ac:dyDescent="0.35">
      <c r="A82">
        <v>58</v>
      </c>
      <c r="B82">
        <v>18</v>
      </c>
      <c r="C82" t="s">
        <v>116</v>
      </c>
      <c r="D82" t="s">
        <v>27</v>
      </c>
      <c r="G82">
        <v>0.5</v>
      </c>
      <c r="H82">
        <v>0.5</v>
      </c>
      <c r="I82">
        <v>5533</v>
      </c>
      <c r="J82">
        <v>7557</v>
      </c>
      <c r="L82">
        <v>2415</v>
      </c>
      <c r="M82">
        <v>4.6589999999999998</v>
      </c>
      <c r="N82">
        <v>6.681</v>
      </c>
      <c r="O82">
        <v>2.0209999999999999</v>
      </c>
      <c r="Q82">
        <v>0.13700000000000001</v>
      </c>
      <c r="R82">
        <v>1</v>
      </c>
      <c r="S82">
        <v>0</v>
      </c>
      <c r="T82">
        <v>0</v>
      </c>
      <c r="V82">
        <v>0</v>
      </c>
      <c r="Y82" s="1">
        <v>44826</v>
      </c>
      <c r="Z82" s="6">
        <v>9.8067129629629643E-2</v>
      </c>
      <c r="AB82">
        <v>1</v>
      </c>
      <c r="AD82" s="3">
        <f t="shared" si="4"/>
        <v>5.4385626115810517</v>
      </c>
      <c r="AE82" s="3">
        <f t="shared" si="5"/>
        <v>7.3735713800173457</v>
      </c>
      <c r="AF82" s="3">
        <f t="shared" si="6"/>
        <v>1.935008768436294</v>
      </c>
      <c r="AG82" s="3">
        <f t="shared" si="7"/>
        <v>0.26063607843232622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116</v>
      </c>
      <c r="D83" t="s">
        <v>27</v>
      </c>
      <c r="G83">
        <v>0.5</v>
      </c>
      <c r="H83">
        <v>0.5</v>
      </c>
      <c r="I83">
        <v>4527</v>
      </c>
      <c r="J83">
        <v>7614</v>
      </c>
      <c r="L83">
        <v>2392</v>
      </c>
      <c r="M83">
        <v>3.8879999999999999</v>
      </c>
      <c r="N83">
        <v>6.7290000000000001</v>
      </c>
      <c r="O83">
        <v>2.8410000000000002</v>
      </c>
      <c r="Q83">
        <v>0.13400000000000001</v>
      </c>
      <c r="R83">
        <v>1</v>
      </c>
      <c r="S83">
        <v>0</v>
      </c>
      <c r="T83">
        <v>0</v>
      </c>
      <c r="V83">
        <v>0</v>
      </c>
      <c r="Y83" s="1">
        <v>44826</v>
      </c>
      <c r="Z83" s="6">
        <v>0.10524305555555556</v>
      </c>
      <c r="AB83">
        <v>1</v>
      </c>
      <c r="AD83" s="3">
        <f t="shared" si="4"/>
        <v>4.4546696833137318</v>
      </c>
      <c r="AE83" s="3">
        <f t="shared" si="5"/>
        <v>7.4280784639368127</v>
      </c>
      <c r="AF83" s="3">
        <f t="shared" si="6"/>
        <v>2.9734087806230809</v>
      </c>
      <c r="AG83" s="3">
        <f t="shared" si="7"/>
        <v>0.25818601569206751</v>
      </c>
      <c r="AH83" s="3"/>
      <c r="AK83">
        <f>ABS(100*(AD83-AD84)/(AVERAGE(AD83:AD84)))</f>
        <v>8.2766285718892405</v>
      </c>
      <c r="AQ83">
        <f>ABS(100*(AE83-AE84)/(AVERAGE(AE83:AE84)))</f>
        <v>0.20619071254908403</v>
      </c>
      <c r="AW83">
        <f>ABS(100*(AF83-AF84)/(AVERAGE(AF83:AF84)))</f>
        <v>10.778502227885353</v>
      </c>
      <c r="BC83">
        <f>ABS(100*(AG83-AG84)/(AVERAGE(AG83:AG84)))</f>
        <v>0.53780677841326618</v>
      </c>
      <c r="BG83" s="3">
        <f>AVERAGE(AD83:AD84)</f>
        <v>4.2776471982079816</v>
      </c>
      <c r="BH83" s="3">
        <f>AVERAGE(AE83:AE84)</f>
        <v>7.4204283468954841</v>
      </c>
      <c r="BI83" s="3">
        <f>AVERAGE(AF83:AF84)</f>
        <v>3.1427811486875026</v>
      </c>
      <c r="BJ83" s="3">
        <f>AVERAGE(AG83:AG84)</f>
        <v>0.25749360665677701</v>
      </c>
    </row>
    <row r="84" spans="1:62" x14ac:dyDescent="0.35">
      <c r="A84">
        <v>60</v>
      </c>
      <c r="B84">
        <v>18</v>
      </c>
      <c r="C84" t="s">
        <v>116</v>
      </c>
      <c r="D84" t="s">
        <v>27</v>
      </c>
      <c r="G84">
        <v>0.5</v>
      </c>
      <c r="H84">
        <v>0.5</v>
      </c>
      <c r="I84">
        <v>4165</v>
      </c>
      <c r="J84">
        <v>7598</v>
      </c>
      <c r="L84">
        <v>2379</v>
      </c>
      <c r="M84">
        <v>3.6110000000000002</v>
      </c>
      <c r="N84">
        <v>6.7160000000000002</v>
      </c>
      <c r="O84">
        <v>3.105</v>
      </c>
      <c r="Q84">
        <v>0.13300000000000001</v>
      </c>
      <c r="R84">
        <v>1</v>
      </c>
      <c r="S84">
        <v>0</v>
      </c>
      <c r="T84">
        <v>0</v>
      </c>
      <c r="V84">
        <v>0</v>
      </c>
      <c r="Y84" s="1">
        <v>44826</v>
      </c>
      <c r="Z84" s="6">
        <v>0.11285879629629629</v>
      </c>
      <c r="AB84">
        <v>1</v>
      </c>
      <c r="AD84" s="3">
        <f t="shared" si="4"/>
        <v>4.1006247131022304</v>
      </c>
      <c r="AE84" s="3">
        <f t="shared" si="5"/>
        <v>7.4127782298541547</v>
      </c>
      <c r="AF84" s="3">
        <f t="shared" si="6"/>
        <v>3.3121535167519243</v>
      </c>
      <c r="AG84" s="3">
        <f t="shared" si="7"/>
        <v>0.25680119762148657</v>
      </c>
      <c r="AH84" s="3"/>
    </row>
    <row r="85" spans="1:62" x14ac:dyDescent="0.35">
      <c r="A85">
        <v>61</v>
      </c>
      <c r="B85">
        <v>19</v>
      </c>
      <c r="C85" t="s">
        <v>62</v>
      </c>
      <c r="D85" t="s">
        <v>27</v>
      </c>
      <c r="G85">
        <v>0.5</v>
      </c>
      <c r="H85">
        <v>0.5</v>
      </c>
      <c r="I85">
        <v>5951</v>
      </c>
      <c r="J85">
        <v>15700</v>
      </c>
      <c r="L85">
        <v>8020</v>
      </c>
      <c r="M85">
        <v>4.9800000000000004</v>
      </c>
      <c r="N85">
        <v>13.58</v>
      </c>
      <c r="O85">
        <v>8.5990000000000002</v>
      </c>
      <c r="Q85">
        <v>0.72299999999999998</v>
      </c>
      <c r="R85">
        <v>1</v>
      </c>
      <c r="S85">
        <v>0</v>
      </c>
      <c r="T85">
        <v>0</v>
      </c>
      <c r="V85">
        <v>0</v>
      </c>
      <c r="Y85" s="1">
        <v>44826</v>
      </c>
      <c r="Z85" s="6">
        <v>0.1265162037037037</v>
      </c>
      <c r="AB85">
        <v>1</v>
      </c>
      <c r="AD85" s="3">
        <f t="shared" si="4"/>
        <v>5.8473769694495799</v>
      </c>
      <c r="AE85" s="3">
        <f t="shared" si="5"/>
        <v>15.160434263459758</v>
      </c>
      <c r="AF85" s="3">
        <f t="shared" si="6"/>
        <v>9.3130572940101786</v>
      </c>
      <c r="AG85" s="3">
        <f t="shared" si="7"/>
        <v>0.85770571578666699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6558</v>
      </c>
      <c r="J86">
        <v>15761</v>
      </c>
      <c r="L86">
        <v>7959</v>
      </c>
      <c r="M86">
        <v>5.4459999999999997</v>
      </c>
      <c r="N86">
        <v>13.631</v>
      </c>
      <c r="O86">
        <v>8.1850000000000005</v>
      </c>
      <c r="Q86">
        <v>0.71599999999999997</v>
      </c>
      <c r="R86">
        <v>1</v>
      </c>
      <c r="S86">
        <v>0</v>
      </c>
      <c r="T86">
        <v>0</v>
      </c>
      <c r="V86">
        <v>0</v>
      </c>
      <c r="Y86" s="1">
        <v>44826</v>
      </c>
      <c r="Z86" s="6">
        <v>0.13415509259259259</v>
      </c>
      <c r="AB86">
        <v>1</v>
      </c>
      <c r="AD86" s="3">
        <f t="shared" si="4"/>
        <v>6.4410380106605771</v>
      </c>
      <c r="AE86" s="3">
        <f t="shared" si="5"/>
        <v>15.218766405899888</v>
      </c>
      <c r="AF86" s="3">
        <f t="shared" si="6"/>
        <v>8.7777283952393113</v>
      </c>
      <c r="AG86" s="3">
        <f t="shared" si="7"/>
        <v>0.85120772330163308</v>
      </c>
      <c r="AH86" s="3"/>
      <c r="AK86">
        <f>ABS(100*(AD86-AD87)/(AVERAGE(AD86:AD87)))</f>
        <v>4.597871428649932</v>
      </c>
      <c r="AM86">
        <f>100*((AVERAGE(AD86:AD87)*25.225)-(AVERAGE(AD68:AD69)*25))/(1000*0.075)</f>
        <v>92.111673020141723</v>
      </c>
      <c r="AQ86">
        <f>ABS(100*(AE86-AE87)/(AVERAGE(AE86:AE87)))</f>
        <v>0.9977388996461265</v>
      </c>
      <c r="AS86">
        <f>100*((AVERAGE(AE86:AE87)*25.225)-(AVERAGE(AE68:AE69)*25))/(2000*0.075)</f>
        <v>95.571035641554985</v>
      </c>
      <c r="AW86">
        <f>ABS(100*(AF86-AF87)/(AVERAGE(AF86:AF87)))</f>
        <v>1.5644467074370423</v>
      </c>
      <c r="AY86">
        <f>100*((AVERAGE(AF86:AF87)*25.225)-(AVERAGE(AF68:AF69)*25))/(1000*0.075)</f>
        <v>99.03039826296822</v>
      </c>
      <c r="BC86">
        <f>ABS(100*(AG86-AG87)/(AVERAGE(AG86:AG87)))</f>
        <v>0.45153946631322062</v>
      </c>
      <c r="BE86">
        <f>100*((AVERAGE(AG86:AG87)*25.225)-(AVERAGE(AG68:AG69)*25))/(100*0.075)</f>
        <v>102.48557494228314</v>
      </c>
      <c r="BG86" s="3">
        <f>AVERAGE(AD86:AD87)</f>
        <v>6.2962903432812896</v>
      </c>
      <c r="BH86" s="3">
        <f>AVERAGE(AE86:AE87)</f>
        <v>15.143221500116768</v>
      </c>
      <c r="BI86" s="3">
        <f>AVERAGE(AF86:AF87)</f>
        <v>8.8469311568354776</v>
      </c>
      <c r="BJ86" s="3">
        <f>AVERAGE(AG86:AG87)</f>
        <v>0.84929028289621322</v>
      </c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6262</v>
      </c>
      <c r="J87">
        <v>15603</v>
      </c>
      <c r="L87">
        <v>7923</v>
      </c>
      <c r="M87">
        <v>5.2190000000000003</v>
      </c>
      <c r="N87">
        <v>13.497</v>
      </c>
      <c r="O87">
        <v>8.2780000000000005</v>
      </c>
      <c r="Q87">
        <v>0.71299999999999997</v>
      </c>
      <c r="R87">
        <v>1</v>
      </c>
      <c r="S87">
        <v>0</v>
      </c>
      <c r="T87">
        <v>0</v>
      </c>
      <c r="V87">
        <v>0</v>
      </c>
      <c r="Y87" s="1">
        <v>44826</v>
      </c>
      <c r="Z87" s="6">
        <v>0.14209490740740741</v>
      </c>
      <c r="AB87">
        <v>1</v>
      </c>
      <c r="AD87" s="3">
        <f t="shared" si="4"/>
        <v>6.151542675902002</v>
      </c>
      <c r="AE87" s="3">
        <f t="shared" si="5"/>
        <v>15.067676594333648</v>
      </c>
      <c r="AF87" s="3">
        <f t="shared" si="6"/>
        <v>8.9161339184316457</v>
      </c>
      <c r="AG87" s="3">
        <f t="shared" si="7"/>
        <v>0.84737284249079348</v>
      </c>
      <c r="AH87" s="3"/>
    </row>
    <row r="88" spans="1:62" x14ac:dyDescent="0.35">
      <c r="A88">
        <v>64</v>
      </c>
      <c r="B88">
        <v>20</v>
      </c>
      <c r="C88" t="s">
        <v>63</v>
      </c>
      <c r="D88" t="s">
        <v>27</v>
      </c>
      <c r="G88">
        <v>0.5</v>
      </c>
      <c r="H88">
        <v>0.5</v>
      </c>
      <c r="I88">
        <v>4575</v>
      </c>
      <c r="J88">
        <v>7844</v>
      </c>
      <c r="L88">
        <v>2602</v>
      </c>
      <c r="M88">
        <v>3.9249999999999998</v>
      </c>
      <c r="N88">
        <v>6.9240000000000004</v>
      </c>
      <c r="O88">
        <v>2.9990000000000001</v>
      </c>
      <c r="Q88">
        <v>0.156</v>
      </c>
      <c r="R88">
        <v>1</v>
      </c>
      <c r="S88">
        <v>0</v>
      </c>
      <c r="T88">
        <v>0</v>
      </c>
      <c r="V88">
        <v>0</v>
      </c>
      <c r="Y88" s="1">
        <v>44826</v>
      </c>
      <c r="Z88" s="6">
        <v>0.15515046296296295</v>
      </c>
      <c r="AB88">
        <v>1</v>
      </c>
      <c r="AD88" s="3">
        <f t="shared" si="4"/>
        <v>4.5016148727340406</v>
      </c>
      <c r="AE88" s="3">
        <f t="shared" si="5"/>
        <v>7.6480193288750113</v>
      </c>
      <c r="AF88" s="3">
        <f t="shared" si="6"/>
        <v>3.1464044561409708</v>
      </c>
      <c r="AG88" s="3">
        <f t="shared" si="7"/>
        <v>0.28055615375529885</v>
      </c>
      <c r="AH88" s="3"/>
      <c r="BG88" s="3"/>
      <c r="BH88" s="3"/>
      <c r="BI88" s="3"/>
      <c r="BJ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4574</v>
      </c>
      <c r="J89">
        <v>7874</v>
      </c>
      <c r="L89">
        <v>2647</v>
      </c>
      <c r="M89">
        <v>3.9239999999999999</v>
      </c>
      <c r="N89">
        <v>6.95</v>
      </c>
      <c r="O89">
        <v>3.0249999999999999</v>
      </c>
      <c r="Q89">
        <v>0.161</v>
      </c>
      <c r="R89">
        <v>1</v>
      </c>
      <c r="S89">
        <v>0</v>
      </c>
      <c r="T89">
        <v>0</v>
      </c>
      <c r="V89">
        <v>0</v>
      </c>
      <c r="Y89" s="1">
        <v>44826</v>
      </c>
      <c r="Z89" s="6">
        <v>0.16231481481481483</v>
      </c>
      <c r="AB89">
        <v>1</v>
      </c>
      <c r="AD89" s="3">
        <f t="shared" si="4"/>
        <v>4.5006368479544507</v>
      </c>
      <c r="AE89" s="3">
        <f t="shared" si="5"/>
        <v>7.6767072677799941</v>
      </c>
      <c r="AF89" s="3">
        <f t="shared" si="6"/>
        <v>3.1760704198255434</v>
      </c>
      <c r="AG89" s="3">
        <f t="shared" si="7"/>
        <v>0.28534975476884844</v>
      </c>
      <c r="AH89" s="3"/>
      <c r="AK89">
        <f>ABS(100*(AD89-AD90)/(AVERAGE(AD89:AD90)))</f>
        <v>4.1479403308933787</v>
      </c>
      <c r="AL89">
        <f>ABS(100*((AVERAGE(AD89:AD90)-AVERAGE(AD83:AD84))/(AVERAGE(AD83:AD84,AD89:AD90))))</f>
        <v>3.028589270607235</v>
      </c>
      <c r="AQ89">
        <f>ABS(100*(AE89-AE90)/(AVERAGE(AE89:AE90)))</f>
        <v>0.54960110313737986</v>
      </c>
      <c r="AR89">
        <f>ABS(100*((AVERAGE(AE89:AE90)-AVERAGE(AE83:AE84))/(AVERAGE(AE83:AE84,AE89:AE90))))</f>
        <v>3.1207160135697318</v>
      </c>
      <c r="AW89">
        <f>ABS(100*(AF89-AF90)/(AVERAGE(AF89:AF90)))</f>
        <v>4.3374695207909575</v>
      </c>
      <c r="AX89">
        <f>ABS(100*((AVERAGE(AF89:AF90)-AVERAGE(AF83:AF84))/(AVERAGE(AF83:AF84,AF89:AF90))))</f>
        <v>3.2459715636749036</v>
      </c>
      <c r="BC89">
        <f>ABS(100*(AG89-AG90)/(AVERAGE(AG89:AG90)))</f>
        <v>1.9221890205618548</v>
      </c>
      <c r="BD89">
        <f>ABS(100*((AVERAGE(AG89:AG90)-AVERAGE(AG83:AG84))/(AVERAGE(AG83:AG84,AG89:AG90))))</f>
        <v>9.3088383973992777</v>
      </c>
      <c r="BG89" s="3">
        <f>AVERAGE(AD89:AD90)</f>
        <v>4.409191531062806</v>
      </c>
      <c r="BH89" s="3">
        <f>AVERAGE(AE89:AE90)</f>
        <v>7.6556694459163399</v>
      </c>
      <c r="BI89" s="3">
        <f>AVERAGE(AF89:AF90)</f>
        <v>3.2464779148535343</v>
      </c>
      <c r="BJ89" s="3">
        <f>AVERAGE(AG89:AG90)</f>
        <v>0.28263338086117035</v>
      </c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4387</v>
      </c>
      <c r="J90">
        <v>7830</v>
      </c>
      <c r="L90">
        <v>2596</v>
      </c>
      <c r="M90">
        <v>3.78</v>
      </c>
      <c r="N90">
        <v>6.9119999999999999</v>
      </c>
      <c r="O90">
        <v>3.1320000000000001</v>
      </c>
      <c r="Q90">
        <v>0.155</v>
      </c>
      <c r="R90">
        <v>1</v>
      </c>
      <c r="S90">
        <v>0</v>
      </c>
      <c r="T90">
        <v>0</v>
      </c>
      <c r="V90">
        <v>0</v>
      </c>
      <c r="Y90" s="1">
        <v>44826</v>
      </c>
      <c r="Z90" s="6">
        <v>0.16989583333333333</v>
      </c>
      <c r="AB90">
        <v>1</v>
      </c>
      <c r="AD90" s="3">
        <f t="shared" si="4"/>
        <v>4.3177462141711613</v>
      </c>
      <c r="AE90" s="3">
        <f t="shared" si="5"/>
        <v>7.6346316240526866</v>
      </c>
      <c r="AF90" s="3">
        <f t="shared" si="6"/>
        <v>3.3168854098815252</v>
      </c>
      <c r="AG90" s="3">
        <f t="shared" si="7"/>
        <v>0.27991700695349225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3</v>
      </c>
      <c r="C91" t="s">
        <v>28</v>
      </c>
      <c r="D91" t="s">
        <v>27</v>
      </c>
      <c r="G91">
        <v>0.5</v>
      </c>
      <c r="H91">
        <v>0.5</v>
      </c>
      <c r="I91">
        <v>1456</v>
      </c>
      <c r="J91">
        <v>538</v>
      </c>
      <c r="L91">
        <v>237</v>
      </c>
      <c r="M91">
        <v>1.532</v>
      </c>
      <c r="N91">
        <v>0.73399999999999999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44826</v>
      </c>
      <c r="Z91" s="6">
        <v>0.18208333333333335</v>
      </c>
      <c r="AB91">
        <v>1</v>
      </c>
      <c r="AD91" s="3">
        <f t="shared" si="4"/>
        <v>1.4511555851935125</v>
      </c>
      <c r="AE91" s="3">
        <f t="shared" si="5"/>
        <v>0.66154994088161123</v>
      </c>
      <c r="AF91" s="3">
        <f t="shared" si="6"/>
        <v>-0.78960564431190128</v>
      </c>
      <c r="AG91" s="3">
        <f t="shared" si="7"/>
        <v>2.8625789376527093E-2</v>
      </c>
      <c r="AH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324</v>
      </c>
      <c r="J92">
        <v>478</v>
      </c>
      <c r="L92">
        <v>206</v>
      </c>
      <c r="M92">
        <v>0.66300000000000003</v>
      </c>
      <c r="N92">
        <v>0.68300000000000005</v>
      </c>
      <c r="O92">
        <v>0.02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44826</v>
      </c>
      <c r="Z92" s="6">
        <v>0.1882638888888889</v>
      </c>
      <c r="AB92">
        <v>1</v>
      </c>
      <c r="AD92" s="3">
        <f t="shared" ref="AD92:AD139" si="8">((I92*$F$21)+$F$22)*1000/G92</f>
        <v>0.34403153469788006</v>
      </c>
      <c r="AE92" s="3">
        <f t="shared" ref="AE92:AE139" si="9">((J92*$H$21)+$H$22)*1000/H92</f>
        <v>0.60417406307164634</v>
      </c>
      <c r="AF92" s="3">
        <f t="shared" ref="AF92:AF139" si="10">AE92-AD92</f>
        <v>0.26014252837376628</v>
      </c>
      <c r="AG92" s="3">
        <f t="shared" ref="AG92:AG139" si="11">((L92*$J$21)+$J$22)*1000/H92</f>
        <v>2.5323530900526282E-2</v>
      </c>
      <c r="AH92" s="3"/>
      <c r="AK92">
        <f>ABS(100*(AD92-AD93)/(AVERAGE(AD92:AD93)))</f>
        <v>22.098640116932291</v>
      </c>
      <c r="AQ92">
        <f>ABS(100*(AE92-AE93)/(AVERAGE(AE92:AE93)))</f>
        <v>2.9627026270568479</v>
      </c>
      <c r="AW92">
        <f>ABS(100*(AF92-AF93)/(AVERAGE(AF92:AF93)))</f>
        <v>28.5478676912734</v>
      </c>
      <c r="BC92">
        <f>ABS(100*(AG92-AG93)/(AVERAGE(AG92:AG93)))</f>
        <v>16.877635692138544</v>
      </c>
      <c r="BG92" s="3">
        <f>AVERAGE(AD92:AD93)</f>
        <v>0.30980066741223766</v>
      </c>
      <c r="BH92" s="3">
        <f>AVERAGE(AE92:AE93)</f>
        <v>0.61325857705822406</v>
      </c>
      <c r="BI92" s="3">
        <f>AVERAGE(AF92:AF93)</f>
        <v>0.3034579096459864</v>
      </c>
      <c r="BJ92" s="3">
        <f>AVERAGE(AG92:AG93)</f>
        <v>2.335282826162257E-2</v>
      </c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254</v>
      </c>
      <c r="J93">
        <v>497</v>
      </c>
      <c r="L93">
        <v>169</v>
      </c>
      <c r="M93">
        <v>0.60899999999999999</v>
      </c>
      <c r="N93">
        <v>0.69899999999999995</v>
      </c>
      <c r="O93">
        <v>0.09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44826</v>
      </c>
      <c r="Z93" s="6">
        <v>0.19484953703703703</v>
      </c>
      <c r="AB93">
        <v>1</v>
      </c>
      <c r="AD93" s="3">
        <f t="shared" si="8"/>
        <v>0.27556980012659532</v>
      </c>
      <c r="AE93" s="3">
        <f t="shared" si="9"/>
        <v>0.62234309104480179</v>
      </c>
      <c r="AF93" s="3">
        <f t="shared" si="10"/>
        <v>0.34677329091820647</v>
      </c>
      <c r="AG93" s="3">
        <f t="shared" si="11"/>
        <v>2.1382125622718854E-2</v>
      </c>
      <c r="AH93" s="3"/>
      <c r="BG93" s="3"/>
      <c r="BH93" s="3"/>
      <c r="BI93" s="3"/>
      <c r="BJ93" s="3"/>
    </row>
    <row r="94" spans="1:62" x14ac:dyDescent="0.35">
      <c r="A94">
        <v>70</v>
      </c>
      <c r="B94">
        <v>1</v>
      </c>
      <c r="C94" t="s">
        <v>71</v>
      </c>
      <c r="D94" t="s">
        <v>27</v>
      </c>
      <c r="G94">
        <v>0.3</v>
      </c>
      <c r="H94">
        <v>0.3</v>
      </c>
      <c r="I94">
        <v>1123</v>
      </c>
      <c r="J94">
        <v>1845</v>
      </c>
      <c r="L94">
        <v>1136</v>
      </c>
      <c r="M94">
        <v>2.1269999999999998</v>
      </c>
      <c r="N94">
        <v>3.069</v>
      </c>
      <c r="O94">
        <v>0.94199999999999995</v>
      </c>
      <c r="Q94">
        <v>5.0000000000000001E-3</v>
      </c>
      <c r="R94">
        <v>1</v>
      </c>
      <c r="S94">
        <v>0</v>
      </c>
      <c r="T94">
        <v>0</v>
      </c>
      <c r="V94">
        <v>0</v>
      </c>
      <c r="Y94" s="1">
        <v>44826</v>
      </c>
      <c r="Z94" s="6">
        <v>0.20597222222222222</v>
      </c>
      <c r="AB94">
        <v>1</v>
      </c>
      <c r="AD94" s="3">
        <f t="shared" si="8"/>
        <v>1.8757888893168593</v>
      </c>
      <c r="AE94" s="3">
        <f t="shared" si="9"/>
        <v>3.1856463541811353</v>
      </c>
      <c r="AF94" s="3">
        <f t="shared" si="10"/>
        <v>1.309857464864276</v>
      </c>
      <c r="AG94" s="3">
        <f t="shared" si="11"/>
        <v>0.20731880863425117</v>
      </c>
      <c r="AH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589</v>
      </c>
      <c r="J95">
        <v>8876</v>
      </c>
      <c r="L95">
        <v>3963</v>
      </c>
      <c r="M95">
        <v>1.4450000000000001</v>
      </c>
      <c r="N95">
        <v>12.997</v>
      </c>
      <c r="O95">
        <v>11.552</v>
      </c>
      <c r="Q95">
        <v>0.497</v>
      </c>
      <c r="R95">
        <v>1</v>
      </c>
      <c r="S95">
        <v>0</v>
      </c>
      <c r="T95">
        <v>0</v>
      </c>
      <c r="V95">
        <v>0</v>
      </c>
      <c r="Y95" s="1">
        <v>44826</v>
      </c>
      <c r="Z95" s="6">
        <v>0.21259259259259258</v>
      </c>
      <c r="AB95">
        <v>1</v>
      </c>
      <c r="AD95" s="3">
        <f t="shared" si="8"/>
        <v>1.0053468354819537</v>
      </c>
      <c r="AE95" s="3">
        <f t="shared" si="9"/>
        <v>14.391474045344015</v>
      </c>
      <c r="AF95" s="3">
        <f t="shared" si="10"/>
        <v>13.386127209862062</v>
      </c>
      <c r="AG95" s="3">
        <f t="shared" si="11"/>
        <v>0.7092265888307191</v>
      </c>
      <c r="AH95" s="3"/>
      <c r="AI95">
        <f>100*(AVERAGE(I95:I96))/(AVERAGE(I$50:I$51))</f>
        <v>43.881028606836722</v>
      </c>
      <c r="AK95">
        <f>ABS(100*(AD95-AD96)/(AVERAGE(AD95:AD96)))</f>
        <v>142.68711753360094</v>
      </c>
      <c r="AO95">
        <f>100*(AVERAGE(J95:J96))/(AVERAGE(J$50:J$51))</f>
        <v>80.193128228160788</v>
      </c>
      <c r="AQ95">
        <f>ABS(100*(AE95-AE96)/(AVERAGE(AE95:AE96)))</f>
        <v>1.1341980554396498</v>
      </c>
      <c r="AU95">
        <f>100*(((AVERAGE(J95:J96))-(AVERAGE(I95:I96)))/((AVERAGE(J$50:J$51))-(AVERAGE($I$50:I51))))</f>
        <v>108.13861071371802</v>
      </c>
      <c r="AW95">
        <f>ABS(100*(AF95-AF96)/(AVERAGE(AF95:AF96)))</f>
        <v>44.154812957673876</v>
      </c>
      <c r="BA95">
        <f>100*(AVERAGE(L95:L96))/(AVERAGE(L$50:L$51))</f>
        <v>76.018975699486887</v>
      </c>
      <c r="BC95">
        <f>ABS(100*(AG95-AG96)/(AVERAGE(AG95:AG96)))</f>
        <v>1.8697610281310579</v>
      </c>
      <c r="BG95" s="3">
        <f>AVERAGE(AD95:AD96)</f>
        <v>3.5082752505821357</v>
      </c>
      <c r="BH95" s="3">
        <f>AVERAGE(AE95:AE96)</f>
        <v>14.473553426099937</v>
      </c>
      <c r="BI95" s="3">
        <f>AVERAGE(AF95:AF96)</f>
        <v>10.965278175517803</v>
      </c>
      <c r="BJ95" s="3">
        <f>AVERAGE(AG95:AG96)</f>
        <v>0.70265758003437329</v>
      </c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3660</v>
      </c>
      <c r="J96">
        <v>8979</v>
      </c>
      <c r="L96">
        <v>3889</v>
      </c>
      <c r="M96">
        <v>5.3719999999999999</v>
      </c>
      <c r="N96">
        <v>13.141999999999999</v>
      </c>
      <c r="O96">
        <v>7.77</v>
      </c>
      <c r="Q96">
        <v>0.48499999999999999</v>
      </c>
      <c r="R96">
        <v>1</v>
      </c>
      <c r="S96">
        <v>0</v>
      </c>
      <c r="T96">
        <v>0</v>
      </c>
      <c r="V96">
        <v>0</v>
      </c>
      <c r="Y96" s="1">
        <v>44826</v>
      </c>
      <c r="Z96" s="6">
        <v>0.2200810185185185</v>
      </c>
      <c r="AB96">
        <v>1</v>
      </c>
      <c r="AD96" s="3">
        <f t="shared" si="8"/>
        <v>6.0112036656823182</v>
      </c>
      <c r="AE96" s="3">
        <f t="shared" si="9"/>
        <v>14.55563280685586</v>
      </c>
      <c r="AF96" s="3">
        <f t="shared" si="10"/>
        <v>8.5444291411735414</v>
      </c>
      <c r="AG96" s="3">
        <f t="shared" si="11"/>
        <v>0.69608857123802759</v>
      </c>
      <c r="AH96" s="3"/>
    </row>
    <row r="97" spans="1:62" x14ac:dyDescent="0.35">
      <c r="A97">
        <v>73</v>
      </c>
      <c r="B97">
        <v>21</v>
      </c>
      <c r="C97" t="s">
        <v>117</v>
      </c>
      <c r="D97" t="s">
        <v>27</v>
      </c>
      <c r="G97">
        <v>0.5</v>
      </c>
      <c r="H97">
        <v>0.5</v>
      </c>
      <c r="I97">
        <v>4624</v>
      </c>
      <c r="J97">
        <v>9001</v>
      </c>
      <c r="L97">
        <v>4201</v>
      </c>
      <c r="M97">
        <v>3.9620000000000002</v>
      </c>
      <c r="N97">
        <v>7.9039999999999999</v>
      </c>
      <c r="O97">
        <v>3.9420000000000002</v>
      </c>
      <c r="Q97">
        <v>0.32300000000000001</v>
      </c>
      <c r="R97">
        <v>1</v>
      </c>
      <c r="S97">
        <v>0</v>
      </c>
      <c r="T97">
        <v>0</v>
      </c>
      <c r="V97">
        <v>0</v>
      </c>
      <c r="Y97" s="1">
        <v>44826</v>
      </c>
      <c r="Z97" s="6">
        <v>0.23344907407407409</v>
      </c>
      <c r="AB97">
        <v>1</v>
      </c>
      <c r="AD97" s="3">
        <f t="shared" si="8"/>
        <v>4.5495380869339401</v>
      </c>
      <c r="AE97" s="3">
        <f t="shared" si="9"/>
        <v>8.7544175059771678</v>
      </c>
      <c r="AF97" s="3">
        <f t="shared" si="10"/>
        <v>4.2048794190432277</v>
      </c>
      <c r="AG97" s="3">
        <f t="shared" si="11"/>
        <v>0.45088877643676017</v>
      </c>
      <c r="AH97" s="3"/>
    </row>
    <row r="98" spans="1:62" x14ac:dyDescent="0.35">
      <c r="A98">
        <v>74</v>
      </c>
      <c r="B98">
        <v>21</v>
      </c>
      <c r="C98" t="s">
        <v>117</v>
      </c>
      <c r="D98" t="s">
        <v>27</v>
      </c>
      <c r="G98">
        <v>0.5</v>
      </c>
      <c r="H98">
        <v>0.5</v>
      </c>
      <c r="I98">
        <v>3522</v>
      </c>
      <c r="J98">
        <v>8904</v>
      </c>
      <c r="L98">
        <v>4026</v>
      </c>
      <c r="M98">
        <v>3.117</v>
      </c>
      <c r="N98">
        <v>7.8209999999999997</v>
      </c>
      <c r="O98">
        <v>4.7050000000000001</v>
      </c>
      <c r="Q98">
        <v>0.30499999999999999</v>
      </c>
      <c r="R98">
        <v>1</v>
      </c>
      <c r="S98">
        <v>0</v>
      </c>
      <c r="T98">
        <v>0</v>
      </c>
      <c r="V98">
        <v>0</v>
      </c>
      <c r="Y98" s="1">
        <v>44826</v>
      </c>
      <c r="Z98" s="6">
        <v>0.2407060185185185</v>
      </c>
      <c r="AB98">
        <v>1</v>
      </c>
      <c r="AD98" s="3">
        <f t="shared" si="8"/>
        <v>3.4717547798260013</v>
      </c>
      <c r="AE98" s="3">
        <f t="shared" si="9"/>
        <v>8.6616598368510598</v>
      </c>
      <c r="AF98" s="3">
        <f t="shared" si="10"/>
        <v>5.189905057025058</v>
      </c>
      <c r="AG98" s="3">
        <f t="shared" si="11"/>
        <v>0.4322469947174008</v>
      </c>
      <c r="AH98" s="3"/>
      <c r="AK98">
        <f>ABS(100*(AD98-AD99)/(AVERAGE(AD98:AD99)))</f>
        <v>7.7851496024246387</v>
      </c>
      <c r="AQ98">
        <f>ABS(100*(AE98-AE99)/(AVERAGE(AE98:AE99)))</f>
        <v>1.0097304340625357</v>
      </c>
      <c r="AW98">
        <f>ABS(100*(AF98-AF99)/(AVERAGE(AF98:AF99)))</f>
        <v>3.281254970878452</v>
      </c>
      <c r="BC98">
        <f>ABS(100*(AG98-AG99)/(AVERAGE(AG98:AG99)))</f>
        <v>3.248701413861959</v>
      </c>
      <c r="BG98" s="3">
        <f>AVERAGE(AD98:AD99)</f>
        <v>3.3416774841405603</v>
      </c>
      <c r="BH98" s="3">
        <f>AVERAGE(AE98:AE99)</f>
        <v>8.6181497961785034</v>
      </c>
      <c r="BI98" s="3">
        <f>AVERAGE(AF98:AF99)</f>
        <v>5.2764723120379431</v>
      </c>
      <c r="BJ98" s="3">
        <f>AVERAGE(AG98:AG99)</f>
        <v>0.43938413400424126</v>
      </c>
    </row>
    <row r="99" spans="1:62" x14ac:dyDescent="0.35">
      <c r="A99">
        <v>75</v>
      </c>
      <c r="B99">
        <v>21</v>
      </c>
      <c r="C99" t="s">
        <v>117</v>
      </c>
      <c r="D99" t="s">
        <v>27</v>
      </c>
      <c r="G99">
        <v>0.5</v>
      </c>
      <c r="H99">
        <v>0.5</v>
      </c>
      <c r="I99">
        <v>3256</v>
      </c>
      <c r="J99">
        <v>8813</v>
      </c>
      <c r="L99">
        <v>4160</v>
      </c>
      <c r="M99">
        <v>2.9129999999999998</v>
      </c>
      <c r="N99">
        <v>7.7450000000000001</v>
      </c>
      <c r="O99">
        <v>4.8310000000000004</v>
      </c>
      <c r="Q99">
        <v>0.31900000000000001</v>
      </c>
      <c r="R99">
        <v>1</v>
      </c>
      <c r="S99">
        <v>0</v>
      </c>
      <c r="T99">
        <v>0</v>
      </c>
      <c r="V99">
        <v>0</v>
      </c>
      <c r="Y99" s="1">
        <v>44826</v>
      </c>
      <c r="Z99" s="6">
        <v>0.24831018518518519</v>
      </c>
      <c r="AB99">
        <v>1</v>
      </c>
      <c r="AD99" s="3">
        <f t="shared" si="8"/>
        <v>3.2116001884551189</v>
      </c>
      <c r="AE99" s="3">
        <f t="shared" si="9"/>
        <v>8.574639755505947</v>
      </c>
      <c r="AF99" s="3">
        <f t="shared" si="10"/>
        <v>5.3630395670508282</v>
      </c>
      <c r="AG99" s="3">
        <f t="shared" si="11"/>
        <v>0.44652127329108171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22</v>
      </c>
      <c r="C100" t="s">
        <v>118</v>
      </c>
      <c r="D100" t="s">
        <v>27</v>
      </c>
      <c r="G100">
        <v>0.5</v>
      </c>
      <c r="H100">
        <v>0.5</v>
      </c>
      <c r="I100">
        <v>3235</v>
      </c>
      <c r="J100">
        <v>9511</v>
      </c>
      <c r="L100">
        <v>4845</v>
      </c>
      <c r="M100">
        <v>2.8959999999999999</v>
      </c>
      <c r="N100">
        <v>8.3360000000000003</v>
      </c>
      <c r="O100">
        <v>5.4390000000000001</v>
      </c>
      <c r="Q100">
        <v>0.39100000000000001</v>
      </c>
      <c r="R100">
        <v>1</v>
      </c>
      <c r="S100">
        <v>0</v>
      </c>
      <c r="T100">
        <v>0</v>
      </c>
      <c r="V100">
        <v>0</v>
      </c>
      <c r="Y100" s="1">
        <v>44826</v>
      </c>
      <c r="Z100" s="6">
        <v>0.26149305555555552</v>
      </c>
      <c r="AB100">
        <v>1</v>
      </c>
      <c r="AD100" s="3">
        <f t="shared" si="8"/>
        <v>3.1910616680837336</v>
      </c>
      <c r="AE100" s="3">
        <f t="shared" si="9"/>
        <v>9.2421124673618724</v>
      </c>
      <c r="AF100" s="3">
        <f t="shared" si="10"/>
        <v>6.0510507992781388</v>
      </c>
      <c r="AG100" s="3">
        <f t="shared" si="11"/>
        <v>0.51949053316400295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118</v>
      </c>
      <c r="D101" t="s">
        <v>27</v>
      </c>
      <c r="G101">
        <v>0.5</v>
      </c>
      <c r="H101">
        <v>0.5</v>
      </c>
      <c r="I101">
        <v>3238</v>
      </c>
      <c r="J101">
        <v>9405</v>
      </c>
      <c r="L101">
        <v>4719</v>
      </c>
      <c r="M101">
        <v>2.899</v>
      </c>
      <c r="N101">
        <v>8.2460000000000004</v>
      </c>
      <c r="O101">
        <v>5.3470000000000004</v>
      </c>
      <c r="Q101">
        <v>0.378</v>
      </c>
      <c r="R101">
        <v>1</v>
      </c>
      <c r="S101">
        <v>0</v>
      </c>
      <c r="T101">
        <v>0</v>
      </c>
      <c r="V101">
        <v>0</v>
      </c>
      <c r="Y101" s="1">
        <v>44826</v>
      </c>
      <c r="Z101" s="6">
        <v>0.26885416666666667</v>
      </c>
      <c r="AB101">
        <v>1</v>
      </c>
      <c r="AD101" s="3">
        <f t="shared" si="8"/>
        <v>3.1939957424225032</v>
      </c>
      <c r="AE101" s="3">
        <f t="shared" si="9"/>
        <v>9.1407484165642661</v>
      </c>
      <c r="AF101" s="3">
        <f t="shared" si="10"/>
        <v>5.9467526741417629</v>
      </c>
      <c r="AG101" s="3">
        <f t="shared" si="11"/>
        <v>0.50606845032606418</v>
      </c>
      <c r="AH101" s="3"/>
      <c r="AK101">
        <f>ABS(100*(AD101-AD102)/(AVERAGE(AD101:AD102)))</f>
        <v>5.3446319728638771</v>
      </c>
      <c r="AQ101">
        <f>ABS(100*(AE101-AE102)/(AVERAGE(AE101:AE102)))</f>
        <v>0.7771634635344542</v>
      </c>
      <c r="AW101">
        <f>ABS(100*(AF101-AF102)/(AVERAGE(AF101:AF102)))</f>
        <v>1.5931367466456088</v>
      </c>
      <c r="BC101">
        <f>ABS(100*(AG101-AG102)/(AVERAGE(AG101:AG102)))</f>
        <v>1.7940119565630874</v>
      </c>
      <c r="BG101" s="3">
        <f>AVERAGE(AD101:AD102)</f>
        <v>3.1108636361573718</v>
      </c>
      <c r="BH101" s="3">
        <f>AVERAGE(AE101:AE102)</f>
        <v>9.1053666252481218</v>
      </c>
      <c r="BI101" s="3">
        <f>AVERAGE(AF101:AF102)</f>
        <v>5.9945029890907495</v>
      </c>
      <c r="BJ101" s="3">
        <f>AVERAGE(AG101:AG102)</f>
        <v>0.51064900240567823</v>
      </c>
    </row>
    <row r="102" spans="1:62" x14ac:dyDescent="0.35">
      <c r="A102">
        <v>78</v>
      </c>
      <c r="B102">
        <v>22</v>
      </c>
      <c r="C102" t="s">
        <v>118</v>
      </c>
      <c r="D102" t="s">
        <v>27</v>
      </c>
      <c r="G102">
        <v>0.5</v>
      </c>
      <c r="H102">
        <v>0.5</v>
      </c>
      <c r="I102">
        <v>3068</v>
      </c>
      <c r="J102">
        <v>9331</v>
      </c>
      <c r="L102">
        <v>4805</v>
      </c>
      <c r="M102">
        <v>2.7690000000000001</v>
      </c>
      <c r="N102">
        <v>8.1829999999999998</v>
      </c>
      <c r="O102">
        <v>5.415</v>
      </c>
      <c r="Q102">
        <v>0.38600000000000001</v>
      </c>
      <c r="R102">
        <v>1</v>
      </c>
      <c r="S102">
        <v>0</v>
      </c>
      <c r="T102">
        <v>0</v>
      </c>
      <c r="V102">
        <v>0</v>
      </c>
      <c r="Y102" s="1">
        <v>44826</v>
      </c>
      <c r="Z102" s="6">
        <v>0.27655092592592595</v>
      </c>
      <c r="AB102">
        <v>1</v>
      </c>
      <c r="AD102" s="3">
        <f t="shared" si="8"/>
        <v>3.0277315298922405</v>
      </c>
      <c r="AE102" s="3">
        <f t="shared" si="9"/>
        <v>9.0699848339319775</v>
      </c>
      <c r="AF102" s="3">
        <f t="shared" si="10"/>
        <v>6.042253304039737</v>
      </c>
      <c r="AG102" s="3">
        <f t="shared" si="11"/>
        <v>0.51522955448529217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23</v>
      </c>
      <c r="C103" t="s">
        <v>119</v>
      </c>
      <c r="D103" t="s">
        <v>27</v>
      </c>
      <c r="G103">
        <v>0.5</v>
      </c>
      <c r="H103">
        <v>0.5</v>
      </c>
      <c r="I103">
        <v>5573</v>
      </c>
      <c r="J103">
        <v>8488</v>
      </c>
      <c r="L103">
        <v>9639</v>
      </c>
      <c r="M103">
        <v>4.6909999999999998</v>
      </c>
      <c r="N103">
        <v>7.4690000000000003</v>
      </c>
      <c r="O103">
        <v>2.7789999999999999</v>
      </c>
      <c r="Q103">
        <v>0.89200000000000002</v>
      </c>
      <c r="R103">
        <v>1</v>
      </c>
      <c r="S103">
        <v>0</v>
      </c>
      <c r="T103">
        <v>0</v>
      </c>
      <c r="V103">
        <v>0</v>
      </c>
      <c r="Y103" s="1">
        <v>44826</v>
      </c>
      <c r="Z103" s="6">
        <v>0.28964120370370372</v>
      </c>
      <c r="AB103">
        <v>1</v>
      </c>
      <c r="AD103" s="3">
        <f t="shared" si="8"/>
        <v>5.4776836027646425</v>
      </c>
      <c r="AE103" s="3">
        <f t="shared" si="9"/>
        <v>8.2638537507019691</v>
      </c>
      <c r="AF103" s="3">
        <f t="shared" si="10"/>
        <v>2.7861701479373266</v>
      </c>
      <c r="AG103" s="3">
        <f t="shared" si="11"/>
        <v>1.0301688278074836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119</v>
      </c>
      <c r="D104" t="s">
        <v>27</v>
      </c>
      <c r="G104">
        <v>0.5</v>
      </c>
      <c r="H104">
        <v>0.5</v>
      </c>
      <c r="I104">
        <v>6151</v>
      </c>
      <c r="J104">
        <v>8491</v>
      </c>
      <c r="L104">
        <v>9589</v>
      </c>
      <c r="M104">
        <v>5.1340000000000003</v>
      </c>
      <c r="N104">
        <v>7.4720000000000004</v>
      </c>
      <c r="O104">
        <v>2.3380000000000001</v>
      </c>
      <c r="Q104">
        <v>0.88700000000000001</v>
      </c>
      <c r="R104">
        <v>1</v>
      </c>
      <c r="S104">
        <v>0</v>
      </c>
      <c r="T104">
        <v>0</v>
      </c>
      <c r="V104">
        <v>0</v>
      </c>
      <c r="Y104" s="1">
        <v>44826</v>
      </c>
      <c r="Z104" s="6">
        <v>0.29692129629629632</v>
      </c>
      <c r="AB104">
        <v>1</v>
      </c>
      <c r="AD104" s="3">
        <f t="shared" si="8"/>
        <v>6.0429819253675365</v>
      </c>
      <c r="AE104" s="3">
        <f t="shared" si="9"/>
        <v>8.2667225445924668</v>
      </c>
      <c r="AF104" s="3">
        <f t="shared" si="10"/>
        <v>2.2237406192249303</v>
      </c>
      <c r="AG104" s="3">
        <f t="shared" si="11"/>
        <v>1.0248426044590955</v>
      </c>
      <c r="AH104" s="3"/>
      <c r="AK104">
        <f>ABS(100*(AD104-AD105)/(AVERAGE(AD104:AD105)))</f>
        <v>7.053980373770127</v>
      </c>
      <c r="AQ104">
        <f>ABS(100*(AE104-AE105)/(AVERAGE(AE104:AE105)))</f>
        <v>0.26641009915161074</v>
      </c>
      <c r="AW104">
        <f>ABS(100*(AF104-AF105)/(AVERAGE(AF104:AF105)))</f>
        <v>16.114755584346472</v>
      </c>
      <c r="BC104">
        <f>ABS(100*(AG104-AG105)/(AVERAGE(AG104:AG105)))</f>
        <v>0.47928024516683104</v>
      </c>
      <c r="BG104" s="3">
        <f>AVERAGE(AD104:AD105)</f>
        <v>5.8371077092638881</v>
      </c>
      <c r="BH104" s="3">
        <f>AVERAGE(AE104:AE105)</f>
        <v>8.255725501345557</v>
      </c>
      <c r="BI104" s="3">
        <f>AVERAGE(AF104:AF105)</f>
        <v>2.4186177920816694</v>
      </c>
      <c r="BJ104" s="3">
        <f>AVERAGE(AG104:AG105)</f>
        <v>1.0223925417188369</v>
      </c>
    </row>
    <row r="105" spans="1:62" x14ac:dyDescent="0.35">
      <c r="A105">
        <v>81</v>
      </c>
      <c r="B105">
        <v>23</v>
      </c>
      <c r="C105" t="s">
        <v>119</v>
      </c>
      <c r="D105" t="s">
        <v>27</v>
      </c>
      <c r="G105">
        <v>0.5</v>
      </c>
      <c r="H105">
        <v>0.5</v>
      </c>
      <c r="I105">
        <v>5730</v>
      </c>
      <c r="J105">
        <v>8468</v>
      </c>
      <c r="L105">
        <v>9543</v>
      </c>
      <c r="M105">
        <v>4.8109999999999999</v>
      </c>
      <c r="N105">
        <v>7.452</v>
      </c>
      <c r="O105">
        <v>2.641</v>
      </c>
      <c r="Q105">
        <v>0.88200000000000001</v>
      </c>
      <c r="R105">
        <v>1</v>
      </c>
      <c r="S105">
        <v>0</v>
      </c>
      <c r="T105">
        <v>0</v>
      </c>
      <c r="V105">
        <v>0</v>
      </c>
      <c r="Y105" s="1">
        <v>44826</v>
      </c>
      <c r="Z105" s="6">
        <v>0.30469907407407409</v>
      </c>
      <c r="AB105">
        <v>1</v>
      </c>
      <c r="AD105" s="3">
        <f t="shared" si="8"/>
        <v>5.6312334931602388</v>
      </c>
      <c r="AE105" s="3">
        <f t="shared" si="9"/>
        <v>8.2447284580986473</v>
      </c>
      <c r="AF105" s="3">
        <f t="shared" si="10"/>
        <v>2.6134949649384085</v>
      </c>
      <c r="AG105" s="3">
        <f t="shared" si="11"/>
        <v>1.019942478978578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24</v>
      </c>
      <c r="C106" t="s">
        <v>120</v>
      </c>
      <c r="D106" t="s">
        <v>27</v>
      </c>
      <c r="G106">
        <v>0.5</v>
      </c>
      <c r="H106">
        <v>0.5</v>
      </c>
      <c r="I106">
        <v>7468</v>
      </c>
      <c r="J106">
        <v>11243</v>
      </c>
      <c r="L106">
        <v>1757</v>
      </c>
      <c r="M106">
        <v>6.1449999999999996</v>
      </c>
      <c r="N106">
        <v>9.8040000000000003</v>
      </c>
      <c r="O106">
        <v>3.6589999999999998</v>
      </c>
      <c r="Q106">
        <v>6.8000000000000005E-2</v>
      </c>
      <c r="R106">
        <v>1</v>
      </c>
      <c r="S106">
        <v>0</v>
      </c>
      <c r="T106">
        <v>0</v>
      </c>
      <c r="V106">
        <v>0</v>
      </c>
      <c r="Y106" s="1">
        <v>44826</v>
      </c>
      <c r="Z106" s="6">
        <v>0.31797453703703704</v>
      </c>
      <c r="AB106">
        <v>1</v>
      </c>
      <c r="AD106" s="3">
        <f t="shared" si="8"/>
        <v>7.3310405600872786</v>
      </c>
      <c r="AE106" s="3">
        <f t="shared" si="9"/>
        <v>10.898362806809526</v>
      </c>
      <c r="AF106" s="3">
        <f t="shared" si="10"/>
        <v>3.5673222467222478</v>
      </c>
      <c r="AG106" s="3">
        <f t="shared" si="11"/>
        <v>0.19054297916753474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120</v>
      </c>
      <c r="D107" t="s">
        <v>27</v>
      </c>
      <c r="G107">
        <v>0.5</v>
      </c>
      <c r="H107">
        <v>0.5</v>
      </c>
      <c r="I107">
        <v>6801</v>
      </c>
      <c r="J107">
        <v>11283</v>
      </c>
      <c r="L107">
        <v>1708</v>
      </c>
      <c r="M107">
        <v>5.633</v>
      </c>
      <c r="N107">
        <v>9.8379999999999992</v>
      </c>
      <c r="O107">
        <v>4.2050000000000001</v>
      </c>
      <c r="Q107">
        <v>6.3E-2</v>
      </c>
      <c r="R107">
        <v>1</v>
      </c>
      <c r="S107">
        <v>0</v>
      </c>
      <c r="T107">
        <v>0</v>
      </c>
      <c r="V107">
        <v>0</v>
      </c>
      <c r="Y107" s="1">
        <v>44826</v>
      </c>
      <c r="Z107" s="6">
        <v>0.3253240740740741</v>
      </c>
      <c r="AB107">
        <v>1</v>
      </c>
      <c r="AD107" s="3">
        <f t="shared" si="8"/>
        <v>6.6786980321008942</v>
      </c>
      <c r="AE107" s="3">
        <f t="shared" si="9"/>
        <v>10.936613392016168</v>
      </c>
      <c r="AF107" s="3">
        <f t="shared" si="10"/>
        <v>4.2579153599152741</v>
      </c>
      <c r="AG107" s="3">
        <f t="shared" si="11"/>
        <v>0.18532328028611411</v>
      </c>
      <c r="AH107" s="3"/>
      <c r="AK107">
        <f>ABS(100*(AD107-AD108)/(AVERAGE(AD107:AD108)))</f>
        <v>8.4875627638366709</v>
      </c>
      <c r="AQ107">
        <f>ABS(100*(AE107-AE108)/(AVERAGE(AE107:AE108)))</f>
        <v>0.29772834114590779</v>
      </c>
      <c r="AW107">
        <f>ABS(100*(AF107-AF108)/(AVERAGE(AF107:AF108)))</f>
        <v>11.327420951422619</v>
      </c>
      <c r="BC107">
        <f>ABS(100*(AG107-AG108)/(AVERAGE(AG107:AG108)))</f>
        <v>2.3847954487839158</v>
      </c>
      <c r="BG107" s="3">
        <f>AVERAGE(AD107:AD108)</f>
        <v>6.4068071433749347</v>
      </c>
      <c r="BH107" s="3">
        <f>AVERAGE(AE107:AE108)</f>
        <v>10.920356893303346</v>
      </c>
      <c r="BI107" s="3">
        <f>AVERAGE(AF107:AF108)</f>
        <v>4.5135497499284112</v>
      </c>
      <c r="BJ107" s="3">
        <f>AVERAGE(AG107:AG108)</f>
        <v>0.18313952871327488</v>
      </c>
    </row>
    <row r="108" spans="1:62" x14ac:dyDescent="0.35">
      <c r="A108">
        <v>84</v>
      </c>
      <c r="B108">
        <v>24</v>
      </c>
      <c r="C108" t="s">
        <v>120</v>
      </c>
      <c r="D108" t="s">
        <v>27</v>
      </c>
      <c r="G108">
        <v>0.5</v>
      </c>
      <c r="H108">
        <v>0.5</v>
      </c>
      <c r="I108">
        <v>6245</v>
      </c>
      <c r="J108">
        <v>11249</v>
      </c>
      <c r="L108">
        <v>1667</v>
      </c>
      <c r="M108">
        <v>5.2060000000000004</v>
      </c>
      <c r="N108">
        <v>9.8079999999999998</v>
      </c>
      <c r="O108">
        <v>4.6020000000000003</v>
      </c>
      <c r="Q108">
        <v>5.8000000000000003E-2</v>
      </c>
      <c r="R108">
        <v>1</v>
      </c>
      <c r="S108">
        <v>0</v>
      </c>
      <c r="T108">
        <v>0</v>
      </c>
      <c r="V108">
        <v>0</v>
      </c>
      <c r="Y108" s="1">
        <v>44826</v>
      </c>
      <c r="Z108" s="6">
        <v>0.33309027777777778</v>
      </c>
      <c r="AB108">
        <v>1</v>
      </c>
      <c r="AD108" s="3">
        <f t="shared" si="8"/>
        <v>6.1349162546489753</v>
      </c>
      <c r="AE108" s="3">
        <f t="shared" si="9"/>
        <v>10.904100394590523</v>
      </c>
      <c r="AF108" s="3">
        <f t="shared" si="10"/>
        <v>4.7691841399415482</v>
      </c>
      <c r="AG108" s="3">
        <f t="shared" si="11"/>
        <v>0.18095577714043562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25</v>
      </c>
      <c r="C109" t="s">
        <v>121</v>
      </c>
      <c r="D109" t="s">
        <v>27</v>
      </c>
      <c r="G109">
        <v>0.5</v>
      </c>
      <c r="H109">
        <v>0.5</v>
      </c>
      <c r="I109">
        <v>6023</v>
      </c>
      <c r="J109">
        <v>8340</v>
      </c>
      <c r="L109">
        <v>2651</v>
      </c>
      <c r="M109">
        <v>5.0359999999999996</v>
      </c>
      <c r="N109">
        <v>7.3440000000000003</v>
      </c>
      <c r="O109">
        <v>2.3079999999999998</v>
      </c>
      <c r="Q109">
        <v>0.161</v>
      </c>
      <c r="R109">
        <v>1</v>
      </c>
      <c r="S109">
        <v>0</v>
      </c>
      <c r="T109">
        <v>0</v>
      </c>
      <c r="V109">
        <v>0</v>
      </c>
      <c r="Y109" s="1">
        <v>44826</v>
      </c>
      <c r="Z109" s="6">
        <v>0.34623842592592591</v>
      </c>
      <c r="AB109">
        <v>1</v>
      </c>
      <c r="AD109" s="3">
        <f t="shared" si="8"/>
        <v>5.9177947535800444</v>
      </c>
      <c r="AE109" s="3">
        <f t="shared" si="9"/>
        <v>8.1223265854373885</v>
      </c>
      <c r="AF109" s="3">
        <f t="shared" si="10"/>
        <v>2.2045318318573441</v>
      </c>
      <c r="AG109" s="3">
        <f t="shared" si="11"/>
        <v>0.28577585263671951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121</v>
      </c>
      <c r="D110" t="s">
        <v>27</v>
      </c>
      <c r="G110">
        <v>0.5</v>
      </c>
      <c r="H110">
        <v>0.5</v>
      </c>
      <c r="I110">
        <v>5341</v>
      </c>
      <c r="J110">
        <v>8283</v>
      </c>
      <c r="L110">
        <v>2649</v>
      </c>
      <c r="M110">
        <v>4.5119999999999996</v>
      </c>
      <c r="N110">
        <v>7.2960000000000003</v>
      </c>
      <c r="O110">
        <v>2.7839999999999998</v>
      </c>
      <c r="Q110">
        <v>0.161</v>
      </c>
      <c r="R110">
        <v>1</v>
      </c>
      <c r="S110">
        <v>0</v>
      </c>
      <c r="T110">
        <v>0</v>
      </c>
      <c r="V110">
        <v>0</v>
      </c>
      <c r="Y110" s="1">
        <v>44826</v>
      </c>
      <c r="Z110" s="6">
        <v>0.35339120370370369</v>
      </c>
      <c r="AB110">
        <v>1</v>
      </c>
      <c r="AD110" s="3">
        <f t="shared" si="8"/>
        <v>5.250781853899813</v>
      </c>
      <c r="AE110" s="3">
        <f t="shared" si="9"/>
        <v>8.0678195015179206</v>
      </c>
      <c r="AF110" s="3">
        <f t="shared" si="10"/>
        <v>2.8170376476181076</v>
      </c>
      <c r="AG110" s="3">
        <f t="shared" si="11"/>
        <v>0.28556280370278397</v>
      </c>
      <c r="AH110" s="3"/>
      <c r="AK110">
        <f>ABS(100*(AD110-AD111)/(AVERAGE(AD110:AD111)))</f>
        <v>8.2827998923196997</v>
      </c>
      <c r="AQ110">
        <f>ABS(100*(AE110-AE111)/(AVERAGE(AE110:AE111)))</f>
        <v>0.33132932940568843</v>
      </c>
      <c r="AW110">
        <f>ABS(100*(AF110-AF111)/(AVERAGE(AF110:AF111)))</f>
        <v>14.621843620682027</v>
      </c>
      <c r="BC110">
        <f>ABS(100*(AG110-AG111)/(AVERAGE(AG110:AG111)))</f>
        <v>0.26078290572764534</v>
      </c>
      <c r="BG110" s="3">
        <f>AVERAGE(AD110:AD111)</f>
        <v>5.041973563457395</v>
      </c>
      <c r="BH110" s="3">
        <f>AVERAGE(AE110:AE111)</f>
        <v>8.0812072063402454</v>
      </c>
      <c r="BI110" s="3">
        <f>AVERAGE(AF110:AF111)</f>
        <v>3.0392336428828517</v>
      </c>
      <c r="BJ110" s="3">
        <f>AVERAGE(AG110:AG111)</f>
        <v>0.28593563933717114</v>
      </c>
    </row>
    <row r="111" spans="1:62" x14ac:dyDescent="0.35">
      <c r="A111">
        <v>87</v>
      </c>
      <c r="B111">
        <v>25</v>
      </c>
      <c r="C111" t="s">
        <v>121</v>
      </c>
      <c r="D111" t="s">
        <v>27</v>
      </c>
      <c r="G111">
        <v>0.5</v>
      </c>
      <c r="H111">
        <v>0.5</v>
      </c>
      <c r="I111">
        <v>4914</v>
      </c>
      <c r="J111">
        <v>8311</v>
      </c>
      <c r="L111">
        <v>2656</v>
      </c>
      <c r="M111">
        <v>4.1849999999999996</v>
      </c>
      <c r="N111">
        <v>7.319</v>
      </c>
      <c r="O111">
        <v>3.1339999999999999</v>
      </c>
      <c r="Q111">
        <v>0.16200000000000001</v>
      </c>
      <c r="R111">
        <v>1</v>
      </c>
      <c r="S111">
        <v>0</v>
      </c>
      <c r="T111">
        <v>0</v>
      </c>
      <c r="V111">
        <v>0</v>
      </c>
      <c r="Y111" s="1">
        <v>44826</v>
      </c>
      <c r="Z111" s="6">
        <v>0.36103009259259261</v>
      </c>
      <c r="AB111">
        <v>1</v>
      </c>
      <c r="AD111" s="3">
        <f t="shared" si="8"/>
        <v>4.8331652730149761</v>
      </c>
      <c r="AE111" s="3">
        <f t="shared" si="9"/>
        <v>8.0945949111625719</v>
      </c>
      <c r="AF111" s="3">
        <f t="shared" si="10"/>
        <v>3.2614296381475958</v>
      </c>
      <c r="AG111" s="3">
        <f t="shared" si="11"/>
        <v>0.28630847497155837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26</v>
      </c>
      <c r="C112" t="s">
        <v>122</v>
      </c>
      <c r="D112" t="s">
        <v>27</v>
      </c>
      <c r="G112">
        <v>0.5</v>
      </c>
      <c r="H112">
        <v>0.5</v>
      </c>
      <c r="I112">
        <v>3387</v>
      </c>
      <c r="J112">
        <v>4964</v>
      </c>
      <c r="L112">
        <v>6394</v>
      </c>
      <c r="M112">
        <v>3.0129999999999999</v>
      </c>
      <c r="N112">
        <v>4.484</v>
      </c>
      <c r="O112">
        <v>1.4710000000000001</v>
      </c>
      <c r="Q112">
        <v>0.55300000000000005</v>
      </c>
      <c r="R112">
        <v>1</v>
      </c>
      <c r="S112">
        <v>0</v>
      </c>
      <c r="T112">
        <v>0</v>
      </c>
      <c r="V112">
        <v>0</v>
      </c>
      <c r="Y112" s="1">
        <v>44826</v>
      </c>
      <c r="Z112" s="6">
        <v>0.37420138888888888</v>
      </c>
      <c r="AB112">
        <v>1</v>
      </c>
      <c r="AD112" s="3">
        <f t="shared" si="8"/>
        <v>3.3397214345813802</v>
      </c>
      <c r="AE112" s="3">
        <f t="shared" si="9"/>
        <v>4.8939771939966938</v>
      </c>
      <c r="AF112" s="3">
        <f t="shared" si="10"/>
        <v>1.5542557594153137</v>
      </c>
      <c r="AG112" s="3">
        <f t="shared" si="11"/>
        <v>0.68449693249707588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122</v>
      </c>
      <c r="D113" t="s">
        <v>27</v>
      </c>
      <c r="G113">
        <v>0.5</v>
      </c>
      <c r="H113">
        <v>0.5</v>
      </c>
      <c r="I113">
        <v>2606</v>
      </c>
      <c r="J113">
        <v>5037</v>
      </c>
      <c r="L113">
        <v>6286</v>
      </c>
      <c r="M113">
        <v>2.4140000000000001</v>
      </c>
      <c r="N113">
        <v>4.5460000000000003</v>
      </c>
      <c r="O113">
        <v>2.1320000000000001</v>
      </c>
      <c r="Q113">
        <v>0.54100000000000004</v>
      </c>
      <c r="R113">
        <v>1</v>
      </c>
      <c r="S113">
        <v>0</v>
      </c>
      <c r="T113">
        <v>0</v>
      </c>
      <c r="V113">
        <v>0</v>
      </c>
      <c r="Y113" s="1">
        <v>44826</v>
      </c>
      <c r="Z113" s="6">
        <v>0.3812962962962963</v>
      </c>
      <c r="AB113">
        <v>1</v>
      </c>
      <c r="AD113" s="3">
        <f t="shared" si="8"/>
        <v>2.5758840817217612</v>
      </c>
      <c r="AE113" s="3">
        <f t="shared" si="9"/>
        <v>4.9637845119988171</v>
      </c>
      <c r="AF113" s="3">
        <f t="shared" si="10"/>
        <v>2.3879004302770559</v>
      </c>
      <c r="AG113" s="3">
        <f t="shared" si="11"/>
        <v>0.67299229006455685</v>
      </c>
      <c r="AH113" s="3"/>
      <c r="AK113">
        <f>ABS(100*(AD113-AD114)/(AVERAGE(AD113:AD114)))</f>
        <v>8.7998803531133163</v>
      </c>
      <c r="AQ113">
        <f>ABS(100*(AE113-AE114)/(AVERAGE(AE113:AE114)))</f>
        <v>2.0828035699192848</v>
      </c>
      <c r="AW113">
        <f>ABS(100*(AF113-AF114)/(AVERAGE(AF113:AF114)))</f>
        <v>4.6947670064659048</v>
      </c>
      <c r="BC113">
        <f>ABS(100*(AG113-AG114)/(AVERAGE(AG113:AG114)))</f>
        <v>3.024291757399642</v>
      </c>
      <c r="BG113" s="3">
        <f>AVERAGE(AD113:AD114)</f>
        <v>2.4673233311872953</v>
      </c>
      <c r="BH113" s="3">
        <f>AVERAGE(AE113:AE114)</f>
        <v>4.9126243542849313</v>
      </c>
      <c r="BI113" s="3">
        <f>AVERAGE(AF113:AF114)</f>
        <v>2.4453010230976364</v>
      </c>
      <c r="BJ113" s="3">
        <f>AVERAGE(AG113:AG114)</f>
        <v>0.68332516336043048</v>
      </c>
    </row>
    <row r="114" spans="1:62" x14ac:dyDescent="0.35">
      <c r="A114">
        <v>90</v>
      </c>
      <c r="B114">
        <v>26</v>
      </c>
      <c r="C114" t="s">
        <v>122</v>
      </c>
      <c r="D114" t="s">
        <v>27</v>
      </c>
      <c r="G114">
        <v>0.5</v>
      </c>
      <c r="H114">
        <v>0.5</v>
      </c>
      <c r="I114">
        <v>2384</v>
      </c>
      <c r="J114">
        <v>4930</v>
      </c>
      <c r="L114">
        <v>6480</v>
      </c>
      <c r="M114">
        <v>2.2440000000000002</v>
      </c>
      <c r="N114">
        <v>4.4550000000000001</v>
      </c>
      <c r="O114">
        <v>2.2120000000000002</v>
      </c>
      <c r="Q114">
        <v>0.56200000000000006</v>
      </c>
      <c r="R114">
        <v>1</v>
      </c>
      <c r="S114">
        <v>0</v>
      </c>
      <c r="T114">
        <v>0</v>
      </c>
      <c r="V114">
        <v>0</v>
      </c>
      <c r="Y114" s="1">
        <v>44826</v>
      </c>
      <c r="Z114" s="6">
        <v>0.38876157407407402</v>
      </c>
      <c r="AB114">
        <v>1</v>
      </c>
      <c r="AD114" s="3">
        <f t="shared" si="8"/>
        <v>2.3587625806528294</v>
      </c>
      <c r="AE114" s="3">
        <f t="shared" si="9"/>
        <v>4.8614641965710463</v>
      </c>
      <c r="AF114" s="3">
        <f t="shared" si="10"/>
        <v>2.5027016159182169</v>
      </c>
      <c r="AG114" s="3">
        <f t="shared" si="11"/>
        <v>0.69365803665630399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27</v>
      </c>
      <c r="C115" t="s">
        <v>123</v>
      </c>
      <c r="D115" t="s">
        <v>27</v>
      </c>
      <c r="G115">
        <v>0.5</v>
      </c>
      <c r="H115">
        <v>0.5</v>
      </c>
      <c r="I115">
        <v>3472</v>
      </c>
      <c r="J115">
        <v>8950</v>
      </c>
      <c r="L115">
        <v>2992</v>
      </c>
      <c r="M115">
        <v>3.0790000000000002</v>
      </c>
      <c r="N115">
        <v>7.8609999999999998</v>
      </c>
      <c r="O115">
        <v>4.782</v>
      </c>
      <c r="Q115">
        <v>0.19700000000000001</v>
      </c>
      <c r="R115">
        <v>1</v>
      </c>
      <c r="S115">
        <v>0</v>
      </c>
      <c r="T115">
        <v>0</v>
      </c>
      <c r="V115">
        <v>0</v>
      </c>
      <c r="Y115" s="1">
        <v>44826</v>
      </c>
      <c r="Z115" s="6">
        <v>0.40180555555555553</v>
      </c>
      <c r="AB115">
        <v>1</v>
      </c>
      <c r="AD115" s="3">
        <f t="shared" si="8"/>
        <v>3.4228535408465119</v>
      </c>
      <c r="AE115" s="3">
        <f t="shared" si="9"/>
        <v>8.7056480098386988</v>
      </c>
      <c r="AF115" s="3">
        <f t="shared" si="10"/>
        <v>5.2827944689921864</v>
      </c>
      <c r="AG115" s="3">
        <f t="shared" si="11"/>
        <v>0.32210069587272849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123</v>
      </c>
      <c r="D116" t="s">
        <v>27</v>
      </c>
      <c r="G116">
        <v>0.5</v>
      </c>
      <c r="H116">
        <v>0.5</v>
      </c>
      <c r="I116">
        <v>3602</v>
      </c>
      <c r="J116">
        <v>8862</v>
      </c>
      <c r="L116">
        <v>3054</v>
      </c>
      <c r="M116">
        <v>3.1779999999999999</v>
      </c>
      <c r="N116">
        <v>7.7869999999999999</v>
      </c>
      <c r="O116">
        <v>4.6079999999999997</v>
      </c>
      <c r="Q116">
        <v>0.20300000000000001</v>
      </c>
      <c r="R116">
        <v>1</v>
      </c>
      <c r="S116">
        <v>0</v>
      </c>
      <c r="T116">
        <v>0</v>
      </c>
      <c r="V116">
        <v>0</v>
      </c>
      <c r="Y116" s="1">
        <v>44826</v>
      </c>
      <c r="Z116" s="6">
        <v>0.40937499999999999</v>
      </c>
      <c r="AB116">
        <v>1</v>
      </c>
      <c r="AD116" s="3">
        <f t="shared" si="8"/>
        <v>3.5499967621931838</v>
      </c>
      <c r="AE116" s="3">
        <f t="shared" si="9"/>
        <v>8.6214967223840837</v>
      </c>
      <c r="AF116" s="3">
        <f t="shared" si="10"/>
        <v>5.0714999601909003</v>
      </c>
      <c r="AG116" s="3">
        <f t="shared" si="11"/>
        <v>0.32870521282473009</v>
      </c>
      <c r="AH116" s="3"/>
      <c r="AK116">
        <f>ABS(100*(AD116-AD117)/(AVERAGE(AD116:AD117)))</f>
        <v>36.407906426403365</v>
      </c>
      <c r="AQ116">
        <f>ABS(100*(AE116-AE117)/(AVERAGE(AE116:AE117)))</f>
        <v>0.78441715787133282</v>
      </c>
      <c r="AW116">
        <f>ABS(100*(AF116-AF117)/(AVERAGE(AF116:AF117)))</f>
        <v>20.5465845539978</v>
      </c>
      <c r="BC116">
        <f>ABS(100*(AG116-AG117)/(AVERAGE(AG116:AG117)))</f>
        <v>2.8930951831401468</v>
      </c>
      <c r="BG116" s="3">
        <f>AVERAGE(AD116:AD117)</f>
        <v>3.0032809104024958</v>
      </c>
      <c r="BH116" s="3">
        <f>AVERAGE(AE116:AE117)</f>
        <v>8.6554441167549783</v>
      </c>
      <c r="BI116" s="3">
        <f>AVERAGE(AF116:AF117)</f>
        <v>5.6521632063524834</v>
      </c>
      <c r="BJ116" s="3">
        <f>AVERAGE(AG116:AG117)</f>
        <v>0.32401813627814829</v>
      </c>
    </row>
    <row r="117" spans="1:62" x14ac:dyDescent="0.35">
      <c r="A117">
        <v>93</v>
      </c>
      <c r="B117">
        <v>27</v>
      </c>
      <c r="C117" t="s">
        <v>123</v>
      </c>
      <c r="D117" t="s">
        <v>27</v>
      </c>
      <c r="G117">
        <v>0.5</v>
      </c>
      <c r="H117">
        <v>0.5</v>
      </c>
      <c r="I117">
        <v>2484</v>
      </c>
      <c r="J117">
        <v>8933</v>
      </c>
      <c r="L117">
        <v>2966</v>
      </c>
      <c r="M117">
        <v>2.3210000000000002</v>
      </c>
      <c r="N117">
        <v>7.8460000000000001</v>
      </c>
      <c r="O117">
        <v>5.5250000000000004</v>
      </c>
      <c r="Q117">
        <v>0.19400000000000001</v>
      </c>
      <c r="R117">
        <v>1</v>
      </c>
      <c r="S117">
        <v>0</v>
      </c>
      <c r="T117">
        <v>0</v>
      </c>
      <c r="V117">
        <v>0</v>
      </c>
      <c r="Y117" s="1">
        <v>44826</v>
      </c>
      <c r="Z117" s="6">
        <v>0.41707175925925927</v>
      </c>
      <c r="AB117">
        <v>1</v>
      </c>
      <c r="AD117" s="3">
        <f t="shared" si="8"/>
        <v>2.4565650586118082</v>
      </c>
      <c r="AE117" s="3">
        <f t="shared" si="9"/>
        <v>8.6893915111258746</v>
      </c>
      <c r="AF117" s="3">
        <f t="shared" si="10"/>
        <v>6.2328264525140664</v>
      </c>
      <c r="AG117" s="3">
        <f t="shared" si="11"/>
        <v>0.3193310597315665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28</v>
      </c>
      <c r="C118" t="s">
        <v>124</v>
      </c>
      <c r="D118" t="s">
        <v>27</v>
      </c>
      <c r="G118">
        <v>0.5</v>
      </c>
      <c r="H118">
        <v>0.5</v>
      </c>
      <c r="I118">
        <v>3759</v>
      </c>
      <c r="J118">
        <v>6856</v>
      </c>
      <c r="L118">
        <v>1601</v>
      </c>
      <c r="M118">
        <v>3.2989999999999999</v>
      </c>
      <c r="N118">
        <v>6.0860000000000003</v>
      </c>
      <c r="O118">
        <v>2.7869999999999999</v>
      </c>
      <c r="Q118">
        <v>5.0999999999999997E-2</v>
      </c>
      <c r="R118">
        <v>1</v>
      </c>
      <c r="S118">
        <v>0</v>
      </c>
      <c r="T118">
        <v>0</v>
      </c>
      <c r="V118">
        <v>0</v>
      </c>
      <c r="Y118" s="1">
        <v>44826</v>
      </c>
      <c r="Z118" s="6">
        <v>0.42997685185185186</v>
      </c>
      <c r="AB118">
        <v>1</v>
      </c>
      <c r="AD118" s="3">
        <f t="shared" si="8"/>
        <v>3.7035466525887792</v>
      </c>
      <c r="AE118" s="3">
        <f t="shared" si="9"/>
        <v>6.7032298742709218</v>
      </c>
      <c r="AF118" s="3">
        <f t="shared" si="10"/>
        <v>2.9996832216821425</v>
      </c>
      <c r="AG118" s="3">
        <f t="shared" si="11"/>
        <v>0.1739251623205629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124</v>
      </c>
      <c r="D119" t="s">
        <v>27</v>
      </c>
      <c r="G119">
        <v>0.5</v>
      </c>
      <c r="H119">
        <v>0.5</v>
      </c>
      <c r="I119">
        <v>3647</v>
      </c>
      <c r="J119">
        <v>6848</v>
      </c>
      <c r="L119">
        <v>1556</v>
      </c>
      <c r="M119">
        <v>3.2130000000000001</v>
      </c>
      <c r="N119">
        <v>6.08</v>
      </c>
      <c r="O119">
        <v>2.867</v>
      </c>
      <c r="Q119">
        <v>4.7E-2</v>
      </c>
      <c r="R119">
        <v>1</v>
      </c>
      <c r="S119">
        <v>0</v>
      </c>
      <c r="T119">
        <v>0</v>
      </c>
      <c r="V119">
        <v>0</v>
      </c>
      <c r="Y119" s="1">
        <v>44826</v>
      </c>
      <c r="Z119" s="6">
        <v>0.4371990740740741</v>
      </c>
      <c r="AB119">
        <v>1</v>
      </c>
      <c r="AD119" s="3">
        <f t="shared" si="8"/>
        <v>3.5940078772747235</v>
      </c>
      <c r="AE119" s="3">
        <f t="shared" si="9"/>
        <v>6.6955797572295932</v>
      </c>
      <c r="AF119" s="3">
        <f t="shared" si="10"/>
        <v>3.1015718799548697</v>
      </c>
      <c r="AG119" s="3">
        <f t="shared" si="11"/>
        <v>0.16913156130701335</v>
      </c>
      <c r="AH119" s="3"/>
      <c r="AK119">
        <f>ABS(100*(AD119-AD120)/(AVERAGE(AD119:AD120)))</f>
        <v>39.846467770294026</v>
      </c>
      <c r="AQ119">
        <f>ABS(100*(AE119-AE120)/(AVERAGE(AE119:AE120)))</f>
        <v>4.2836909471218168E-2</v>
      </c>
      <c r="AW119">
        <f>ABS(100*(AF119-AF120)/(AVERAGE(AF119:AF120)))</f>
        <v>32.351562226801512</v>
      </c>
      <c r="BC119">
        <f>ABS(100*(AG119-AG120)/(AVERAGE(AG119:AG120)))</f>
        <v>3.5267366450192115</v>
      </c>
      <c r="BG119" s="3">
        <f>AVERAGE(AD119:AD120)</f>
        <v>2.9969237493351621</v>
      </c>
      <c r="BH119" s="3">
        <f>AVERAGE(AE119:AE120)</f>
        <v>6.6970141541748429</v>
      </c>
      <c r="BI119" s="3">
        <f>AVERAGE(AF119:AF120)</f>
        <v>3.7000904048396803</v>
      </c>
      <c r="BJ119" s="3">
        <f>AVERAGE(AG119:AG120)</f>
        <v>0.17216750861559474</v>
      </c>
    </row>
    <row r="120" spans="1:62" x14ac:dyDescent="0.35">
      <c r="A120">
        <v>96</v>
      </c>
      <c r="B120">
        <v>28</v>
      </c>
      <c r="C120" t="s">
        <v>124</v>
      </c>
      <c r="D120" t="s">
        <v>27</v>
      </c>
      <c r="G120">
        <v>0.5</v>
      </c>
      <c r="H120">
        <v>0.5</v>
      </c>
      <c r="I120">
        <v>2426</v>
      </c>
      <c r="J120">
        <v>6851</v>
      </c>
      <c r="L120">
        <v>1613</v>
      </c>
      <c r="M120">
        <v>2.2759999999999998</v>
      </c>
      <c r="N120">
        <v>6.0830000000000002</v>
      </c>
      <c r="O120">
        <v>3.8069999999999999</v>
      </c>
      <c r="Q120">
        <v>5.2999999999999999E-2</v>
      </c>
      <c r="R120">
        <v>1</v>
      </c>
      <c r="S120">
        <v>0</v>
      </c>
      <c r="T120">
        <v>0</v>
      </c>
      <c r="V120">
        <v>0</v>
      </c>
      <c r="Y120" s="1">
        <v>44826</v>
      </c>
      <c r="Z120" s="6">
        <v>0.44469907407407411</v>
      </c>
      <c r="AB120">
        <v>1</v>
      </c>
      <c r="AD120" s="3">
        <f t="shared" si="8"/>
        <v>2.3998396213956008</v>
      </c>
      <c r="AE120" s="3">
        <f t="shared" si="9"/>
        <v>6.6984485511200917</v>
      </c>
      <c r="AF120" s="3">
        <f t="shared" si="10"/>
        <v>4.2986089297244909</v>
      </c>
      <c r="AG120" s="3">
        <f t="shared" si="11"/>
        <v>0.17520345592417613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29</v>
      </c>
      <c r="C121" t="s">
        <v>125</v>
      </c>
      <c r="D121" t="s">
        <v>27</v>
      </c>
      <c r="G121">
        <v>0.5</v>
      </c>
      <c r="H121">
        <v>0.5</v>
      </c>
      <c r="I121">
        <v>5649</v>
      </c>
      <c r="J121">
        <v>8910</v>
      </c>
      <c r="L121">
        <v>10417</v>
      </c>
      <c r="M121">
        <v>4.7489999999999997</v>
      </c>
      <c r="N121">
        <v>7.827</v>
      </c>
      <c r="O121">
        <v>3.0779999999999998</v>
      </c>
      <c r="Q121">
        <v>0.97299999999999998</v>
      </c>
      <c r="R121">
        <v>1</v>
      </c>
      <c r="S121">
        <v>0</v>
      </c>
      <c r="T121">
        <v>0</v>
      </c>
      <c r="V121">
        <v>0</v>
      </c>
      <c r="Y121" s="1">
        <v>44826</v>
      </c>
      <c r="Z121" s="6">
        <v>0.45820601851851855</v>
      </c>
      <c r="AB121">
        <v>1</v>
      </c>
      <c r="AD121" s="3">
        <f t="shared" si="8"/>
        <v>5.5520134860134664</v>
      </c>
      <c r="AE121" s="3">
        <f t="shared" si="9"/>
        <v>8.6673974246320551</v>
      </c>
      <c r="AF121" s="3">
        <f t="shared" si="10"/>
        <v>3.1153839386185886</v>
      </c>
      <c r="AG121" s="3">
        <f t="shared" si="11"/>
        <v>1.1130448631084073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125</v>
      </c>
      <c r="D122" t="s">
        <v>27</v>
      </c>
      <c r="G122">
        <v>0.5</v>
      </c>
      <c r="H122">
        <v>0.5</v>
      </c>
      <c r="I122">
        <v>6522</v>
      </c>
      <c r="J122">
        <v>8849</v>
      </c>
      <c r="L122">
        <v>10580</v>
      </c>
      <c r="M122">
        <v>5.4180000000000001</v>
      </c>
      <c r="N122">
        <v>7.7759999999999998</v>
      </c>
      <c r="O122">
        <v>2.3570000000000002</v>
      </c>
      <c r="Q122">
        <v>0.99</v>
      </c>
      <c r="R122">
        <v>1</v>
      </c>
      <c r="S122">
        <v>0</v>
      </c>
      <c r="T122">
        <v>0</v>
      </c>
      <c r="V122">
        <v>0</v>
      </c>
      <c r="Y122" s="1">
        <v>44826</v>
      </c>
      <c r="Z122" s="6">
        <v>0.46555555555555556</v>
      </c>
      <c r="AB122">
        <v>1</v>
      </c>
      <c r="AD122" s="3">
        <f t="shared" si="8"/>
        <v>6.4058291185953458</v>
      </c>
      <c r="AE122" s="3">
        <f t="shared" si="9"/>
        <v>8.609065282191926</v>
      </c>
      <c r="AF122" s="3">
        <f t="shared" si="10"/>
        <v>2.2032361635965803</v>
      </c>
      <c r="AG122" s="3">
        <f t="shared" si="11"/>
        <v>1.1304083512241534</v>
      </c>
      <c r="AH122" s="3"/>
      <c r="AK122">
        <f>ABS(100*(AD122-AD123)/(AVERAGE(AD122:AD123)))</f>
        <v>2.1761739114237564</v>
      </c>
      <c r="AQ122">
        <f>ABS(100*(AE122-AE123)/(AVERAGE(AE122:AE123)))</f>
        <v>0.38801342939241129</v>
      </c>
      <c r="AW122">
        <f>ABS(100*(AF122-AF123)/(AVERAGE(AF122:AF123)))</f>
        <v>7.4869650560088914</v>
      </c>
      <c r="BC122">
        <f>ABS(100*(AG122-AG123)/(AVERAGE(AG122:AG123)))</f>
        <v>1.3013488598622451</v>
      </c>
      <c r="BG122" s="3">
        <f>AVERAGE(AD122:AD123)</f>
        <v>6.336878371634266</v>
      </c>
      <c r="BH122" s="3">
        <f>AVERAGE(AE122:AE123)</f>
        <v>8.6257999132198329</v>
      </c>
      <c r="BI122" s="3">
        <f>AVERAGE(AF122:AF123)</f>
        <v>2.2889215415855659</v>
      </c>
      <c r="BJ122" s="3">
        <f>AVERAGE(AG122:AG123)</f>
        <v>1.1378118016784136</v>
      </c>
    </row>
    <row r="123" spans="1:62" x14ac:dyDescent="0.35">
      <c r="A123">
        <v>99</v>
      </c>
      <c r="B123">
        <v>29</v>
      </c>
      <c r="C123" t="s">
        <v>125</v>
      </c>
      <c r="D123" t="s">
        <v>27</v>
      </c>
      <c r="G123">
        <v>0.5</v>
      </c>
      <c r="H123">
        <v>0.5</v>
      </c>
      <c r="I123">
        <v>6381</v>
      </c>
      <c r="J123">
        <v>8884</v>
      </c>
      <c r="L123">
        <v>10719</v>
      </c>
      <c r="M123">
        <v>5.31</v>
      </c>
      <c r="N123">
        <v>7.8049999999999997</v>
      </c>
      <c r="O123">
        <v>2.4950000000000001</v>
      </c>
      <c r="Q123">
        <v>1.0049999999999999</v>
      </c>
      <c r="R123">
        <v>1</v>
      </c>
      <c r="S123">
        <v>0</v>
      </c>
      <c r="T123">
        <v>0</v>
      </c>
      <c r="V123">
        <v>0</v>
      </c>
      <c r="Y123" s="1">
        <v>44826</v>
      </c>
      <c r="Z123" s="6">
        <v>0.47332175925925929</v>
      </c>
      <c r="AB123">
        <v>1</v>
      </c>
      <c r="AD123" s="3">
        <f t="shared" si="8"/>
        <v>6.2679276246731863</v>
      </c>
      <c r="AE123" s="3">
        <f t="shared" si="9"/>
        <v>8.6425345442477379</v>
      </c>
      <c r="AF123" s="3">
        <f t="shared" si="10"/>
        <v>2.3746069195745516</v>
      </c>
      <c r="AG123" s="3">
        <f t="shared" si="11"/>
        <v>1.1452152521326735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30</v>
      </c>
      <c r="C124" t="s">
        <v>126</v>
      </c>
      <c r="D124" t="s">
        <v>27</v>
      </c>
      <c r="G124">
        <v>0.5</v>
      </c>
      <c r="H124">
        <v>0.5</v>
      </c>
      <c r="I124">
        <v>4926</v>
      </c>
      <c r="J124">
        <v>7374</v>
      </c>
      <c r="L124">
        <v>2272</v>
      </c>
      <c r="M124">
        <v>4.194</v>
      </c>
      <c r="N124">
        <v>6.5259999999999998</v>
      </c>
      <c r="O124">
        <v>2.3319999999999999</v>
      </c>
      <c r="Q124">
        <v>0.122</v>
      </c>
      <c r="R124">
        <v>1</v>
      </c>
      <c r="S124">
        <v>0</v>
      </c>
      <c r="T124">
        <v>0</v>
      </c>
      <c r="V124">
        <v>0</v>
      </c>
      <c r="Y124" s="1">
        <v>44826</v>
      </c>
      <c r="Z124" s="6">
        <v>0.4866550925925926</v>
      </c>
      <c r="AB124">
        <v>1</v>
      </c>
      <c r="AD124" s="3">
        <f t="shared" si="8"/>
        <v>4.8449015703700535</v>
      </c>
      <c r="AE124" s="3">
        <f t="shared" si="9"/>
        <v>7.1985749526969531</v>
      </c>
      <c r="AF124" s="3">
        <f t="shared" si="10"/>
        <v>2.3536733823268996</v>
      </c>
      <c r="AG124" s="3">
        <f t="shared" si="11"/>
        <v>0.24540307965593539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126</v>
      </c>
      <c r="D125" t="s">
        <v>27</v>
      </c>
      <c r="G125">
        <v>0.5</v>
      </c>
      <c r="H125">
        <v>0.5</v>
      </c>
      <c r="I125">
        <v>4135</v>
      </c>
      <c r="J125">
        <v>7352</v>
      </c>
      <c r="L125">
        <v>2212</v>
      </c>
      <c r="M125">
        <v>3.5870000000000002</v>
      </c>
      <c r="N125">
        <v>6.5069999999999997</v>
      </c>
      <c r="O125">
        <v>2.92</v>
      </c>
      <c r="Q125">
        <v>0.115</v>
      </c>
      <c r="R125">
        <v>1</v>
      </c>
      <c r="S125">
        <v>0</v>
      </c>
      <c r="T125">
        <v>0</v>
      </c>
      <c r="V125">
        <v>0</v>
      </c>
      <c r="Y125" s="1">
        <v>44826</v>
      </c>
      <c r="Z125" s="6">
        <v>0.49385416666666665</v>
      </c>
      <c r="AB125">
        <v>1</v>
      </c>
      <c r="AD125" s="3">
        <f t="shared" si="8"/>
        <v>4.0712839697145373</v>
      </c>
      <c r="AE125" s="3">
        <f t="shared" si="9"/>
        <v>7.1775371308332989</v>
      </c>
      <c r="AF125" s="3">
        <f t="shared" si="10"/>
        <v>3.1062531611187616</v>
      </c>
      <c r="AG125" s="3">
        <f t="shared" si="11"/>
        <v>0.23901161163786927</v>
      </c>
      <c r="AH125" s="3"/>
      <c r="AK125">
        <f>ABS(100*(AD125-AD126)/(AVERAGE(AD125:AD126)))</f>
        <v>18.21631326555239</v>
      </c>
      <c r="AQ125">
        <f>ABS(100*(AE125-AE126)/(AVERAGE(AE125:AE126)))</f>
        <v>0.22623512023870662</v>
      </c>
      <c r="AW125">
        <f>ABS(100*(AF125-AF126)/(AVERAGE(AF125:AF126)))</f>
        <v>20.148649450731256</v>
      </c>
      <c r="BC125">
        <f>ABS(100*(AG125-AG126)/(AVERAGE(AG125:AG126)))</f>
        <v>2.5731020333901355</v>
      </c>
      <c r="BG125" s="3">
        <f>AVERAGE(AD125:AD126)</f>
        <v>3.731420358807088</v>
      </c>
      <c r="BH125" s="3">
        <f>AVERAGE(AE125:AE126)</f>
        <v>7.185665380189711</v>
      </c>
      <c r="BI125" s="3">
        <f>AVERAGE(AF125:AF126)</f>
        <v>3.4542450213826221</v>
      </c>
      <c r="BJ125" s="3">
        <f>AVERAGE(AG125:AG126)</f>
        <v>0.23597566432928788</v>
      </c>
    </row>
    <row r="126" spans="1:62" x14ac:dyDescent="0.35">
      <c r="A126">
        <v>102</v>
      </c>
      <c r="B126">
        <v>30</v>
      </c>
      <c r="C126" t="s">
        <v>126</v>
      </c>
      <c r="D126" t="s">
        <v>27</v>
      </c>
      <c r="G126">
        <v>0.5</v>
      </c>
      <c r="H126">
        <v>0.5</v>
      </c>
      <c r="I126">
        <v>3440</v>
      </c>
      <c r="J126">
        <v>7369</v>
      </c>
      <c r="L126">
        <v>2155</v>
      </c>
      <c r="M126">
        <v>3.0539999999999998</v>
      </c>
      <c r="N126">
        <v>6.5209999999999999</v>
      </c>
      <c r="O126">
        <v>3.4670000000000001</v>
      </c>
      <c r="Q126">
        <v>0.109</v>
      </c>
      <c r="R126">
        <v>1</v>
      </c>
      <c r="S126">
        <v>0</v>
      </c>
      <c r="T126">
        <v>0</v>
      </c>
      <c r="V126">
        <v>0</v>
      </c>
      <c r="Y126" s="1">
        <v>44826</v>
      </c>
      <c r="Z126" s="6">
        <v>0.50144675925925919</v>
      </c>
      <c r="AB126">
        <v>1</v>
      </c>
      <c r="AD126" s="3">
        <f t="shared" si="8"/>
        <v>3.3915567478996391</v>
      </c>
      <c r="AE126" s="3">
        <f t="shared" si="9"/>
        <v>7.1937936295461222</v>
      </c>
      <c r="AF126" s="3">
        <f t="shared" si="10"/>
        <v>3.8022368816464831</v>
      </c>
      <c r="AG126" s="3">
        <f t="shared" si="11"/>
        <v>0.23293971702070648</v>
      </c>
      <c r="AH126" s="3"/>
      <c r="BG126" s="3"/>
      <c r="BH126" s="3"/>
      <c r="BI126" s="3"/>
      <c r="BJ126" s="3"/>
    </row>
    <row r="127" spans="1:62" x14ac:dyDescent="0.35">
      <c r="A127">
        <v>103</v>
      </c>
      <c r="B127">
        <v>31</v>
      </c>
      <c r="C127" t="s">
        <v>62</v>
      </c>
      <c r="D127" t="s">
        <v>27</v>
      </c>
      <c r="G127">
        <v>0.5</v>
      </c>
      <c r="H127">
        <v>0.5</v>
      </c>
      <c r="I127">
        <v>7458</v>
      </c>
      <c r="J127">
        <v>14524</v>
      </c>
      <c r="L127">
        <v>5374</v>
      </c>
      <c r="M127">
        <v>6.1369999999999996</v>
      </c>
      <c r="N127">
        <v>12.583</v>
      </c>
      <c r="O127">
        <v>6.4459999999999997</v>
      </c>
      <c r="Q127">
        <v>0.44600000000000001</v>
      </c>
      <c r="R127">
        <v>1</v>
      </c>
      <c r="S127">
        <v>0</v>
      </c>
      <c r="T127">
        <v>0</v>
      </c>
      <c r="V127">
        <v>0</v>
      </c>
      <c r="Y127" s="1">
        <v>44826</v>
      </c>
      <c r="Z127" s="6">
        <v>0.5152430555555555</v>
      </c>
      <c r="AB127">
        <v>1</v>
      </c>
      <c r="AD127" s="3">
        <f t="shared" si="8"/>
        <v>7.3212603122913809</v>
      </c>
      <c r="AE127" s="3">
        <f t="shared" si="9"/>
        <v>14.035867058384444</v>
      </c>
      <c r="AF127" s="3">
        <f t="shared" si="10"/>
        <v>6.7146067460930627</v>
      </c>
      <c r="AG127" s="3">
        <f t="shared" si="11"/>
        <v>0.57584197618995236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8671</v>
      </c>
      <c r="J128">
        <v>14505</v>
      </c>
      <c r="L128">
        <v>5250</v>
      </c>
      <c r="M128">
        <v>7.0670000000000002</v>
      </c>
      <c r="N128">
        <v>12.567</v>
      </c>
      <c r="O128">
        <v>5.5</v>
      </c>
      <c r="Q128">
        <v>0.433</v>
      </c>
      <c r="R128">
        <v>1</v>
      </c>
      <c r="S128">
        <v>0</v>
      </c>
      <c r="T128">
        <v>0</v>
      </c>
      <c r="V128">
        <v>0</v>
      </c>
      <c r="Y128" s="1">
        <v>44826</v>
      </c>
      <c r="Z128" s="6">
        <v>0.522974537037037</v>
      </c>
      <c r="AB128">
        <v>1</v>
      </c>
      <c r="AD128" s="3">
        <f t="shared" si="8"/>
        <v>8.5076043699337873</v>
      </c>
      <c r="AE128" s="3">
        <f t="shared" si="9"/>
        <v>14.017698030411289</v>
      </c>
      <c r="AF128" s="3">
        <f t="shared" si="10"/>
        <v>5.5100936604775015</v>
      </c>
      <c r="AG128" s="3">
        <f t="shared" si="11"/>
        <v>0.56263294228594896</v>
      </c>
      <c r="AH128" s="3"/>
      <c r="AK128">
        <f>ABS(100*(AD128-AD129)/(AVERAGE(AD128:AD129)))</f>
        <v>1.1543831346188538</v>
      </c>
      <c r="AM128">
        <f>100*((AVERAGE(AD128:AD129)*25.225)-(AVERAGE(AD110:AD111)*25))/(1000*0.075)</f>
        <v>119.73446698124673</v>
      </c>
      <c r="AQ128">
        <f>ABS(100*(AE128-AE129)/(AVERAGE(AE128:AE129)))</f>
        <v>0.21806079918600887</v>
      </c>
      <c r="AS128">
        <f>100*((AVERAGE(AE128:AE129)*25.225)-(AVERAGE(AE110:AE111)*25))/(2000*0.075)</f>
        <v>101.30146737556909</v>
      </c>
      <c r="AW128">
        <f>ABS(100*(AF128-AF129)/(AVERAGE(AF128:AF129)))</f>
        <v>1.2450691967312539</v>
      </c>
      <c r="AY128">
        <f>100*((AVERAGE(AF128:AF129)*25.225)-(AVERAGE(AF110:AF111)*25))/(1000*0.075)</f>
        <v>82.868467769891438</v>
      </c>
      <c r="BC128">
        <f>ABS(100*(AG128-AG129)/(AVERAGE(AG128:AG129)))</f>
        <v>1.7640242209976991</v>
      </c>
      <c r="BE128">
        <f>100*((AVERAGE(AG128:AG129)*25.225)-(AVERAGE(AG110:AG111)*25))/(100*0.075)</f>
        <v>95.604236408787955</v>
      </c>
      <c r="BG128" s="3">
        <f>AVERAGE(AD128:AD129)</f>
        <v>8.556994621303069</v>
      </c>
      <c r="BH128" s="3">
        <f>AVERAGE(AE128:AE129)</f>
        <v>14.032998264493946</v>
      </c>
      <c r="BI128" s="3">
        <f>AVERAGE(AF128:AF129)</f>
        <v>5.4760036431908761</v>
      </c>
      <c r="BJ128" s="3">
        <f>AVERAGE(AG128:AG129)</f>
        <v>0.56763959223343408</v>
      </c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8772</v>
      </c>
      <c r="J129">
        <v>14537</v>
      </c>
      <c r="L129">
        <v>5344</v>
      </c>
      <c r="M129">
        <v>7.1449999999999996</v>
      </c>
      <c r="N129">
        <v>12.593999999999999</v>
      </c>
      <c r="O129">
        <v>5.4489999999999998</v>
      </c>
      <c r="Q129">
        <v>0.443</v>
      </c>
      <c r="R129">
        <v>1</v>
      </c>
      <c r="S129">
        <v>0</v>
      </c>
      <c r="T129">
        <v>0</v>
      </c>
      <c r="V129">
        <v>0</v>
      </c>
      <c r="Y129" s="1">
        <v>44826</v>
      </c>
      <c r="Z129" s="6">
        <v>0.53113425925925928</v>
      </c>
      <c r="AB129">
        <v>1</v>
      </c>
      <c r="AD129" s="3">
        <f t="shared" si="8"/>
        <v>8.6063848726723524</v>
      </c>
      <c r="AE129" s="3">
        <f t="shared" si="9"/>
        <v>14.048298498576603</v>
      </c>
      <c r="AF129" s="3">
        <f t="shared" si="10"/>
        <v>5.4419136259042507</v>
      </c>
      <c r="AG129" s="3">
        <f t="shared" si="11"/>
        <v>0.57264624218091931</v>
      </c>
      <c r="AH129" s="3"/>
    </row>
    <row r="130" spans="1:62" x14ac:dyDescent="0.35">
      <c r="A130">
        <v>106</v>
      </c>
      <c r="B130">
        <v>32</v>
      </c>
      <c r="C130" t="s">
        <v>63</v>
      </c>
      <c r="D130" t="s">
        <v>27</v>
      </c>
      <c r="G130">
        <v>0.5</v>
      </c>
      <c r="H130">
        <v>0.5</v>
      </c>
      <c r="I130">
        <v>5630</v>
      </c>
      <c r="J130">
        <v>7576</v>
      </c>
      <c r="L130">
        <v>2169</v>
      </c>
      <c r="M130">
        <v>4.734</v>
      </c>
      <c r="N130">
        <v>6.6959999999999997</v>
      </c>
      <c r="O130">
        <v>1.962</v>
      </c>
      <c r="Q130">
        <v>0.111</v>
      </c>
      <c r="R130">
        <v>1</v>
      </c>
      <c r="S130">
        <v>0</v>
      </c>
      <c r="T130">
        <v>0</v>
      </c>
      <c r="V130">
        <v>0</v>
      </c>
      <c r="Y130" s="1">
        <v>44826</v>
      </c>
      <c r="Z130" s="6">
        <v>0.5446064814814815</v>
      </c>
      <c r="AB130">
        <v>1</v>
      </c>
      <c r="AD130" s="3">
        <f t="shared" si="8"/>
        <v>5.5334310152012609</v>
      </c>
      <c r="AE130" s="3">
        <f t="shared" si="9"/>
        <v>7.3917404079905014</v>
      </c>
      <c r="AF130" s="3">
        <f t="shared" si="10"/>
        <v>1.8583093927892405</v>
      </c>
      <c r="AG130" s="3">
        <f t="shared" si="11"/>
        <v>0.23443105955825524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4323</v>
      </c>
      <c r="J131">
        <v>7574</v>
      </c>
      <c r="L131">
        <v>2106</v>
      </c>
      <c r="M131">
        <v>3.7309999999999999</v>
      </c>
      <c r="N131">
        <v>6.6950000000000003</v>
      </c>
      <c r="O131">
        <v>2.964</v>
      </c>
      <c r="Q131">
        <v>0.104</v>
      </c>
      <c r="R131">
        <v>1</v>
      </c>
      <c r="S131">
        <v>0</v>
      </c>
      <c r="T131">
        <v>0</v>
      </c>
      <c r="V131">
        <v>0</v>
      </c>
      <c r="Y131" s="1">
        <v>44826</v>
      </c>
      <c r="Z131" s="6">
        <v>0.55172453703703705</v>
      </c>
      <c r="AB131">
        <v>1</v>
      </c>
      <c r="AD131" s="3">
        <f t="shared" si="8"/>
        <v>4.2551526282774157</v>
      </c>
      <c r="AE131" s="3">
        <f t="shared" si="9"/>
        <v>7.389827878730169</v>
      </c>
      <c r="AF131" s="3">
        <f t="shared" si="10"/>
        <v>3.1346752504527533</v>
      </c>
      <c r="AG131" s="3">
        <f t="shared" si="11"/>
        <v>0.22772001813928586</v>
      </c>
      <c r="AH131" s="3"/>
      <c r="AK131">
        <f>ABS(100*(AD131-AD132)/(AVERAGE(AD131:AD132)))</f>
        <v>1.3242730006197272</v>
      </c>
      <c r="AL131">
        <f>ABS(100*((AVERAGE(AD131:AD132)-AVERAGE(AD125:AD126))/(AVERAGE(AD125:AD126,AD131:AD132))))</f>
        <v>13.77665419539936</v>
      </c>
      <c r="AQ131">
        <f>ABS(100*(AE131-AE132)/(AVERAGE(AE131:AE132)))</f>
        <v>1.6438771482308394</v>
      </c>
      <c r="AR131">
        <f>ABS(100*((AVERAGE(AE131:AE132)-AVERAGE(AE125:AE126))/(AVERAGE(AE125:AE126,AE131:AE132))))</f>
        <v>1.9829881104029243</v>
      </c>
      <c r="AW131">
        <f>ABS(100*(AF131-AF132)/(AVERAGE(AF131:AF132)))</f>
        <v>5.8178211633389312</v>
      </c>
      <c r="AX131">
        <f>ABS(100*((AVERAGE(AF131:AF132)-AVERAGE(AF125:AF126))/(AVERAGE(AF125:AF126,AF131:AF132))))</f>
        <v>12.558692748419279</v>
      </c>
      <c r="BC131">
        <f>ABS(100*(AG131-AG132)/(AVERAGE(AG131:AG132)))</f>
        <v>2.6063571189305677</v>
      </c>
      <c r="BD131">
        <f>ABS(100*((AVERAGE(AG131:AG132)-AVERAGE(AG125:AG126))/(AVERAGE(AG125:AG126,AG131:AG132))))</f>
        <v>4.8549861444590992</v>
      </c>
      <c r="BG131" s="3">
        <f>AVERAGE(AD131:AD132)</f>
        <v>4.2835153468855189</v>
      </c>
      <c r="BH131" s="3">
        <f>AVERAGE(AE131:AE132)</f>
        <v>7.3295832070297058</v>
      </c>
      <c r="BI131" s="3">
        <f>AVERAGE(AF131:AF132)</f>
        <v>3.0460678601441864</v>
      </c>
      <c r="BJ131" s="3">
        <f>AVERAGE(AG131:AG132)</f>
        <v>0.2247905952976722</v>
      </c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4381</v>
      </c>
      <c r="J132">
        <v>7448</v>
      </c>
      <c r="L132">
        <v>2051</v>
      </c>
      <c r="M132">
        <v>3.7759999999999998</v>
      </c>
      <c r="N132">
        <v>6.5880000000000001</v>
      </c>
      <c r="O132">
        <v>2.8119999999999998</v>
      </c>
      <c r="Q132">
        <v>9.8000000000000004E-2</v>
      </c>
      <c r="R132">
        <v>1</v>
      </c>
      <c r="S132">
        <v>0</v>
      </c>
      <c r="T132">
        <v>0</v>
      </c>
      <c r="V132">
        <v>0</v>
      </c>
      <c r="Y132" s="1">
        <v>44826</v>
      </c>
      <c r="Z132" s="6">
        <v>0.55940972222222218</v>
      </c>
      <c r="AB132">
        <v>1</v>
      </c>
      <c r="AD132" s="3">
        <f t="shared" si="8"/>
        <v>4.3118780654936231</v>
      </c>
      <c r="AE132" s="3">
        <f t="shared" si="9"/>
        <v>7.2693385353292426</v>
      </c>
      <c r="AF132" s="3">
        <f t="shared" si="10"/>
        <v>2.9574604698356195</v>
      </c>
      <c r="AG132" s="3">
        <f t="shared" si="11"/>
        <v>0.22186117245605858</v>
      </c>
      <c r="AH132" s="3"/>
    </row>
    <row r="133" spans="1:62" x14ac:dyDescent="0.35">
      <c r="A133">
        <v>109</v>
      </c>
      <c r="B133">
        <v>3</v>
      </c>
      <c r="C133" t="s">
        <v>28</v>
      </c>
      <c r="D133" t="s">
        <v>27</v>
      </c>
      <c r="G133">
        <v>0.5</v>
      </c>
      <c r="H133">
        <v>0.5</v>
      </c>
      <c r="I133">
        <v>1414</v>
      </c>
      <c r="J133">
        <v>457</v>
      </c>
      <c r="L133">
        <v>292</v>
      </c>
      <c r="M133">
        <v>1.5</v>
      </c>
      <c r="N133">
        <v>0.66500000000000004</v>
      </c>
      <c r="O133">
        <v>0</v>
      </c>
      <c r="Q133">
        <v>0</v>
      </c>
      <c r="R133">
        <v>1</v>
      </c>
      <c r="S133">
        <v>0</v>
      </c>
      <c r="T133">
        <v>0</v>
      </c>
      <c r="V133">
        <v>0</v>
      </c>
      <c r="Y133" s="1">
        <v>44826</v>
      </c>
      <c r="Z133" s="6">
        <v>0.57162037037037039</v>
      </c>
      <c r="AB133">
        <v>1</v>
      </c>
      <c r="AD133" s="3">
        <f t="shared" si="8"/>
        <v>1.4100785444507418</v>
      </c>
      <c r="AE133" s="3">
        <f t="shared" si="9"/>
        <v>0.58409250583815853</v>
      </c>
      <c r="AF133" s="3">
        <f t="shared" si="10"/>
        <v>-0.82598603861258324</v>
      </c>
      <c r="AG133" s="3">
        <f t="shared" si="11"/>
        <v>3.4484635059754347E-2</v>
      </c>
      <c r="AH133" s="3"/>
      <c r="BG133" s="3"/>
      <c r="BH133" s="3"/>
      <c r="BI133" s="3"/>
      <c r="BJ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266</v>
      </c>
      <c r="J134">
        <v>463</v>
      </c>
      <c r="L134">
        <v>258</v>
      </c>
      <c r="M134">
        <v>0.61899999999999999</v>
      </c>
      <c r="N134">
        <v>0.67100000000000004</v>
      </c>
      <c r="O134">
        <v>5.1999999999999998E-2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44826</v>
      </c>
      <c r="Z134" s="6">
        <v>0.57777777777777783</v>
      </c>
      <c r="AB134">
        <v>1</v>
      </c>
      <c r="AD134" s="3">
        <f t="shared" si="8"/>
        <v>0.28730609748167274</v>
      </c>
      <c r="AE134" s="3">
        <f t="shared" si="9"/>
        <v>0.58983009361915506</v>
      </c>
      <c r="AF134" s="3">
        <f t="shared" si="10"/>
        <v>0.30252399613748232</v>
      </c>
      <c r="AG134" s="3">
        <f t="shared" si="11"/>
        <v>3.0862803182850229E-2</v>
      </c>
      <c r="AH134" s="3"/>
      <c r="AK134">
        <f>ABS(100*(AD134-AD135)/(AVERAGE(AD134:AD135)))</f>
        <v>2.0635464110299737</v>
      </c>
      <c r="AQ134">
        <f>ABS(100*(AE134-AE135)/(AVERAGE(AE134:AE135)))</f>
        <v>5.4971932491563038</v>
      </c>
      <c r="AW134">
        <f>ABS(100*(AF134-AF135)/(AVERAGE(AF134:AF135)))</f>
        <v>8.8679268020032698</v>
      </c>
      <c r="BC134">
        <f>ABS(100*(AG134-AG135)/(AVERAGE(AG134:AG135)))</f>
        <v>10.920010177227082</v>
      </c>
      <c r="BG134" s="3">
        <f>AVERAGE(AD134:AD135)</f>
        <v>0.28437202314290339</v>
      </c>
      <c r="BH134" s="3">
        <f>AVERAGE(AE134:AE135)</f>
        <v>0.57405172722141473</v>
      </c>
      <c r="BI134" s="3">
        <f>AVERAGE(AF134:AF135)</f>
        <v>0.28967970407851129</v>
      </c>
      <c r="BJ134" s="3">
        <f>AVERAGE(AG134:AG135)</f>
        <v>2.9264936178333704E-2</v>
      </c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260</v>
      </c>
      <c r="J135">
        <v>430</v>
      </c>
      <c r="L135">
        <v>228</v>
      </c>
      <c r="M135">
        <v>0.61399999999999999</v>
      </c>
      <c r="N135">
        <v>0.64300000000000002</v>
      </c>
      <c r="O135">
        <v>2.9000000000000001E-2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44826</v>
      </c>
      <c r="Z135" s="6">
        <v>0.58432870370370371</v>
      </c>
      <c r="AB135">
        <v>1</v>
      </c>
      <c r="AD135" s="3">
        <f t="shared" si="8"/>
        <v>0.28143794880413403</v>
      </c>
      <c r="AE135" s="3">
        <f t="shared" si="9"/>
        <v>0.55827336082367429</v>
      </c>
      <c r="AF135" s="3">
        <f t="shared" si="10"/>
        <v>0.27683541201954026</v>
      </c>
      <c r="AG135" s="3">
        <f t="shared" si="11"/>
        <v>2.7667069173817178E-2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1</v>
      </c>
      <c r="C136" t="s">
        <v>71</v>
      </c>
      <c r="D136" t="s">
        <v>27</v>
      </c>
      <c r="G136">
        <v>0.3</v>
      </c>
      <c r="H136">
        <v>0.3</v>
      </c>
      <c r="I136">
        <v>2610</v>
      </c>
      <c r="J136">
        <v>9893</v>
      </c>
      <c r="L136">
        <v>4512</v>
      </c>
      <c r="M136">
        <v>4.0289999999999999</v>
      </c>
      <c r="N136">
        <v>14.432</v>
      </c>
      <c r="O136">
        <v>10.404</v>
      </c>
      <c r="Q136">
        <v>0.59299999999999997</v>
      </c>
      <c r="R136">
        <v>1</v>
      </c>
      <c r="S136">
        <v>0</v>
      </c>
      <c r="T136">
        <v>0</v>
      </c>
      <c r="V136">
        <v>0</v>
      </c>
      <c r="Y136" s="1">
        <v>44826</v>
      </c>
      <c r="Z136" s="6">
        <v>0.59701388888888884</v>
      </c>
      <c r="AB136">
        <v>1</v>
      </c>
      <c r="AD136" s="3">
        <f t="shared" si="8"/>
        <v>4.2996603014002002</v>
      </c>
      <c r="AE136" s="3">
        <f t="shared" si="9"/>
        <v>16.012342593475523</v>
      </c>
      <c r="AF136" s="3">
        <f t="shared" si="10"/>
        <v>11.712682292075323</v>
      </c>
      <c r="AG136" s="3">
        <f t="shared" si="11"/>
        <v>0.80669647610622697</v>
      </c>
      <c r="AH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4149</v>
      </c>
      <c r="J137">
        <v>9954</v>
      </c>
      <c r="L137">
        <v>4539</v>
      </c>
      <c r="M137">
        <v>5.9960000000000004</v>
      </c>
      <c r="N137">
        <v>14.519</v>
      </c>
      <c r="O137">
        <v>8.5220000000000002</v>
      </c>
      <c r="Q137">
        <v>0.59799999999999998</v>
      </c>
      <c r="R137">
        <v>1</v>
      </c>
      <c r="S137">
        <v>0</v>
      </c>
      <c r="T137">
        <v>0</v>
      </c>
      <c r="V137">
        <v>0</v>
      </c>
      <c r="Y137" s="1">
        <v>44826</v>
      </c>
      <c r="Z137" s="6">
        <v>0.60410879629629632</v>
      </c>
      <c r="AB137">
        <v>1</v>
      </c>
      <c r="AD137" s="3">
        <f t="shared" si="8"/>
        <v>6.8082938610479911</v>
      </c>
      <c r="AE137" s="3">
        <f t="shared" si="9"/>
        <v>16.109562830875745</v>
      </c>
      <c r="AF137" s="3">
        <f t="shared" si="10"/>
        <v>9.3012689698277544</v>
      </c>
      <c r="AG137" s="3">
        <f t="shared" si="11"/>
        <v>0.8114900771197765</v>
      </c>
      <c r="AH137" s="3"/>
      <c r="AI137">
        <f>100*(AVERAGE(I137:I138))/(AVERAGE(I$50:I$51))</f>
        <v>87.989259527006098</v>
      </c>
      <c r="AK137">
        <f>ABS(100*(AD137-AD138)/(AVERAGE(AD137:AD138)))</f>
        <v>100</v>
      </c>
      <c r="AO137">
        <f>100*(AVERAGE(J137:J138))/(AVERAGE(J$50:J$51))</f>
        <v>89.584549741747139</v>
      </c>
      <c r="AQ137">
        <f>ABS(100*(AE137-AE138)/(AVERAGE(AE137:AE138)))</f>
        <v>100</v>
      </c>
      <c r="AU137">
        <f>100*(((AVERAGE(J137:J138))-(AVERAGE(I137:I138)))/((AVERAGE(J$50:J$51))-(AVERAGE($I$50:I51))))</f>
        <v>90.81227149896678</v>
      </c>
      <c r="AW137">
        <f>ABS(100*(AF137-AF138)/(AVERAGE(AF137:AF138)))</f>
        <v>100</v>
      </c>
      <c r="BA137">
        <f>100*(AVERAGE(L137:L138))/(AVERAGE(L$50:L$51))</f>
        <v>88.469358117920422</v>
      </c>
      <c r="BC137">
        <f>ABS(100*(AG137-AG138)/(AVERAGE(AG137:AG138)))</f>
        <v>100</v>
      </c>
      <c r="BG137" s="3">
        <f>AVERAGE(AD137:AD138)</f>
        <v>6.8082938610479911</v>
      </c>
      <c r="BH137" s="3">
        <f>AVERAGE(AE137:AE138)</f>
        <v>16.109562830875745</v>
      </c>
      <c r="BI137" s="3">
        <f>AVERAGE(AF137:AF138)</f>
        <v>9.3012689698277544</v>
      </c>
      <c r="BJ137" s="3">
        <f>AVERAGE(AG137:AG138)</f>
        <v>0.8114900771197765</v>
      </c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4371</v>
      </c>
      <c r="J138">
        <v>9992</v>
      </c>
      <c r="L138">
        <v>4599</v>
      </c>
      <c r="M138">
        <v>6.2809999999999997</v>
      </c>
      <c r="N138">
        <v>14.571999999999999</v>
      </c>
      <c r="O138">
        <v>8.2919999999999998</v>
      </c>
      <c r="Q138">
        <v>0.60799999999999998</v>
      </c>
      <c r="R138">
        <v>1</v>
      </c>
      <c r="S138">
        <v>0</v>
      </c>
      <c r="T138">
        <v>0</v>
      </c>
      <c r="V138">
        <v>0</v>
      </c>
      <c r="Y138" s="1">
        <v>44826</v>
      </c>
      <c r="Z138" s="6">
        <v>0.6116435185185185</v>
      </c>
    </row>
    <row r="139" spans="1:62" x14ac:dyDescent="0.35">
      <c r="A139">
        <v>115</v>
      </c>
      <c r="B139">
        <v>6</v>
      </c>
      <c r="R139">
        <v>1</v>
      </c>
      <c r="AB139">
        <v>1</v>
      </c>
      <c r="AD139" s="3" t="e">
        <f t="shared" si="8"/>
        <v>#DIV/0!</v>
      </c>
      <c r="AE139" s="3" t="e">
        <f t="shared" si="9"/>
        <v>#DIV/0!</v>
      </c>
      <c r="AF139" s="3" t="e">
        <f t="shared" si="10"/>
        <v>#DIV/0!</v>
      </c>
      <c r="AG139" s="3" t="e">
        <f t="shared" si="11"/>
        <v>#DIV/0!</v>
      </c>
      <c r="AH139" s="3"/>
    </row>
  </sheetData>
  <conditionalFormatting sqref="BC36:BD37 AK39:AL40 AW39:AX40 AQ39:AR40 AK42:AL43 AL41 AQ42:AR43 AR41 AW42:AX43 AX41 BD41 BC39:BD40 BD38 BD35">
    <cfRule type="cellIs" dxfId="1319" priority="330" operator="greaterThan">
      <formula>20</formula>
    </cfRule>
  </conditionalFormatting>
  <conditionalFormatting sqref="AS52:AT52 AY52:AZ52 BE52 AM52:AN52 BE35:BE41 AM46:AN47 BE46:BE47 AY46:AZ47 AS46:AT47 AM39:AN43 AY39:AZ43 AS39:AT43">
    <cfRule type="cellIs" dxfId="1318" priority="329" operator="between">
      <formula>80</formula>
      <formula>120</formula>
    </cfRule>
  </conditionalFormatting>
  <conditionalFormatting sqref="BC43">
    <cfRule type="cellIs" dxfId="1317" priority="328" operator="greaterThan">
      <formula>20</formula>
    </cfRule>
  </conditionalFormatting>
  <conditionalFormatting sqref="AL47 AX47 BD47 BC52:BD52 AW52:AX52 AK52:AL52">
    <cfRule type="cellIs" dxfId="1316" priority="327" operator="greaterThan">
      <formula>20</formula>
    </cfRule>
  </conditionalFormatting>
  <conditionalFormatting sqref="AK52">
    <cfRule type="cellIs" dxfId="1315" priority="325" operator="greaterThan">
      <formula>20</formula>
    </cfRule>
  </conditionalFormatting>
  <conditionalFormatting sqref="BC52">
    <cfRule type="cellIs" dxfId="1314" priority="322" operator="greaterThan">
      <formula>20</formula>
    </cfRule>
  </conditionalFormatting>
  <conditionalFormatting sqref="AM34:AN39 AY34:AZ39">
    <cfRule type="cellIs" dxfId="1313" priority="320" operator="between">
      <formula>80</formula>
      <formula>120</formula>
    </cfRule>
  </conditionalFormatting>
  <conditionalFormatting sqref="AR47 AQ52:AR52">
    <cfRule type="cellIs" dxfId="1312" priority="326" operator="greaterThan">
      <formula>20</formula>
    </cfRule>
  </conditionalFormatting>
  <conditionalFormatting sqref="AQ34:AR34 AQ39:AR39 AR38 AQ36:AR37 AR35">
    <cfRule type="cellIs" dxfId="1311" priority="319" operator="greaterThan">
      <formula>20</formula>
    </cfRule>
  </conditionalFormatting>
  <conditionalFormatting sqref="AS34:AT39">
    <cfRule type="cellIs" dxfId="1310" priority="318" operator="between">
      <formula>80</formula>
      <formula>120</formula>
    </cfRule>
  </conditionalFormatting>
  <conditionalFormatting sqref="AQ52">
    <cfRule type="cellIs" dxfId="1309" priority="324" operator="greaterThan">
      <formula>20</formula>
    </cfRule>
  </conditionalFormatting>
  <conditionalFormatting sqref="AW52">
    <cfRule type="cellIs" dxfId="1308" priority="323" operator="greaterThan">
      <formula>20</formula>
    </cfRule>
  </conditionalFormatting>
  <conditionalFormatting sqref="AK34:AL34 AW34:AX34 AK39:AL39 AL38 AK36:AL37 AL35 AW39:AX39 AX38 AW36:AX37 AX35">
    <cfRule type="cellIs" dxfId="1307" priority="321" operator="greaterThan">
      <formula>20</formula>
    </cfRule>
  </conditionalFormatting>
  <conditionalFormatting sqref="BC52">
    <cfRule type="cellIs" dxfId="1306" priority="316" operator="greaterThan">
      <formula>20</formula>
    </cfRule>
  </conditionalFormatting>
  <conditionalFormatting sqref="AW52">
    <cfRule type="cellIs" dxfId="1305" priority="317" operator="greaterThan">
      <formula>20</formula>
    </cfRule>
  </conditionalFormatting>
  <conditionalFormatting sqref="BE83">
    <cfRule type="cellIs" dxfId="1304" priority="212" operator="between">
      <formula>80</formula>
      <formula>120</formula>
    </cfRule>
  </conditionalFormatting>
  <conditionalFormatting sqref="AK48">
    <cfRule type="cellIs" dxfId="1303" priority="315" operator="greaterThan">
      <formula>20</formula>
    </cfRule>
  </conditionalFormatting>
  <conditionalFormatting sqref="AQ48">
    <cfRule type="cellIs" dxfId="1302" priority="314" operator="greaterThan">
      <formula>20</formula>
    </cfRule>
  </conditionalFormatting>
  <conditionalFormatting sqref="AW48">
    <cfRule type="cellIs" dxfId="1301" priority="313" operator="greaterThan">
      <formula>20</formula>
    </cfRule>
  </conditionalFormatting>
  <conditionalFormatting sqref="BC48">
    <cfRule type="cellIs" dxfId="1300" priority="312" operator="greaterThan">
      <formula>20</formula>
    </cfRule>
  </conditionalFormatting>
  <conditionalFormatting sqref="AK45">
    <cfRule type="cellIs" dxfId="1299" priority="311" operator="greaterThan">
      <formula>20</formula>
    </cfRule>
  </conditionalFormatting>
  <conditionalFormatting sqref="AQ45">
    <cfRule type="cellIs" dxfId="1298" priority="310" operator="greaterThan">
      <formula>20</formula>
    </cfRule>
  </conditionalFormatting>
  <conditionalFormatting sqref="AW45">
    <cfRule type="cellIs" dxfId="1297" priority="309" operator="greaterThan">
      <formula>20</formula>
    </cfRule>
  </conditionalFormatting>
  <conditionalFormatting sqref="BC45">
    <cfRule type="cellIs" dxfId="1296" priority="308" operator="greaterThan">
      <formula>20</formula>
    </cfRule>
  </conditionalFormatting>
  <conditionalFormatting sqref="AK46">
    <cfRule type="cellIs" dxfId="1295" priority="307" operator="greaterThan">
      <formula>20</formula>
    </cfRule>
  </conditionalFormatting>
  <conditionalFormatting sqref="AQ46">
    <cfRule type="cellIs" dxfId="1294" priority="306" operator="greaterThan">
      <formula>20</formula>
    </cfRule>
  </conditionalFormatting>
  <conditionalFormatting sqref="AW46">
    <cfRule type="cellIs" dxfId="1293" priority="305" operator="greaterThan">
      <formula>20</formula>
    </cfRule>
  </conditionalFormatting>
  <conditionalFormatting sqref="BC46">
    <cfRule type="cellIs" dxfId="1292" priority="304" operator="greaterThan">
      <formula>20</formula>
    </cfRule>
  </conditionalFormatting>
  <conditionalFormatting sqref="AW88">
    <cfRule type="cellIs" dxfId="1291" priority="206" operator="greaterThan">
      <formula>20</formula>
    </cfRule>
  </conditionalFormatting>
  <conditionalFormatting sqref="BC88">
    <cfRule type="cellIs" dxfId="1290" priority="205" operator="greaterThan">
      <formula>20</formula>
    </cfRule>
  </conditionalFormatting>
  <conditionalFormatting sqref="AK94 AK91">
    <cfRule type="cellIs" dxfId="1289" priority="204" operator="greaterThan">
      <formula>20</formula>
    </cfRule>
  </conditionalFormatting>
  <conditionalFormatting sqref="AQ94 AQ91">
    <cfRule type="cellIs" dxfId="1288" priority="203" operator="greaterThan">
      <formula>20</formula>
    </cfRule>
  </conditionalFormatting>
  <conditionalFormatting sqref="AK51">
    <cfRule type="cellIs" dxfId="1287" priority="303" operator="greaterThan">
      <formula>20</formula>
    </cfRule>
  </conditionalFormatting>
  <conditionalFormatting sqref="AQ51">
    <cfRule type="cellIs" dxfId="1286" priority="302" operator="greaterThan">
      <formula>20</formula>
    </cfRule>
  </conditionalFormatting>
  <conditionalFormatting sqref="AW51">
    <cfRule type="cellIs" dxfId="1285" priority="301" operator="greaterThan">
      <formula>20</formula>
    </cfRule>
  </conditionalFormatting>
  <conditionalFormatting sqref="BC51">
    <cfRule type="cellIs" dxfId="1284" priority="300" operator="greaterThan">
      <formula>20</formula>
    </cfRule>
  </conditionalFormatting>
  <conditionalFormatting sqref="AK85 AK82 AK79 AK76 AK73 AK70 AK67 AK64 AK61 AK58 AK55">
    <cfRule type="cellIs" dxfId="1283" priority="299" operator="greaterThan">
      <formula>20</formula>
    </cfRule>
  </conditionalFormatting>
  <conditionalFormatting sqref="AQ85 AQ82 AQ79 AQ76 AQ73 AQ70 AQ67 AQ64 AQ61 AQ58 AQ55">
    <cfRule type="cellIs" dxfId="1282" priority="298" operator="greaterThan">
      <formula>20</formula>
    </cfRule>
  </conditionalFormatting>
  <conditionalFormatting sqref="AW85 AW82 AW79 AW76 AW73 AW70 AW67 AW64 AW61 AW58 AW55">
    <cfRule type="cellIs" dxfId="1281" priority="297" operator="greaterThan">
      <formula>20</formula>
    </cfRule>
  </conditionalFormatting>
  <conditionalFormatting sqref="BC85 BC82 BC79 BC76 BC73 BC70 BC67 BC64 BC61 BC58 BC55">
    <cfRule type="cellIs" dxfId="1280" priority="296" operator="greaterThan">
      <formula>20</formula>
    </cfRule>
  </conditionalFormatting>
  <conditionalFormatting sqref="AK92">
    <cfRule type="cellIs" dxfId="1279" priority="295" operator="greaterThan">
      <formula>20</formula>
    </cfRule>
  </conditionalFormatting>
  <conditionalFormatting sqref="AQ92">
    <cfRule type="cellIs" dxfId="1278" priority="294" operator="greaterThan">
      <formula>20</formula>
    </cfRule>
  </conditionalFormatting>
  <conditionalFormatting sqref="AW92">
    <cfRule type="cellIs" dxfId="1277" priority="293" operator="greaterThan">
      <formula>20</formula>
    </cfRule>
  </conditionalFormatting>
  <conditionalFormatting sqref="BC95 BC92">
    <cfRule type="cellIs" dxfId="1276" priority="292" operator="greaterThan">
      <formula>20</formula>
    </cfRule>
  </conditionalFormatting>
  <conditionalFormatting sqref="AM86:AN86">
    <cfRule type="cellIs" dxfId="1275" priority="291" operator="between">
      <formula>80</formula>
      <formula>120</formula>
    </cfRule>
  </conditionalFormatting>
  <conditionalFormatting sqref="AL85">
    <cfRule type="cellIs" dxfId="1274" priority="290" operator="greaterThan">
      <formula>20</formula>
    </cfRule>
  </conditionalFormatting>
  <conditionalFormatting sqref="AM85:AN85">
    <cfRule type="cellIs" dxfId="1273" priority="289" operator="between">
      <formula>80</formula>
      <formula>120</formula>
    </cfRule>
  </conditionalFormatting>
  <conditionalFormatting sqref="AM85:AN85">
    <cfRule type="cellIs" dxfId="1272" priority="288" operator="between">
      <formula>80</formula>
      <formula>120</formula>
    </cfRule>
  </conditionalFormatting>
  <conditionalFormatting sqref="AR83">
    <cfRule type="cellIs" dxfId="1271" priority="227" operator="greaterThan">
      <formula>20</formula>
    </cfRule>
  </conditionalFormatting>
  <conditionalFormatting sqref="AM87:AN87">
    <cfRule type="cellIs" dxfId="1270" priority="287" operator="between">
      <formula>80</formula>
      <formula>120</formula>
    </cfRule>
  </conditionalFormatting>
  <conditionalFormatting sqref="AK86 AK83 AK80 AK77 AK74 AK71 AK68 AK65 AK62 AK59 AK56 AK53">
    <cfRule type="cellIs" dxfId="1269" priority="242" operator="greaterThan">
      <formula>20</formula>
    </cfRule>
  </conditionalFormatting>
  <conditionalFormatting sqref="AQ86 AQ83 AQ80 AQ77 AQ74 AQ71 AQ68 AQ65 AQ62 AQ59 AQ56 AQ53">
    <cfRule type="cellIs" dxfId="1268" priority="241" operator="greaterThan">
      <formula>20</formula>
    </cfRule>
  </conditionalFormatting>
  <conditionalFormatting sqref="AW86 AW83 AW80 AW77 AW74 AW71 AW68 AW65 AW62 AW59 AW56 AW53">
    <cfRule type="cellIs" dxfId="1267" priority="240" operator="greaterThan">
      <formula>20</formula>
    </cfRule>
  </conditionalFormatting>
  <conditionalFormatting sqref="BC86 BC83 BC80 BC77 BC74 BC71 BC68 BC65 BC62 BC59 BC56 BC53">
    <cfRule type="cellIs" dxfId="1266" priority="239" operator="greaterThan">
      <formula>20</formula>
    </cfRule>
  </conditionalFormatting>
  <conditionalFormatting sqref="AQ93 AQ90">
    <cfRule type="cellIs" dxfId="1265" priority="237" operator="greaterThan">
      <formula>20</formula>
    </cfRule>
  </conditionalFormatting>
  <conditionalFormatting sqref="AW93 AW90">
    <cfRule type="cellIs" dxfId="1264" priority="236" operator="greaterThan">
      <formula>20</formula>
    </cfRule>
  </conditionalFormatting>
  <conditionalFormatting sqref="AS86:AT86">
    <cfRule type="cellIs" dxfId="1263" priority="286" operator="between">
      <formula>80</formula>
      <formula>120</formula>
    </cfRule>
  </conditionalFormatting>
  <conditionalFormatting sqref="AS86:AT86">
    <cfRule type="cellIs" dxfId="1262" priority="285" operator="between">
      <formula>80</formula>
      <formula>120</formula>
    </cfRule>
  </conditionalFormatting>
  <conditionalFormatting sqref="AR85">
    <cfRule type="cellIs" dxfId="1261" priority="284" operator="greaterThan">
      <formula>20</formula>
    </cfRule>
  </conditionalFormatting>
  <conditionalFormatting sqref="AS85:AT85">
    <cfRule type="cellIs" dxfId="1260" priority="283" operator="between">
      <formula>80</formula>
      <formula>120</formula>
    </cfRule>
  </conditionalFormatting>
  <conditionalFormatting sqref="AS85:AT85">
    <cfRule type="cellIs" dxfId="1259" priority="282" operator="between">
      <formula>80</formula>
      <formula>120</formula>
    </cfRule>
  </conditionalFormatting>
  <conditionalFormatting sqref="AS85:AT85">
    <cfRule type="cellIs" dxfId="1258" priority="281" operator="between">
      <formula>80</formula>
      <formula>120</formula>
    </cfRule>
  </conditionalFormatting>
  <conditionalFormatting sqref="AS87:AT87">
    <cfRule type="cellIs" dxfId="1257" priority="280" operator="between">
      <formula>80</formula>
      <formula>120</formula>
    </cfRule>
  </conditionalFormatting>
  <conditionalFormatting sqref="AS87:AT87">
    <cfRule type="cellIs" dxfId="1256" priority="279" operator="between">
      <formula>80</formula>
      <formula>120</formula>
    </cfRule>
  </conditionalFormatting>
  <conditionalFormatting sqref="AY86:AZ86">
    <cfRule type="cellIs" dxfId="1255" priority="278" operator="between">
      <formula>80</formula>
      <formula>120</formula>
    </cfRule>
  </conditionalFormatting>
  <conditionalFormatting sqref="AX85">
    <cfRule type="cellIs" dxfId="1254" priority="277" operator="greaterThan">
      <formula>20</formula>
    </cfRule>
  </conditionalFormatting>
  <conditionalFormatting sqref="AY85:AZ85">
    <cfRule type="cellIs" dxfId="1253" priority="276" operator="between">
      <formula>80</formula>
      <formula>120</formula>
    </cfRule>
  </conditionalFormatting>
  <conditionalFormatting sqref="AY85:AZ85">
    <cfRule type="cellIs" dxfId="1252" priority="274" operator="between">
      <formula>80</formula>
      <formula>120</formula>
    </cfRule>
  </conditionalFormatting>
  <conditionalFormatting sqref="AY85:AZ85">
    <cfRule type="cellIs" dxfId="1251" priority="275" operator="between">
      <formula>80</formula>
      <formula>120</formula>
    </cfRule>
  </conditionalFormatting>
  <conditionalFormatting sqref="AY87:AZ87">
    <cfRule type="cellIs" dxfId="1250" priority="273" operator="between">
      <formula>80</formula>
      <formula>120</formula>
    </cfRule>
  </conditionalFormatting>
  <conditionalFormatting sqref="BE86">
    <cfRule type="cellIs" dxfId="1249" priority="272" operator="between">
      <formula>80</formula>
      <formula>120</formula>
    </cfRule>
  </conditionalFormatting>
  <conditionalFormatting sqref="BD85">
    <cfRule type="cellIs" dxfId="1248" priority="271" operator="greaterThan">
      <formula>20</formula>
    </cfRule>
  </conditionalFormatting>
  <conditionalFormatting sqref="BE85">
    <cfRule type="cellIs" dxfId="1247" priority="270" operator="between">
      <formula>80</formula>
      <formula>120</formula>
    </cfRule>
  </conditionalFormatting>
  <conditionalFormatting sqref="BE85">
    <cfRule type="cellIs" dxfId="1246" priority="269" operator="between">
      <formula>80</formula>
      <formula>120</formula>
    </cfRule>
  </conditionalFormatting>
  <conditionalFormatting sqref="BE85">
    <cfRule type="cellIs" dxfId="1245" priority="267" operator="between">
      <formula>80</formula>
      <formula>120</formula>
    </cfRule>
  </conditionalFormatting>
  <conditionalFormatting sqref="BE85">
    <cfRule type="cellIs" dxfId="1244" priority="268" operator="between">
      <formula>80</formula>
      <formula>120</formula>
    </cfRule>
  </conditionalFormatting>
  <conditionalFormatting sqref="BE87">
    <cfRule type="cellIs" dxfId="1243" priority="266" operator="between">
      <formula>80</formula>
      <formula>120</formula>
    </cfRule>
  </conditionalFormatting>
  <conditionalFormatting sqref="AW94 AW91">
    <cfRule type="cellIs" dxfId="1242" priority="202" operator="greaterThan">
      <formula>20</formula>
    </cfRule>
  </conditionalFormatting>
  <conditionalFormatting sqref="AQ92 AQ89">
    <cfRule type="cellIs" dxfId="1241" priority="199" operator="greaterThan">
      <formula>20</formula>
    </cfRule>
  </conditionalFormatting>
  <conditionalFormatting sqref="AS96:AT96">
    <cfRule type="cellIs" dxfId="1240" priority="195" operator="between">
      <formula>80</formula>
      <formula>120</formula>
    </cfRule>
  </conditionalFormatting>
  <conditionalFormatting sqref="BE96">
    <cfRule type="cellIs" dxfId="1239" priority="192" operator="between">
      <formula>80</formula>
      <formula>120</formula>
    </cfRule>
  </conditionalFormatting>
  <conditionalFormatting sqref="AS97:AT97 AY97:AZ97 BE97 AM97:AN97">
    <cfRule type="cellIs" dxfId="1238" priority="191" operator="between">
      <formula>80</formula>
      <formula>120</formula>
    </cfRule>
  </conditionalFormatting>
  <conditionalFormatting sqref="BC97:BD97 AW97:AX97 AK97:AL97">
    <cfRule type="cellIs" dxfId="1237" priority="190" operator="greaterThan">
      <formula>20</formula>
    </cfRule>
  </conditionalFormatting>
  <conditionalFormatting sqref="BC42">
    <cfRule type="cellIs" dxfId="1236" priority="265" operator="greaterThan">
      <formula>20</formula>
    </cfRule>
  </conditionalFormatting>
  <conditionalFormatting sqref="AK46:AL46 AW46:AX46 BC46:BD46">
    <cfRule type="cellIs" dxfId="1235" priority="264" operator="greaterThan">
      <formula>20</formula>
    </cfRule>
  </conditionalFormatting>
  <conditionalFormatting sqref="AQ46:AR46">
    <cfRule type="cellIs" dxfId="1234" priority="263" operator="greaterThan">
      <formula>20</formula>
    </cfRule>
  </conditionalFormatting>
  <conditionalFormatting sqref="AQ46">
    <cfRule type="cellIs" dxfId="1233" priority="261" operator="greaterThan">
      <formula>20</formula>
    </cfRule>
  </conditionalFormatting>
  <conditionalFormatting sqref="BC46 BC48">
    <cfRule type="cellIs" dxfId="1232" priority="259" operator="greaterThan">
      <formula>20</formula>
    </cfRule>
  </conditionalFormatting>
  <conditionalFormatting sqref="AK46">
    <cfRule type="cellIs" dxfId="1231" priority="262" operator="greaterThan">
      <formula>20</formula>
    </cfRule>
  </conditionalFormatting>
  <conditionalFormatting sqref="AW46 AW48">
    <cfRule type="cellIs" dxfId="1230" priority="260" operator="greaterThan">
      <formula>20</formula>
    </cfRule>
  </conditionalFormatting>
  <conditionalFormatting sqref="AK48:AL48 AW48:AX48 BC48:BD48">
    <cfRule type="cellIs" dxfId="1229" priority="258" operator="greaterThan">
      <formula>20</formula>
    </cfRule>
  </conditionalFormatting>
  <conditionalFormatting sqref="AM48:AN48 BE48 AY48:AZ48">
    <cfRule type="cellIs" dxfId="1228" priority="257" operator="between">
      <formula>80</formula>
      <formula>120</formula>
    </cfRule>
  </conditionalFormatting>
  <conditionalFormatting sqref="AQ48:AR48">
    <cfRule type="cellIs" dxfId="1227" priority="256" operator="greaterThan">
      <formula>20</formula>
    </cfRule>
  </conditionalFormatting>
  <conditionalFormatting sqref="AS48:AT48">
    <cfRule type="cellIs" dxfId="1226" priority="255" operator="between">
      <formula>80</formula>
      <formula>120</formula>
    </cfRule>
  </conditionalFormatting>
  <conditionalFormatting sqref="AK45">
    <cfRule type="cellIs" dxfId="1225" priority="254" operator="greaterThan">
      <formula>20</formula>
    </cfRule>
  </conditionalFormatting>
  <conditionalFormatting sqref="AQ45">
    <cfRule type="cellIs" dxfId="1224" priority="253" operator="greaterThan">
      <formula>20</formula>
    </cfRule>
  </conditionalFormatting>
  <conditionalFormatting sqref="AW45">
    <cfRule type="cellIs" dxfId="1223" priority="252" operator="greaterThan">
      <formula>20</formula>
    </cfRule>
  </conditionalFormatting>
  <conditionalFormatting sqref="BC45">
    <cfRule type="cellIs" dxfId="1222" priority="251" operator="greaterThan">
      <formula>20</formula>
    </cfRule>
  </conditionalFormatting>
  <conditionalFormatting sqref="AK49">
    <cfRule type="cellIs" dxfId="1221" priority="250" operator="greaterThan">
      <formula>20</formula>
    </cfRule>
  </conditionalFormatting>
  <conditionalFormatting sqref="AQ49">
    <cfRule type="cellIs" dxfId="1220" priority="249" operator="greaterThan">
      <formula>20</formula>
    </cfRule>
  </conditionalFormatting>
  <conditionalFormatting sqref="AW49">
    <cfRule type="cellIs" dxfId="1219" priority="248" operator="greaterThan">
      <formula>20</formula>
    </cfRule>
  </conditionalFormatting>
  <conditionalFormatting sqref="BC49">
    <cfRule type="cellIs" dxfId="1218" priority="247" operator="greaterThan">
      <formula>20</formula>
    </cfRule>
  </conditionalFormatting>
  <conditionalFormatting sqref="AK50">
    <cfRule type="cellIs" dxfId="1217" priority="246" operator="greaterThan">
      <formula>20</formula>
    </cfRule>
  </conditionalFormatting>
  <conditionalFormatting sqref="AQ50">
    <cfRule type="cellIs" dxfId="1216" priority="245" operator="greaterThan">
      <formula>20</formula>
    </cfRule>
  </conditionalFormatting>
  <conditionalFormatting sqref="AW50">
    <cfRule type="cellIs" dxfId="1215" priority="244" operator="greaterThan">
      <formula>20</formula>
    </cfRule>
  </conditionalFormatting>
  <conditionalFormatting sqref="BC50">
    <cfRule type="cellIs" dxfId="1214" priority="243" operator="greaterThan">
      <formula>20</formula>
    </cfRule>
  </conditionalFormatting>
  <conditionalFormatting sqref="AK93 AK90">
    <cfRule type="cellIs" dxfId="1213" priority="238" operator="greaterThan">
      <formula>20</formula>
    </cfRule>
  </conditionalFormatting>
  <conditionalFormatting sqref="BC93 BC90">
    <cfRule type="cellIs" dxfId="1212" priority="235" operator="greaterThan">
      <formula>20</formula>
    </cfRule>
  </conditionalFormatting>
  <conditionalFormatting sqref="AM84:AN84">
    <cfRule type="cellIs" dxfId="1211" priority="234" operator="between">
      <formula>80</formula>
      <formula>120</formula>
    </cfRule>
  </conditionalFormatting>
  <conditionalFormatting sqref="AL83">
    <cfRule type="cellIs" dxfId="1210" priority="233" operator="greaterThan">
      <formula>20</formula>
    </cfRule>
  </conditionalFormatting>
  <conditionalFormatting sqref="AM83:AN83">
    <cfRule type="cellIs" dxfId="1209" priority="232" operator="between">
      <formula>80</formula>
      <formula>120</formula>
    </cfRule>
  </conditionalFormatting>
  <conditionalFormatting sqref="AM83:AN83">
    <cfRule type="cellIs" dxfId="1208" priority="231" operator="between">
      <formula>80</formula>
      <formula>120</formula>
    </cfRule>
  </conditionalFormatting>
  <conditionalFormatting sqref="AM85:AN86">
    <cfRule type="cellIs" dxfId="1207" priority="230" operator="between">
      <formula>80</formula>
      <formula>120</formula>
    </cfRule>
  </conditionalFormatting>
  <conditionalFormatting sqref="AS84:AT84">
    <cfRule type="cellIs" dxfId="1206" priority="229" operator="between">
      <formula>80</formula>
      <formula>120</formula>
    </cfRule>
  </conditionalFormatting>
  <conditionalFormatting sqref="AS84:AT84">
    <cfRule type="cellIs" dxfId="1205" priority="228" operator="between">
      <formula>80</formula>
      <formula>120</formula>
    </cfRule>
  </conditionalFormatting>
  <conditionalFormatting sqref="AS83:AT83">
    <cfRule type="cellIs" dxfId="1204" priority="226" operator="between">
      <formula>80</formula>
      <formula>120</formula>
    </cfRule>
  </conditionalFormatting>
  <conditionalFormatting sqref="AS83:AT83">
    <cfRule type="cellIs" dxfId="1203" priority="225" operator="between">
      <formula>80</formula>
      <formula>120</formula>
    </cfRule>
  </conditionalFormatting>
  <conditionalFormatting sqref="AS83:AT83">
    <cfRule type="cellIs" dxfId="1202" priority="224" operator="between">
      <formula>80</formula>
      <formula>120</formula>
    </cfRule>
  </conditionalFormatting>
  <conditionalFormatting sqref="AS85:AT86">
    <cfRule type="cellIs" dxfId="1201" priority="223" operator="between">
      <formula>80</formula>
      <formula>120</formula>
    </cfRule>
  </conditionalFormatting>
  <conditionalFormatting sqref="AS85:AT86">
    <cfRule type="cellIs" dxfId="1200" priority="222" operator="between">
      <formula>80</formula>
      <formula>120</formula>
    </cfRule>
  </conditionalFormatting>
  <conditionalFormatting sqref="BD83">
    <cfRule type="cellIs" dxfId="1199" priority="214" operator="greaterThan">
      <formula>20</formula>
    </cfRule>
  </conditionalFormatting>
  <conditionalFormatting sqref="AY84:AZ84">
    <cfRule type="cellIs" dxfId="1198" priority="221" operator="between">
      <formula>80</formula>
      <formula>120</formula>
    </cfRule>
  </conditionalFormatting>
  <conditionalFormatting sqref="AX83">
    <cfRule type="cellIs" dxfId="1197" priority="220" operator="greaterThan">
      <formula>20</formula>
    </cfRule>
  </conditionalFormatting>
  <conditionalFormatting sqref="AY83:AZ83">
    <cfRule type="cellIs" dxfId="1196" priority="219" operator="between">
      <formula>80</formula>
      <formula>120</formula>
    </cfRule>
  </conditionalFormatting>
  <conditionalFormatting sqref="AY83:AZ83">
    <cfRule type="cellIs" dxfId="1195" priority="217" operator="between">
      <formula>80</formula>
      <formula>120</formula>
    </cfRule>
  </conditionalFormatting>
  <conditionalFormatting sqref="AY83:AZ83">
    <cfRule type="cellIs" dxfId="1194" priority="218" operator="between">
      <formula>80</formula>
      <formula>120</formula>
    </cfRule>
  </conditionalFormatting>
  <conditionalFormatting sqref="AY85:AZ86">
    <cfRule type="cellIs" dxfId="1193" priority="216" operator="between">
      <formula>80</formula>
      <formula>120</formula>
    </cfRule>
  </conditionalFormatting>
  <conditionalFormatting sqref="AK88">
    <cfRule type="cellIs" dxfId="1192" priority="208" operator="greaterThan">
      <formula>20</formula>
    </cfRule>
  </conditionalFormatting>
  <conditionalFormatting sqref="BE84">
    <cfRule type="cellIs" dxfId="1191" priority="215" operator="between">
      <formula>80</formula>
      <formula>120</formula>
    </cfRule>
  </conditionalFormatting>
  <conditionalFormatting sqref="BE83">
    <cfRule type="cellIs" dxfId="1190" priority="213" operator="between">
      <formula>80</formula>
      <formula>120</formula>
    </cfRule>
  </conditionalFormatting>
  <conditionalFormatting sqref="BE83">
    <cfRule type="cellIs" dxfId="1189" priority="210" operator="between">
      <formula>80</formula>
      <formula>120</formula>
    </cfRule>
  </conditionalFormatting>
  <conditionalFormatting sqref="BE83">
    <cfRule type="cellIs" dxfId="1188" priority="211" operator="between">
      <formula>80</formula>
      <formula>120</formula>
    </cfRule>
  </conditionalFormatting>
  <conditionalFormatting sqref="AK92 AK89">
    <cfRule type="cellIs" dxfId="1187" priority="200" operator="greaterThan">
      <formula>20</formula>
    </cfRule>
  </conditionalFormatting>
  <conditionalFormatting sqref="BE85:BE86">
    <cfRule type="cellIs" dxfId="1186" priority="209" operator="between">
      <formula>80</formula>
      <formula>120</formula>
    </cfRule>
  </conditionalFormatting>
  <conditionalFormatting sqref="AW92 AW89">
    <cfRule type="cellIs" dxfId="1185" priority="198" operator="greaterThan">
      <formula>20</formula>
    </cfRule>
  </conditionalFormatting>
  <conditionalFormatting sqref="AQ88">
    <cfRule type="cellIs" dxfId="1184" priority="207" operator="greaterThan">
      <formula>20</formula>
    </cfRule>
  </conditionalFormatting>
  <conditionalFormatting sqref="BC94 BC91">
    <cfRule type="cellIs" dxfId="1183" priority="201" operator="greaterThan">
      <formula>20</formula>
    </cfRule>
  </conditionalFormatting>
  <conditionalFormatting sqref="BC95 BC92 BC89">
    <cfRule type="cellIs" dxfId="1182" priority="197" operator="greaterThan">
      <formula>20</formula>
    </cfRule>
  </conditionalFormatting>
  <conditionalFormatting sqref="AM96:AN96">
    <cfRule type="cellIs" dxfId="1181" priority="196" operator="between">
      <formula>80</formula>
      <formula>120</formula>
    </cfRule>
  </conditionalFormatting>
  <conditionalFormatting sqref="AS96:AT96">
    <cfRule type="cellIs" dxfId="1180" priority="194" operator="between">
      <formula>80</formula>
      <formula>120</formula>
    </cfRule>
  </conditionalFormatting>
  <conditionalFormatting sqref="AY96:AZ96">
    <cfRule type="cellIs" dxfId="1179" priority="193" operator="between">
      <formula>80</formula>
      <formula>120</formula>
    </cfRule>
  </conditionalFormatting>
  <conditionalFormatting sqref="AK97">
    <cfRule type="cellIs" dxfId="1178" priority="188" operator="greaterThan">
      <formula>20</formula>
    </cfRule>
  </conditionalFormatting>
  <conditionalFormatting sqref="BC97">
    <cfRule type="cellIs" dxfId="1177" priority="185" operator="greaterThan">
      <formula>20</formula>
    </cfRule>
  </conditionalFormatting>
  <conditionalFormatting sqref="AQ97:AR97">
    <cfRule type="cellIs" dxfId="1176" priority="189" operator="greaterThan">
      <formula>20</formula>
    </cfRule>
  </conditionalFormatting>
  <conditionalFormatting sqref="AQ97">
    <cfRule type="cellIs" dxfId="1175" priority="187" operator="greaterThan">
      <formula>20</formula>
    </cfRule>
  </conditionalFormatting>
  <conditionalFormatting sqref="AW97">
    <cfRule type="cellIs" dxfId="1174" priority="186" operator="greaterThan">
      <formula>20</formula>
    </cfRule>
  </conditionalFormatting>
  <conditionalFormatting sqref="BC97">
    <cfRule type="cellIs" dxfId="1173" priority="183" operator="greaterThan">
      <formula>20</formula>
    </cfRule>
  </conditionalFormatting>
  <conditionalFormatting sqref="AW97">
    <cfRule type="cellIs" dxfId="1172" priority="184" operator="greaterThan">
      <formula>20</formula>
    </cfRule>
  </conditionalFormatting>
  <conditionalFormatting sqref="AK130 AK127 AK124 AK121 AK118 AK115 AK112 AK109 AK106 AK103 AK100">
    <cfRule type="cellIs" dxfId="1171" priority="182" operator="greaterThan">
      <formula>20</formula>
    </cfRule>
  </conditionalFormatting>
  <conditionalFormatting sqref="AQ130 AQ127 AQ124 AQ121 AQ118 AQ115 AQ112 AQ109 AQ106 AQ103 AQ100">
    <cfRule type="cellIs" dxfId="1170" priority="181" operator="greaterThan">
      <formula>20</formula>
    </cfRule>
  </conditionalFormatting>
  <conditionalFormatting sqref="AW130 AW127 AW124 AW121 AW118 AW115 AW112 AW109 AW106 AW103 AW100">
    <cfRule type="cellIs" dxfId="1169" priority="180" operator="greaterThan">
      <formula>20</formula>
    </cfRule>
  </conditionalFormatting>
  <conditionalFormatting sqref="BC130 BC127 BC124 BC121 BC118 BC115 BC112 BC109 BC106 BC103 BC100">
    <cfRule type="cellIs" dxfId="1168" priority="179" operator="greaterThan">
      <formula>20</formula>
    </cfRule>
  </conditionalFormatting>
  <conditionalFormatting sqref="AX130">
    <cfRule type="cellIs" dxfId="1167" priority="164" operator="greaterThan">
      <formula>20</formula>
    </cfRule>
  </conditionalFormatting>
  <conditionalFormatting sqref="AM131:AN131">
    <cfRule type="cellIs" dxfId="1166" priority="178" operator="between">
      <formula>80</formula>
      <formula>120</formula>
    </cfRule>
  </conditionalFormatting>
  <conditionalFormatting sqref="AL130">
    <cfRule type="cellIs" dxfId="1165" priority="177" operator="greaterThan">
      <formula>20</formula>
    </cfRule>
  </conditionalFormatting>
  <conditionalFormatting sqref="AM130:AN130">
    <cfRule type="cellIs" dxfId="1164" priority="176" operator="between">
      <formula>80</formula>
      <formula>120</formula>
    </cfRule>
  </conditionalFormatting>
  <conditionalFormatting sqref="AM130:AN130">
    <cfRule type="cellIs" dxfId="1163" priority="175" operator="between">
      <formula>80</formula>
      <formula>120</formula>
    </cfRule>
  </conditionalFormatting>
  <conditionalFormatting sqref="AM132:AN132">
    <cfRule type="cellIs" dxfId="1162" priority="174" operator="between">
      <formula>80</formula>
      <formula>120</formula>
    </cfRule>
  </conditionalFormatting>
  <conditionalFormatting sqref="AS131:AT131">
    <cfRule type="cellIs" dxfId="1161" priority="173" operator="between">
      <formula>80</formula>
      <formula>120</formula>
    </cfRule>
  </conditionalFormatting>
  <conditionalFormatting sqref="AS131:AT131">
    <cfRule type="cellIs" dxfId="1160" priority="172" operator="between">
      <formula>80</formula>
      <formula>120</formula>
    </cfRule>
  </conditionalFormatting>
  <conditionalFormatting sqref="AR130">
    <cfRule type="cellIs" dxfId="1159" priority="171" operator="greaterThan">
      <formula>20</formula>
    </cfRule>
  </conditionalFormatting>
  <conditionalFormatting sqref="AS130:AT130">
    <cfRule type="cellIs" dxfId="1158" priority="170" operator="between">
      <formula>80</formula>
      <formula>120</formula>
    </cfRule>
  </conditionalFormatting>
  <conditionalFormatting sqref="AS130:AT130">
    <cfRule type="cellIs" dxfId="1157" priority="169" operator="between">
      <formula>80</formula>
      <formula>120</formula>
    </cfRule>
  </conditionalFormatting>
  <conditionalFormatting sqref="AS130:AT130">
    <cfRule type="cellIs" dxfId="1156" priority="168" operator="between">
      <formula>80</formula>
      <formula>120</formula>
    </cfRule>
  </conditionalFormatting>
  <conditionalFormatting sqref="AS132:AT132">
    <cfRule type="cellIs" dxfId="1155" priority="167" operator="between">
      <formula>80</formula>
      <formula>120</formula>
    </cfRule>
  </conditionalFormatting>
  <conditionalFormatting sqref="AS132:AT132">
    <cfRule type="cellIs" dxfId="1154" priority="166" operator="between">
      <formula>80</formula>
      <formula>120</formula>
    </cfRule>
  </conditionalFormatting>
  <conditionalFormatting sqref="AY131:AZ131">
    <cfRule type="cellIs" dxfId="1153" priority="165" operator="between">
      <formula>80</formula>
      <formula>120</formula>
    </cfRule>
  </conditionalFormatting>
  <conditionalFormatting sqref="AY130:AZ130">
    <cfRule type="cellIs" dxfId="1152" priority="163" operator="between">
      <formula>80</formula>
      <formula>120</formula>
    </cfRule>
  </conditionalFormatting>
  <conditionalFormatting sqref="AY130:AZ130">
    <cfRule type="cellIs" dxfId="1151" priority="161" operator="between">
      <formula>80</formula>
      <formula>120</formula>
    </cfRule>
  </conditionalFormatting>
  <conditionalFormatting sqref="AY130:AZ130">
    <cfRule type="cellIs" dxfId="1150" priority="162" operator="between">
      <formula>80</formula>
      <formula>120</formula>
    </cfRule>
  </conditionalFormatting>
  <conditionalFormatting sqref="AY132:AZ132">
    <cfRule type="cellIs" dxfId="1149" priority="160" operator="between">
      <formula>80</formula>
      <formula>120</formula>
    </cfRule>
  </conditionalFormatting>
  <conditionalFormatting sqref="BE131">
    <cfRule type="cellIs" dxfId="1148" priority="159" operator="between">
      <formula>80</formula>
      <formula>120</formula>
    </cfRule>
  </conditionalFormatting>
  <conditionalFormatting sqref="BD130">
    <cfRule type="cellIs" dxfId="1147" priority="158" operator="greaterThan">
      <formula>20</formula>
    </cfRule>
  </conditionalFormatting>
  <conditionalFormatting sqref="BE130">
    <cfRule type="cellIs" dxfId="1146" priority="157" operator="between">
      <formula>80</formula>
      <formula>120</formula>
    </cfRule>
  </conditionalFormatting>
  <conditionalFormatting sqref="BE130">
    <cfRule type="cellIs" dxfId="1145" priority="156" operator="between">
      <formula>80</formula>
      <formula>120</formula>
    </cfRule>
  </conditionalFormatting>
  <conditionalFormatting sqref="BE130">
    <cfRule type="cellIs" dxfId="1144" priority="154" operator="between">
      <formula>80</formula>
      <formula>120</formula>
    </cfRule>
  </conditionalFormatting>
  <conditionalFormatting sqref="BE130">
    <cfRule type="cellIs" dxfId="1143" priority="155" operator="between">
      <formula>80</formula>
      <formula>120</formula>
    </cfRule>
  </conditionalFormatting>
  <conditionalFormatting sqref="BE132">
    <cfRule type="cellIs" dxfId="1142" priority="153" operator="between">
      <formula>80</formula>
      <formula>120</formula>
    </cfRule>
  </conditionalFormatting>
  <conditionalFormatting sqref="AK131 AK128 AK125 AK122 AK119 AK116 AK113 AK110 AK107 AK104 AK101 AK98">
    <cfRule type="cellIs" dxfId="1141" priority="152" operator="greaterThan">
      <formula>20</formula>
    </cfRule>
  </conditionalFormatting>
  <conditionalFormatting sqref="AQ131 AQ128 AQ125 AQ122 AQ119 AQ116 AQ113 AQ110 AQ107 AQ104 AQ101 AQ98">
    <cfRule type="cellIs" dxfId="1140" priority="151" operator="greaterThan">
      <formula>20</formula>
    </cfRule>
  </conditionalFormatting>
  <conditionalFormatting sqref="AW131 AW128 AW125 AW122 AW119 AW116 AW113 AW110 AW107 AW104 AW101 AW98">
    <cfRule type="cellIs" dxfId="1139" priority="150" operator="greaterThan">
      <formula>20</formula>
    </cfRule>
  </conditionalFormatting>
  <conditionalFormatting sqref="BC131 BC128 BC125 BC122 BC119 BC116 BC113 BC110 BC107 BC104 BC101 BC98">
    <cfRule type="cellIs" dxfId="1138" priority="149" operator="greaterThan">
      <formula>20</formula>
    </cfRule>
  </conditionalFormatting>
  <conditionalFormatting sqref="AK138 AK135">
    <cfRule type="cellIs" dxfId="1137" priority="148" operator="greaterThan">
      <formula>20</formula>
    </cfRule>
  </conditionalFormatting>
  <conditionalFormatting sqref="AQ138 AQ135">
    <cfRule type="cellIs" dxfId="1136" priority="147" operator="greaterThan">
      <formula>20</formula>
    </cfRule>
  </conditionalFormatting>
  <conditionalFormatting sqref="AW138 AW135">
    <cfRule type="cellIs" dxfId="1135" priority="146" operator="greaterThan">
      <formula>20</formula>
    </cfRule>
  </conditionalFormatting>
  <conditionalFormatting sqref="BC138 BC135">
    <cfRule type="cellIs" dxfId="1134" priority="145" operator="greaterThan">
      <formula>20</formula>
    </cfRule>
  </conditionalFormatting>
  <conditionalFormatting sqref="AL131">
    <cfRule type="cellIs" dxfId="1133" priority="137" operator="lessThan">
      <formula>20</formula>
    </cfRule>
  </conditionalFormatting>
  <conditionalFormatting sqref="AM129:AN129">
    <cfRule type="cellIs" dxfId="1132" priority="144" operator="between">
      <formula>80</formula>
      <formula>120</formula>
    </cfRule>
  </conditionalFormatting>
  <conditionalFormatting sqref="AL128">
    <cfRule type="cellIs" dxfId="1131" priority="143" operator="greaterThan">
      <formula>20</formula>
    </cfRule>
  </conditionalFormatting>
  <conditionalFormatting sqref="AM128:AN128">
    <cfRule type="cellIs" dxfId="1130" priority="142" operator="between">
      <formula>80</formula>
      <formula>120</formula>
    </cfRule>
  </conditionalFormatting>
  <conditionalFormatting sqref="AM128:AN128">
    <cfRule type="cellIs" dxfId="1129" priority="141" operator="between">
      <formula>80</formula>
      <formula>120</formula>
    </cfRule>
  </conditionalFormatting>
  <conditionalFormatting sqref="AL131">
    <cfRule type="cellIs" dxfId="1128" priority="140" operator="greaterThan">
      <formula>20</formula>
    </cfRule>
  </conditionalFormatting>
  <conditionalFormatting sqref="AM130:AN131">
    <cfRule type="cellIs" dxfId="1127" priority="139" operator="between">
      <formula>80</formula>
      <formula>120</formula>
    </cfRule>
  </conditionalFormatting>
  <conditionalFormatting sqref="AL131">
    <cfRule type="cellIs" dxfId="1126" priority="138" operator="greaterThan">
      <formula>20</formula>
    </cfRule>
  </conditionalFormatting>
  <conditionalFormatting sqref="AS129:AT129">
    <cfRule type="cellIs" dxfId="1125" priority="136" operator="between">
      <formula>80</formula>
      <formula>120</formula>
    </cfRule>
  </conditionalFormatting>
  <conditionalFormatting sqref="AS129:AT129">
    <cfRule type="cellIs" dxfId="1124" priority="135" operator="between">
      <formula>80</formula>
      <formula>120</formula>
    </cfRule>
  </conditionalFormatting>
  <conditionalFormatting sqref="AR128">
    <cfRule type="cellIs" dxfId="1123" priority="134" operator="greaterThan">
      <formula>20</formula>
    </cfRule>
  </conditionalFormatting>
  <conditionalFormatting sqref="AS128:AT128">
    <cfRule type="cellIs" dxfId="1122" priority="133" operator="between">
      <formula>80</formula>
      <formula>120</formula>
    </cfRule>
  </conditionalFormatting>
  <conditionalFormatting sqref="AS128:AT128">
    <cfRule type="cellIs" dxfId="1121" priority="132" operator="between">
      <formula>80</formula>
      <formula>120</formula>
    </cfRule>
  </conditionalFormatting>
  <conditionalFormatting sqref="AS128:AT128">
    <cfRule type="cellIs" dxfId="1120" priority="131" operator="between">
      <formula>80</formula>
      <formula>120</formula>
    </cfRule>
  </conditionalFormatting>
  <conditionalFormatting sqref="AR131">
    <cfRule type="cellIs" dxfId="1119" priority="130" operator="greaterThan">
      <formula>20</formula>
    </cfRule>
  </conditionalFormatting>
  <conditionalFormatting sqref="AS130:AT131">
    <cfRule type="cellIs" dxfId="1118" priority="129" operator="between">
      <formula>80</formula>
      <formula>120</formula>
    </cfRule>
  </conditionalFormatting>
  <conditionalFormatting sqref="AS130:AT131">
    <cfRule type="cellIs" dxfId="1117" priority="128" operator="between">
      <formula>80</formula>
      <formula>120</formula>
    </cfRule>
  </conditionalFormatting>
  <conditionalFormatting sqref="AR131">
    <cfRule type="cellIs" dxfId="1116" priority="127" operator="greaterThan">
      <formula>20</formula>
    </cfRule>
  </conditionalFormatting>
  <conditionalFormatting sqref="AR131">
    <cfRule type="cellIs" dxfId="1115" priority="126" operator="lessThan">
      <formula>20</formula>
    </cfRule>
  </conditionalFormatting>
  <conditionalFormatting sqref="AY129:AZ129">
    <cfRule type="cellIs" dxfId="1114" priority="125" operator="between">
      <formula>80</formula>
      <formula>120</formula>
    </cfRule>
  </conditionalFormatting>
  <conditionalFormatting sqref="AX128">
    <cfRule type="cellIs" dxfId="1113" priority="124" operator="greaterThan">
      <formula>20</formula>
    </cfRule>
  </conditionalFormatting>
  <conditionalFormatting sqref="AY128:AZ128">
    <cfRule type="cellIs" dxfId="1112" priority="123" operator="between">
      <formula>80</formula>
      <formula>120</formula>
    </cfRule>
  </conditionalFormatting>
  <conditionalFormatting sqref="AY128:AZ128">
    <cfRule type="cellIs" dxfId="1111" priority="121" operator="between">
      <formula>80</formula>
      <formula>120</formula>
    </cfRule>
  </conditionalFormatting>
  <conditionalFormatting sqref="AY128:AZ128">
    <cfRule type="cellIs" dxfId="1110" priority="122" operator="between">
      <formula>80</formula>
      <formula>120</formula>
    </cfRule>
  </conditionalFormatting>
  <conditionalFormatting sqref="AX131">
    <cfRule type="cellIs" dxfId="1109" priority="120" operator="greaterThan">
      <formula>20</formula>
    </cfRule>
  </conditionalFormatting>
  <conditionalFormatting sqref="AY130:AZ131">
    <cfRule type="cellIs" dxfId="1108" priority="119" operator="between">
      <formula>80</formula>
      <formula>120</formula>
    </cfRule>
  </conditionalFormatting>
  <conditionalFormatting sqref="AX131">
    <cfRule type="cellIs" dxfId="1107" priority="118" operator="greaterThan">
      <formula>20</formula>
    </cfRule>
  </conditionalFormatting>
  <conditionalFormatting sqref="AX131">
    <cfRule type="cellIs" dxfId="1106" priority="117" operator="lessThan">
      <formula>20</formula>
    </cfRule>
  </conditionalFormatting>
  <conditionalFormatting sqref="BE129">
    <cfRule type="cellIs" dxfId="1105" priority="116" operator="between">
      <formula>80</formula>
      <formula>120</formula>
    </cfRule>
  </conditionalFormatting>
  <conditionalFormatting sqref="BD128">
    <cfRule type="cellIs" dxfId="1104" priority="115" operator="greaterThan">
      <formula>20</formula>
    </cfRule>
  </conditionalFormatting>
  <conditionalFormatting sqref="BE128">
    <cfRule type="cellIs" dxfId="1103" priority="114" operator="between">
      <formula>80</formula>
      <formula>120</formula>
    </cfRule>
  </conditionalFormatting>
  <conditionalFormatting sqref="BE128">
    <cfRule type="cellIs" dxfId="1102" priority="113" operator="between">
      <formula>80</formula>
      <formula>120</formula>
    </cfRule>
  </conditionalFormatting>
  <conditionalFormatting sqref="BE128">
    <cfRule type="cellIs" dxfId="1101" priority="111" operator="between">
      <formula>80</formula>
      <formula>120</formula>
    </cfRule>
  </conditionalFormatting>
  <conditionalFormatting sqref="BE128">
    <cfRule type="cellIs" dxfId="1100" priority="112" operator="between">
      <formula>80</formula>
      <formula>120</formula>
    </cfRule>
  </conditionalFormatting>
  <conditionalFormatting sqref="BD131">
    <cfRule type="cellIs" dxfId="1099" priority="110" operator="greaterThan">
      <formula>20</formula>
    </cfRule>
  </conditionalFormatting>
  <conditionalFormatting sqref="BE130:BE131">
    <cfRule type="cellIs" dxfId="1098" priority="109" operator="between">
      <formula>80</formula>
      <formula>120</formula>
    </cfRule>
  </conditionalFormatting>
  <conditionalFormatting sqref="BD131">
    <cfRule type="cellIs" dxfId="1097" priority="108" operator="greaterThan">
      <formula>20</formula>
    </cfRule>
  </conditionalFormatting>
  <conditionalFormatting sqref="BD131">
    <cfRule type="cellIs" dxfId="1096" priority="107" operator="lessThan">
      <formula>20</formula>
    </cfRule>
  </conditionalFormatting>
  <conditionalFormatting sqref="AK133">
    <cfRule type="cellIs" dxfId="1095" priority="106" operator="greaterThan">
      <formula>20</formula>
    </cfRule>
  </conditionalFormatting>
  <conditionalFormatting sqref="AQ133">
    <cfRule type="cellIs" dxfId="1094" priority="105" operator="greaterThan">
      <formula>20</formula>
    </cfRule>
  </conditionalFormatting>
  <conditionalFormatting sqref="AW133">
    <cfRule type="cellIs" dxfId="1093" priority="104" operator="greaterThan">
      <formula>20</formula>
    </cfRule>
  </conditionalFormatting>
  <conditionalFormatting sqref="BC133">
    <cfRule type="cellIs" dxfId="1092" priority="103" operator="greaterThan">
      <formula>20</formula>
    </cfRule>
  </conditionalFormatting>
  <conditionalFormatting sqref="AK136">
    <cfRule type="cellIs" dxfId="1091" priority="102" operator="greaterThan">
      <formula>20</formula>
    </cfRule>
  </conditionalFormatting>
  <conditionalFormatting sqref="AQ136">
    <cfRule type="cellIs" dxfId="1090" priority="101" operator="greaterThan">
      <formula>20</formula>
    </cfRule>
  </conditionalFormatting>
  <conditionalFormatting sqref="AW136">
    <cfRule type="cellIs" dxfId="1089" priority="100" operator="greaterThan">
      <formula>20</formula>
    </cfRule>
  </conditionalFormatting>
  <conditionalFormatting sqref="BC136">
    <cfRule type="cellIs" dxfId="1088" priority="99" operator="greaterThan">
      <formula>20</formula>
    </cfRule>
  </conditionalFormatting>
  <conditionalFormatting sqref="AK134">
    <cfRule type="cellIs" dxfId="1087" priority="98" operator="greaterThan">
      <formula>20</formula>
    </cfRule>
  </conditionalFormatting>
  <conditionalFormatting sqref="AQ134">
    <cfRule type="cellIs" dxfId="1086" priority="97" operator="greaterThan">
      <formula>20</formula>
    </cfRule>
  </conditionalFormatting>
  <conditionalFormatting sqref="AW134">
    <cfRule type="cellIs" dxfId="1085" priority="96" operator="greaterThan">
      <formula>20</formula>
    </cfRule>
  </conditionalFormatting>
  <conditionalFormatting sqref="BC134">
    <cfRule type="cellIs" dxfId="1084" priority="95" operator="greaterThan">
      <formula>20</formula>
    </cfRule>
  </conditionalFormatting>
  <conditionalFormatting sqref="AM89:AN89">
    <cfRule type="cellIs" dxfId="1083" priority="94" operator="between">
      <formula>80</formula>
      <formula>120</formula>
    </cfRule>
  </conditionalFormatting>
  <conditionalFormatting sqref="AL88">
    <cfRule type="cellIs" dxfId="1082" priority="93" operator="greaterThan">
      <formula>20</formula>
    </cfRule>
  </conditionalFormatting>
  <conditionalFormatting sqref="AM88:AN88">
    <cfRule type="cellIs" dxfId="1081" priority="92" operator="between">
      <formula>80</formula>
      <formula>120</formula>
    </cfRule>
  </conditionalFormatting>
  <conditionalFormatting sqref="AM88:AN88">
    <cfRule type="cellIs" dxfId="1080" priority="91" operator="between">
      <formula>80</formula>
      <formula>120</formula>
    </cfRule>
  </conditionalFormatting>
  <conditionalFormatting sqref="AL89">
    <cfRule type="cellIs" dxfId="1079" priority="84" operator="lessThan">
      <formula>20</formula>
    </cfRule>
  </conditionalFormatting>
  <conditionalFormatting sqref="AM87:AN87">
    <cfRule type="cellIs" dxfId="1078" priority="90" operator="between">
      <formula>80</formula>
      <formula>120</formula>
    </cfRule>
  </conditionalFormatting>
  <conditionalFormatting sqref="AM86:AN86">
    <cfRule type="cellIs" dxfId="1077" priority="89" operator="between">
      <formula>80</formula>
      <formula>120</formula>
    </cfRule>
  </conditionalFormatting>
  <conditionalFormatting sqref="AM86:AN86">
    <cfRule type="cellIs" dxfId="1076" priority="88" operator="between">
      <formula>80</formula>
      <formula>120</formula>
    </cfRule>
  </conditionalFormatting>
  <conditionalFormatting sqref="AL89">
    <cfRule type="cellIs" dxfId="1075" priority="87" operator="greaterThan">
      <formula>20</formula>
    </cfRule>
  </conditionalFormatting>
  <conditionalFormatting sqref="AM88:AN89">
    <cfRule type="cellIs" dxfId="1074" priority="86" operator="between">
      <formula>80</formula>
      <formula>120</formula>
    </cfRule>
  </conditionalFormatting>
  <conditionalFormatting sqref="AL89">
    <cfRule type="cellIs" dxfId="1073" priority="85" operator="greaterThan">
      <formula>20</formula>
    </cfRule>
  </conditionalFormatting>
  <conditionalFormatting sqref="AS89:AT89">
    <cfRule type="cellIs" dxfId="1072" priority="83" operator="between">
      <formula>80</formula>
      <formula>120</formula>
    </cfRule>
  </conditionalFormatting>
  <conditionalFormatting sqref="AS89:AT89">
    <cfRule type="cellIs" dxfId="1071" priority="82" operator="between">
      <formula>80</formula>
      <formula>120</formula>
    </cfRule>
  </conditionalFormatting>
  <conditionalFormatting sqref="AR88">
    <cfRule type="cellIs" dxfId="1070" priority="81" operator="greaterThan">
      <formula>20</formula>
    </cfRule>
  </conditionalFormatting>
  <conditionalFormatting sqref="AS88:AT88">
    <cfRule type="cellIs" dxfId="1069" priority="80" operator="between">
      <formula>80</formula>
      <formula>120</formula>
    </cfRule>
  </conditionalFormatting>
  <conditionalFormatting sqref="AS88:AT88">
    <cfRule type="cellIs" dxfId="1068" priority="79" operator="between">
      <formula>80</formula>
      <formula>120</formula>
    </cfRule>
  </conditionalFormatting>
  <conditionalFormatting sqref="AS88:AT88">
    <cfRule type="cellIs" dxfId="1067" priority="78" operator="between">
      <formula>80</formula>
      <formula>120</formula>
    </cfRule>
  </conditionalFormatting>
  <conditionalFormatting sqref="AS87:AT87">
    <cfRule type="cellIs" dxfId="1066" priority="77" operator="between">
      <formula>80</formula>
      <formula>120</formula>
    </cfRule>
  </conditionalFormatting>
  <conditionalFormatting sqref="AS87:AT87">
    <cfRule type="cellIs" dxfId="1065" priority="76" operator="between">
      <formula>80</formula>
      <formula>120</formula>
    </cfRule>
  </conditionalFormatting>
  <conditionalFormatting sqref="AS86:AT86">
    <cfRule type="cellIs" dxfId="1064" priority="75" operator="between">
      <formula>80</formula>
      <formula>120</formula>
    </cfRule>
  </conditionalFormatting>
  <conditionalFormatting sqref="AS86:AT86">
    <cfRule type="cellIs" dxfId="1063" priority="74" operator="between">
      <formula>80</formula>
      <formula>120</formula>
    </cfRule>
  </conditionalFormatting>
  <conditionalFormatting sqref="AS86:AT86">
    <cfRule type="cellIs" dxfId="1062" priority="73" operator="between">
      <formula>80</formula>
      <formula>120</formula>
    </cfRule>
  </conditionalFormatting>
  <conditionalFormatting sqref="AR89">
    <cfRule type="cellIs" dxfId="1061" priority="72" operator="greaterThan">
      <formula>20</formula>
    </cfRule>
  </conditionalFormatting>
  <conditionalFormatting sqref="AS88:AT89">
    <cfRule type="cellIs" dxfId="1060" priority="71" operator="between">
      <formula>80</formula>
      <formula>120</formula>
    </cfRule>
  </conditionalFormatting>
  <conditionalFormatting sqref="AS88:AT89">
    <cfRule type="cellIs" dxfId="1059" priority="70" operator="between">
      <formula>80</formula>
      <formula>120</formula>
    </cfRule>
  </conditionalFormatting>
  <conditionalFormatting sqref="AR89">
    <cfRule type="cellIs" dxfId="1058" priority="69" operator="greaterThan">
      <formula>20</formula>
    </cfRule>
  </conditionalFormatting>
  <conditionalFormatting sqref="AR89">
    <cfRule type="cellIs" dxfId="1057" priority="68" operator="lessThan">
      <formula>20</formula>
    </cfRule>
  </conditionalFormatting>
  <conditionalFormatting sqref="AY89:AZ89">
    <cfRule type="cellIs" dxfId="1056" priority="67" operator="between">
      <formula>80</formula>
      <formula>120</formula>
    </cfRule>
  </conditionalFormatting>
  <conditionalFormatting sqref="AX88">
    <cfRule type="cellIs" dxfId="1055" priority="66" operator="greaterThan">
      <formula>20</formula>
    </cfRule>
  </conditionalFormatting>
  <conditionalFormatting sqref="AY88:AZ88">
    <cfRule type="cellIs" dxfId="1054" priority="65" operator="between">
      <formula>80</formula>
      <formula>120</formula>
    </cfRule>
  </conditionalFormatting>
  <conditionalFormatting sqref="AY88:AZ88">
    <cfRule type="cellIs" dxfId="1053" priority="63" operator="between">
      <formula>80</formula>
      <formula>120</formula>
    </cfRule>
  </conditionalFormatting>
  <conditionalFormatting sqref="AY88:AZ88">
    <cfRule type="cellIs" dxfId="1052" priority="64" operator="between">
      <formula>80</formula>
      <formula>120</formula>
    </cfRule>
  </conditionalFormatting>
  <conditionalFormatting sqref="AY87:AZ87">
    <cfRule type="cellIs" dxfId="1051" priority="62" operator="between">
      <formula>80</formula>
      <formula>120</formula>
    </cfRule>
  </conditionalFormatting>
  <conditionalFormatting sqref="AY86:AZ86">
    <cfRule type="cellIs" dxfId="1050" priority="61" operator="between">
      <formula>80</formula>
      <formula>120</formula>
    </cfRule>
  </conditionalFormatting>
  <conditionalFormatting sqref="AY86:AZ86">
    <cfRule type="cellIs" dxfId="1049" priority="59" operator="between">
      <formula>80</formula>
      <formula>120</formula>
    </cfRule>
  </conditionalFormatting>
  <conditionalFormatting sqref="AY86:AZ86">
    <cfRule type="cellIs" dxfId="1048" priority="60" operator="between">
      <formula>80</formula>
      <formula>120</formula>
    </cfRule>
  </conditionalFormatting>
  <conditionalFormatting sqref="AX89">
    <cfRule type="cellIs" dxfId="1047" priority="58" operator="greaterThan">
      <formula>20</formula>
    </cfRule>
  </conditionalFormatting>
  <conditionalFormatting sqref="AY88:AZ89">
    <cfRule type="cellIs" dxfId="1046" priority="57" operator="between">
      <formula>80</formula>
      <formula>120</formula>
    </cfRule>
  </conditionalFormatting>
  <conditionalFormatting sqref="AX89">
    <cfRule type="cellIs" dxfId="1045" priority="56" operator="greaterThan">
      <formula>20</formula>
    </cfRule>
  </conditionalFormatting>
  <conditionalFormatting sqref="AX89">
    <cfRule type="cellIs" dxfId="1044" priority="55" operator="lessThan">
      <formula>20</formula>
    </cfRule>
  </conditionalFormatting>
  <conditionalFormatting sqref="BE86">
    <cfRule type="cellIs" dxfId="1043" priority="46" operator="between">
      <formula>80</formula>
      <formula>120</formula>
    </cfRule>
  </conditionalFormatting>
  <conditionalFormatting sqref="BE89">
    <cfRule type="cellIs" dxfId="1042" priority="54" operator="between">
      <formula>80</formula>
      <formula>120</formula>
    </cfRule>
  </conditionalFormatting>
  <conditionalFormatting sqref="BD88">
    <cfRule type="cellIs" dxfId="1041" priority="53" operator="greaterThan">
      <formula>20</formula>
    </cfRule>
  </conditionalFormatting>
  <conditionalFormatting sqref="BE88">
    <cfRule type="cellIs" dxfId="1040" priority="52" operator="between">
      <formula>80</formula>
      <formula>120</formula>
    </cfRule>
  </conditionalFormatting>
  <conditionalFormatting sqref="BE88">
    <cfRule type="cellIs" dxfId="1039" priority="51" operator="between">
      <formula>80</formula>
      <formula>120</formula>
    </cfRule>
  </conditionalFormatting>
  <conditionalFormatting sqref="BE88">
    <cfRule type="cellIs" dxfId="1038" priority="49" operator="between">
      <formula>80</formula>
      <formula>120</formula>
    </cfRule>
  </conditionalFormatting>
  <conditionalFormatting sqref="BE88">
    <cfRule type="cellIs" dxfId="1037" priority="50" operator="between">
      <formula>80</formula>
      <formula>120</formula>
    </cfRule>
  </conditionalFormatting>
  <conditionalFormatting sqref="BE87">
    <cfRule type="cellIs" dxfId="1036" priority="48" operator="between">
      <formula>80</formula>
      <formula>120</formula>
    </cfRule>
  </conditionalFormatting>
  <conditionalFormatting sqref="BE86">
    <cfRule type="cellIs" dxfId="1035" priority="47" operator="between">
      <formula>80</formula>
      <formula>120</formula>
    </cfRule>
  </conditionalFormatting>
  <conditionalFormatting sqref="BE86">
    <cfRule type="cellIs" dxfId="1034" priority="44" operator="between">
      <formula>80</formula>
      <formula>120</formula>
    </cfRule>
  </conditionalFormatting>
  <conditionalFormatting sqref="BE86">
    <cfRule type="cellIs" dxfId="1033" priority="45" operator="between">
      <formula>80</formula>
      <formula>120</formula>
    </cfRule>
  </conditionalFormatting>
  <conditionalFormatting sqref="BD89">
    <cfRule type="cellIs" dxfId="1032" priority="43" operator="greaterThan">
      <formula>20</formula>
    </cfRule>
  </conditionalFormatting>
  <conditionalFormatting sqref="BE88:BE89">
    <cfRule type="cellIs" dxfId="1031" priority="42" operator="between">
      <formula>80</formula>
      <formula>120</formula>
    </cfRule>
  </conditionalFormatting>
  <conditionalFormatting sqref="BD89">
    <cfRule type="cellIs" dxfId="1030" priority="41" operator="greaterThan">
      <formula>20</formula>
    </cfRule>
  </conditionalFormatting>
  <conditionalFormatting sqref="BD89">
    <cfRule type="cellIs" dxfId="1029" priority="40" operator="lessThan">
      <formula>20</formula>
    </cfRule>
  </conditionalFormatting>
  <conditionalFormatting sqref="AK26 AK32 AK35 AK38 AK41 AK44 AK47">
    <cfRule type="cellIs" dxfId="1028" priority="39" operator="greaterThan">
      <formula>20</formula>
    </cfRule>
  </conditionalFormatting>
  <conditionalFormatting sqref="AQ26 AQ32 AQ35 AQ38 AQ41 AQ44 AQ47">
    <cfRule type="cellIs" dxfId="1027" priority="38" operator="greaterThan">
      <formula>20</formula>
    </cfRule>
  </conditionalFormatting>
  <conditionalFormatting sqref="AW26 AW32 AW35 AW38 AW41 AW44 AW47">
    <cfRule type="cellIs" dxfId="1026" priority="37" operator="greaterThan">
      <formula>20</formula>
    </cfRule>
  </conditionalFormatting>
  <conditionalFormatting sqref="BC26 BC32 BC35 BC38 BC41 BC44 BC47">
    <cfRule type="cellIs" dxfId="1025" priority="36" operator="greaterThan">
      <formula>20</formula>
    </cfRule>
  </conditionalFormatting>
  <conditionalFormatting sqref="AJ35 AJ38 AJ41 AJ44 AJ47">
    <cfRule type="cellIs" dxfId="1024" priority="35" operator="lessThan">
      <formula>20.1</formula>
    </cfRule>
  </conditionalFormatting>
  <conditionalFormatting sqref="AP35 AP38 AP41 AP44 AP47">
    <cfRule type="cellIs" dxfId="1023" priority="34" operator="lessThan">
      <formula>20.1</formula>
    </cfRule>
  </conditionalFormatting>
  <conditionalFormatting sqref="AV35 AV38 AV41 AV44 AV47">
    <cfRule type="cellIs" dxfId="1022" priority="33" operator="lessThan">
      <formula>20.1</formula>
    </cfRule>
  </conditionalFormatting>
  <conditionalFormatting sqref="BB35 BB38 BB41 BB44 BB47">
    <cfRule type="cellIs" dxfId="1021" priority="32" operator="lessThan">
      <formula>20.1</formula>
    </cfRule>
  </conditionalFormatting>
  <conditionalFormatting sqref="AI26">
    <cfRule type="cellIs" dxfId="1020" priority="31" operator="between">
      <formula>80</formula>
      <formula>120</formula>
    </cfRule>
  </conditionalFormatting>
  <conditionalFormatting sqref="AO26">
    <cfRule type="cellIs" dxfId="1019" priority="30" operator="between">
      <formula>80</formula>
      <formula>120</formula>
    </cfRule>
  </conditionalFormatting>
  <conditionalFormatting sqref="AU26">
    <cfRule type="cellIs" dxfId="1018" priority="29" operator="between">
      <formula>80</formula>
      <formula>120</formula>
    </cfRule>
  </conditionalFormatting>
  <conditionalFormatting sqref="BA26">
    <cfRule type="cellIs" dxfId="1017" priority="28" operator="between">
      <formula>80</formula>
      <formula>120</formula>
    </cfRule>
  </conditionalFormatting>
  <conditionalFormatting sqref="BC137">
    <cfRule type="cellIs" dxfId="1016" priority="27" operator="greaterThan">
      <formula>20</formula>
    </cfRule>
  </conditionalFormatting>
  <conditionalFormatting sqref="BA95">
    <cfRule type="cellIs" dxfId="1015" priority="17" operator="between">
      <formula>80</formula>
      <formula>120</formula>
    </cfRule>
  </conditionalFormatting>
  <conditionalFormatting sqref="AK95">
    <cfRule type="cellIs" dxfId="1014" priority="22" operator="greaterThan">
      <formula>20</formula>
    </cfRule>
  </conditionalFormatting>
  <conditionalFormatting sqref="AQ95">
    <cfRule type="cellIs" dxfId="1013" priority="21" operator="greaterThan">
      <formula>20</formula>
    </cfRule>
  </conditionalFormatting>
  <conditionalFormatting sqref="AO95">
    <cfRule type="cellIs" dxfId="1012" priority="19" operator="between">
      <formula>80</formula>
      <formula>120</formula>
    </cfRule>
  </conditionalFormatting>
  <conditionalFormatting sqref="AU95">
    <cfRule type="cellIs" dxfId="1011" priority="18" operator="between">
      <formula>80</formula>
      <formula>120</formula>
    </cfRule>
  </conditionalFormatting>
  <conditionalFormatting sqref="AO137">
    <cfRule type="cellIs" dxfId="1010" priority="12" operator="between">
      <formula>80</formula>
      <formula>120</formula>
    </cfRule>
  </conditionalFormatting>
  <conditionalFormatting sqref="AO50">
    <cfRule type="cellIs" dxfId="1009" priority="26" operator="between">
      <formula>80</formula>
      <formula>120</formula>
    </cfRule>
  </conditionalFormatting>
  <conditionalFormatting sqref="AU50">
    <cfRule type="cellIs" dxfId="1008" priority="25" operator="between">
      <formula>80</formula>
      <formula>120</formula>
    </cfRule>
  </conditionalFormatting>
  <conditionalFormatting sqref="AI137">
    <cfRule type="cellIs" dxfId="1007" priority="9" operator="between">
      <formula>80</formula>
      <formula>120</formula>
    </cfRule>
  </conditionalFormatting>
  <conditionalFormatting sqref="BA50">
    <cfRule type="cellIs" dxfId="1006" priority="24" operator="between">
      <formula>80</formula>
      <formula>120</formula>
    </cfRule>
  </conditionalFormatting>
  <conditionalFormatting sqref="AI50">
    <cfRule type="cellIs" dxfId="1005" priority="23" operator="between">
      <formula>80</formula>
      <formula>120</formula>
    </cfRule>
  </conditionalFormatting>
  <conditionalFormatting sqref="AU137">
    <cfRule type="cellIs" dxfId="1004" priority="11" operator="between">
      <formula>80</formula>
      <formula>120</formula>
    </cfRule>
  </conditionalFormatting>
  <conditionalFormatting sqref="BA137">
    <cfRule type="cellIs" dxfId="1003" priority="10" operator="between">
      <formula>80</formula>
      <formula>120</formula>
    </cfRule>
  </conditionalFormatting>
  <conditionalFormatting sqref="AW95">
    <cfRule type="cellIs" dxfId="1002" priority="20" operator="greaterThan">
      <formula>20</formula>
    </cfRule>
  </conditionalFormatting>
  <conditionalFormatting sqref="AI95">
    <cfRule type="cellIs" dxfId="1001" priority="16" operator="between">
      <formula>80</formula>
      <formula>120</formula>
    </cfRule>
  </conditionalFormatting>
  <conditionalFormatting sqref="AK137">
    <cfRule type="cellIs" dxfId="1000" priority="15" operator="greaterThan">
      <formula>20</formula>
    </cfRule>
  </conditionalFormatting>
  <conditionalFormatting sqref="AQ137">
    <cfRule type="cellIs" dxfId="999" priority="14" operator="greaterThan">
      <formula>20</formula>
    </cfRule>
  </conditionalFormatting>
  <conditionalFormatting sqref="AW137">
    <cfRule type="cellIs" dxfId="998" priority="13" operator="greaterThan">
      <formula>20</formula>
    </cfRule>
  </conditionalFormatting>
  <conditionalFormatting sqref="AK29">
    <cfRule type="cellIs" dxfId="997" priority="8" operator="greaterThan">
      <formula>20</formula>
    </cfRule>
  </conditionalFormatting>
  <conditionalFormatting sqref="AQ29">
    <cfRule type="cellIs" dxfId="996" priority="7" operator="greaterThan">
      <formula>20</formula>
    </cfRule>
  </conditionalFormatting>
  <conditionalFormatting sqref="AW29">
    <cfRule type="cellIs" dxfId="995" priority="6" operator="greaterThan">
      <formula>20</formula>
    </cfRule>
  </conditionalFormatting>
  <conditionalFormatting sqref="BC29">
    <cfRule type="cellIs" dxfId="994" priority="5" operator="greaterThan">
      <formula>20</formula>
    </cfRule>
  </conditionalFormatting>
  <conditionalFormatting sqref="AI29">
    <cfRule type="cellIs" dxfId="993" priority="4" operator="between">
      <formula>80</formula>
      <formula>120</formula>
    </cfRule>
  </conditionalFormatting>
  <conditionalFormatting sqref="AO29">
    <cfRule type="cellIs" dxfId="992" priority="3" operator="between">
      <formula>80</formula>
      <formula>120</formula>
    </cfRule>
  </conditionalFormatting>
  <conditionalFormatting sqref="AU29">
    <cfRule type="cellIs" dxfId="991" priority="2" operator="between">
      <formula>80</formula>
      <formula>120</formula>
    </cfRule>
  </conditionalFormatting>
  <conditionalFormatting sqref="BA29">
    <cfRule type="cellIs" dxfId="99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F255-669E-4BD4-9A00-33F892351B00}">
  <dimension ref="A1:BJ139"/>
  <sheetViews>
    <sheetView topLeftCell="A95" zoomScale="74" zoomScaleNormal="74" workbookViewId="0">
      <selection activeCell="A133" sqref="A25:BK133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AVERAGE(I32:I33) -(A16*G32/0.5)</f>
        <v>0</v>
      </c>
      <c r="G14">
        <v>0</v>
      </c>
      <c r="H14" s="2">
        <f>AVERAGE(J32:J33) - (B16*H32/0.5)</f>
        <v>0</v>
      </c>
      <c r="I14">
        <v>0</v>
      </c>
      <c r="J14" s="2">
        <f>AVERAGE(L32:L33) - (C16*H32/0.5)</f>
        <v>0</v>
      </c>
      <c r="L14">
        <v>0.5</v>
      </c>
      <c r="M14" s="3">
        <f>((F14*$F$21)+$F$22)*1000/L14</f>
        <v>0.24146102238492215</v>
      </c>
      <c r="N14" s="3">
        <f>((H14*$H$21)+$H$22)*1000/L14</f>
        <v>0.31526626202761471</v>
      </c>
      <c r="O14" s="3">
        <f>N14-M14</f>
        <v>7.3805239642692561E-2</v>
      </c>
      <c r="P14" s="3">
        <f>((J14*$J$21)+$J$22)*1000/L14</f>
        <v>2.1911627270302811E-2</v>
      </c>
    </row>
    <row r="15" spans="1:16" x14ac:dyDescent="0.35">
      <c r="A15" t="s">
        <v>68</v>
      </c>
      <c r="B15" t="s">
        <v>69</v>
      </c>
      <c r="C15" t="s">
        <v>67</v>
      </c>
      <c r="E15">
        <f>3*G35/1000</f>
        <v>6.0000000000000006E-4</v>
      </c>
      <c r="F15" s="2">
        <f>AVERAGE(I35:I36) - (A16*G35/0.5)</f>
        <v>884.2</v>
      </c>
      <c r="G15">
        <f>6*H35/1000</f>
        <v>1.2000000000000001E-3</v>
      </c>
      <c r="H15" s="2">
        <f>AVERAGE(J35:J36) - (B16*H35/0.5)</f>
        <v>1985</v>
      </c>
      <c r="I15">
        <f>0.3*H35/1000</f>
        <v>5.9999999999999995E-5</v>
      </c>
      <c r="J15" s="2">
        <f>AVERAGE(L35:L36) - (C16*H35/0.5)</f>
        <v>982.5</v>
      </c>
      <c r="L15">
        <v>0.2</v>
      </c>
      <c r="M15" s="3">
        <f t="shared" ref="M15:M19" si="0">((F15*$F$21)+$F$22)*1000/L15</f>
        <v>2.8422243555490416</v>
      </c>
      <c r="N15" s="3">
        <f t="shared" ref="N15:N19" si="1">((H15*$H$21)+$H$22)*1000/L15</f>
        <v>5.7437495155271563</v>
      </c>
      <c r="O15" s="3">
        <f t="shared" ref="O15:O19" si="2">N15-M15</f>
        <v>2.9015251599781147</v>
      </c>
      <c r="P15" s="3">
        <f t="shared" ref="P15:P19" si="3">((J15*$J$21)+$J$22)*1000/L15</f>
        <v>0.31558403333041668</v>
      </c>
    </row>
    <row r="16" spans="1:16" x14ac:dyDescent="0.35">
      <c r="A16">
        <f>AVERAGE(I32:I33)</f>
        <v>444.5</v>
      </c>
      <c r="B16">
        <f>AVERAGE(J32:J33)</f>
        <v>827.5</v>
      </c>
      <c r="C16">
        <f>AVERAGE(L32:L33)</f>
        <v>370</v>
      </c>
      <c r="E16">
        <f>3*G38/1000</f>
        <v>1.7999999999999997E-3</v>
      </c>
      <c r="F16" s="2">
        <f>AVERAGE(I38:I39) - (A16*G38/0.5)</f>
        <v>3397.6</v>
      </c>
      <c r="G16">
        <f>6*H38/1000</f>
        <v>3.5999999999999995E-3</v>
      </c>
      <c r="H16" s="2">
        <f>AVERAGE(J38:J39) - (B16*H38/0.5)</f>
        <v>6966</v>
      </c>
      <c r="I16">
        <f>0.3*H38/1000</f>
        <v>1.7999999999999998E-4</v>
      </c>
      <c r="J16" s="2">
        <f>AVERAGE(L38:L39) - (C16*H38/0.5)</f>
        <v>3157</v>
      </c>
      <c r="L16">
        <v>0.6</v>
      </c>
      <c r="M16" s="3">
        <f t="shared" si="0"/>
        <v>3.0685067994638344</v>
      </c>
      <c r="N16" s="3">
        <f t="shared" si="1"/>
        <v>6.0596315696495893</v>
      </c>
      <c r="O16" s="3">
        <f t="shared" si="2"/>
        <v>2.9911247701857548</v>
      </c>
      <c r="P16" s="3">
        <f t="shared" si="3"/>
        <v>0.29760193705714733</v>
      </c>
    </row>
    <row r="17" spans="1:62" x14ac:dyDescent="0.35">
      <c r="E17">
        <f>9*G41/1000</f>
        <v>2.9970000000000005E-3</v>
      </c>
      <c r="F17" s="2">
        <f>AVERAGE(I41:I42) - (A16*G41/0.5)</f>
        <v>5270.4629999999997</v>
      </c>
      <c r="G17">
        <f>18*H41/1000</f>
        <v>5.9940000000000011E-3</v>
      </c>
      <c r="H17" s="2">
        <f>AVERAGE(J41:J42) - (B16*H41/0.5)</f>
        <v>11190.885</v>
      </c>
      <c r="I17">
        <f>0.9*H41/1000</f>
        <v>2.9970000000000002E-4</v>
      </c>
      <c r="J17" s="2">
        <f>AVERAGE(L41:L42) - (C16*H41/0.5)</f>
        <v>5258.58</v>
      </c>
      <c r="L17">
        <v>0.33300000000000002</v>
      </c>
      <c r="M17" s="3">
        <f t="shared" si="0"/>
        <v>8.3766594682539441</v>
      </c>
      <c r="N17" s="3">
        <f t="shared" si="1"/>
        <v>17.2530852007337</v>
      </c>
      <c r="O17" s="3">
        <f t="shared" si="2"/>
        <v>8.8764257324797562</v>
      </c>
      <c r="P17" s="3">
        <f t="shared" si="3"/>
        <v>0.87127384370365568</v>
      </c>
    </row>
    <row r="18" spans="1:62" x14ac:dyDescent="0.35">
      <c r="E18">
        <f>9*G44/1000</f>
        <v>4.2030000000000001E-3</v>
      </c>
      <c r="F18" s="2">
        <f>AVERAGE(I44:I45) - (A16*G44/0.5)</f>
        <v>7949.8369999999995</v>
      </c>
      <c r="G18">
        <f>18*H44/1000</f>
        <v>8.4060000000000003E-3</v>
      </c>
      <c r="H18" s="2">
        <f>AVERAGE(J44:J45) - (B16*H44/0.5)</f>
        <v>16394.615000000002</v>
      </c>
      <c r="I18">
        <f>0.9*H44/1000</f>
        <v>4.2030000000000002E-4</v>
      </c>
      <c r="J18" s="2">
        <f>AVERAGE(L44:L45) - (B16*H44/0.5)</f>
        <v>7215.6149999999998</v>
      </c>
      <c r="L18">
        <v>0.46700000000000003</v>
      </c>
      <c r="M18" s="3">
        <f t="shared" si="0"/>
        <v>8.8782177477326645</v>
      </c>
      <c r="N18" s="3">
        <f t="shared" si="1"/>
        <v>17.866201720125055</v>
      </c>
      <c r="O18" s="3">
        <f t="shared" si="2"/>
        <v>8.9879839723923904</v>
      </c>
      <c r="P18" s="3">
        <f t="shared" si="3"/>
        <v>0.84375441887294056</v>
      </c>
    </row>
    <row r="19" spans="1:62" x14ac:dyDescent="0.35">
      <c r="E19">
        <f>9*G47/1000</f>
        <v>5.3999999999999994E-3</v>
      </c>
      <c r="F19" s="2">
        <f>AVERAGE(I47:I48) - (A16*G47/0.5)</f>
        <v>10691.1</v>
      </c>
      <c r="G19">
        <f>18*H47/1000</f>
        <v>1.0799999999999999E-2</v>
      </c>
      <c r="H19" s="2">
        <f>AVERAGE(J47:J48) - (B16*H47/0.5)</f>
        <v>21653</v>
      </c>
      <c r="I19">
        <f>0.9*H47/1000</f>
        <v>5.4000000000000001E-4</v>
      </c>
      <c r="J19" s="2">
        <f>AVERAGE(L47:L48) - (C16*H47/0.5)</f>
        <v>10402</v>
      </c>
      <c r="L19">
        <v>0.6</v>
      </c>
      <c r="M19" s="3">
        <f t="shared" si="0"/>
        <v>9.2236087448328554</v>
      </c>
      <c r="N19" s="3">
        <f t="shared" si="1"/>
        <v>18.281740748247138</v>
      </c>
      <c r="O19" s="3">
        <f t="shared" si="2"/>
        <v>9.0581320034142827</v>
      </c>
      <c r="P19" s="3">
        <f t="shared" si="3"/>
        <v>0.93866452316249394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5.0634964930711078E-7</v>
      </c>
      <c r="G21" s="5"/>
      <c r="H21" s="5">
        <f>SLOPE(G13:G19,H13:H19)</f>
        <v>4.9930315974389118E-7</v>
      </c>
      <c r="I21" s="5"/>
      <c r="J21" s="5">
        <f>SLOPE(I13:I19,J13:J19)</f>
        <v>5.3090069242678804E-8</v>
      </c>
    </row>
    <row r="22" spans="1:62" x14ac:dyDescent="0.35">
      <c r="D22" t="s">
        <v>34</v>
      </c>
      <c r="F22" s="5">
        <f>INTERCEPT(E13:E19,F13:F19)</f>
        <v>1.2073051119246107E-4</v>
      </c>
      <c r="G22" s="5"/>
      <c r="H22" s="5">
        <f>INTERCEPT(G13:G19,H13:H19)</f>
        <v>1.5763313101380735E-4</v>
      </c>
      <c r="I22" s="5"/>
      <c r="J22" s="5">
        <f>INTERCEPT(I13:I19,J13:J19)</f>
        <v>1.0955813635151406E-5</v>
      </c>
    </row>
    <row r="23" spans="1:62" x14ac:dyDescent="0.35">
      <c r="D23" t="s">
        <v>35</v>
      </c>
      <c r="F23" s="4">
        <f>RSQ(E13:E19,F13:F19)</f>
        <v>0.99627601271825628</v>
      </c>
      <c r="G23" s="4"/>
      <c r="H23" s="4">
        <f>RSQ(G13:G19,H13:H19)</f>
        <v>0.99859523348163559</v>
      </c>
      <c r="I23" s="4"/>
      <c r="J23" s="4">
        <f>RSQ(I13:I19,J13:J19)</f>
        <v>0.99337461081373613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Y25" s="1"/>
      <c r="Z25" s="6"/>
      <c r="AB25">
        <v>1</v>
      </c>
      <c r="AD25" s="3" t="e">
        <f t="shared" ref="AD25:AD91" si="4">((I25*$F$21)+$F$22)*1000/G25</f>
        <v>#DIV/0!</v>
      </c>
      <c r="AE25" s="3" t="e">
        <f t="shared" ref="AE25:AE91" si="5">((J25*$H$21)+$H$22)*1000/H25</f>
        <v>#DIV/0!</v>
      </c>
      <c r="AF25" s="3" t="e">
        <f t="shared" ref="AF25:AF91" si="6">AE25-AD25</f>
        <v>#DIV/0!</v>
      </c>
      <c r="AG25" s="3" t="e">
        <f t="shared" ref="AG25:AG91" si="7">((L25*$J$21)+$J$22)*1000/H25</f>
        <v>#DIV/0!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Y26" s="1"/>
      <c r="Z26" s="6"/>
      <c r="AB26">
        <v>1</v>
      </c>
      <c r="AD26" s="3" t="e">
        <f t="shared" si="4"/>
        <v>#DIV/0!</v>
      </c>
      <c r="AE26" s="3" t="e">
        <f t="shared" si="5"/>
        <v>#DIV/0!</v>
      </c>
      <c r="AF26" s="3" t="e">
        <f t="shared" si="6"/>
        <v>#DIV/0!</v>
      </c>
      <c r="AG26" s="3" t="e">
        <f t="shared" si="7"/>
        <v>#DIV/0!</v>
      </c>
      <c r="AH26" s="3"/>
      <c r="AK26" t="e">
        <f>ABS(100*(AD26-AD27)/(AVERAGE(AD26:AD27)))</f>
        <v>#DIV/0!</v>
      </c>
      <c r="AQ26" t="e">
        <f>ABS(100*(AE26-AE27)/(AVERAGE(AE26:AE27)))</f>
        <v>#DIV/0!</v>
      </c>
      <c r="AW26" t="e">
        <f>ABS(100*(AF26-AF27)/(AVERAGE(AF26:AF27)))</f>
        <v>#DIV/0!</v>
      </c>
      <c r="BC26" t="e">
        <f>ABS(100*(AG26-AG27)/(AVERAGE(AG26:AG27)))</f>
        <v>#DIV/0!</v>
      </c>
      <c r="BG26" s="3" t="e">
        <f>AVERAGE(AD26:AD27)</f>
        <v>#DIV/0!</v>
      </c>
      <c r="BH26" s="3" t="e">
        <f>AVERAGE(AE26:AE27)</f>
        <v>#DIV/0!</v>
      </c>
      <c r="BI26" s="3" t="e">
        <f>AVERAGE(AF26:AF27)</f>
        <v>#DIV/0!</v>
      </c>
      <c r="BJ26" s="3" t="e">
        <f>AVERAGE(AG26:AG27)</f>
        <v>#DIV/0!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Y27" s="1"/>
      <c r="Z27" s="6"/>
      <c r="AB27">
        <v>1</v>
      </c>
      <c r="AD27" s="3" t="e">
        <f t="shared" si="4"/>
        <v>#DIV/0!</v>
      </c>
      <c r="AE27" s="3" t="e">
        <f t="shared" si="5"/>
        <v>#DIV/0!</v>
      </c>
      <c r="AF27" s="3" t="e">
        <f t="shared" si="6"/>
        <v>#DIV/0!</v>
      </c>
      <c r="AG27" s="3" t="e">
        <f t="shared" si="7"/>
        <v>#DIV/0!</v>
      </c>
      <c r="AH27" s="3"/>
    </row>
    <row r="28" spans="1:62" x14ac:dyDescent="0.35">
      <c r="A28">
        <v>4</v>
      </c>
      <c r="B28">
        <v>2</v>
      </c>
      <c r="C28" t="s">
        <v>85</v>
      </c>
      <c r="D28" t="s">
        <v>27</v>
      </c>
      <c r="Y28" s="1"/>
      <c r="Z28" s="6"/>
      <c r="AB28">
        <v>1</v>
      </c>
      <c r="AD28" s="3" t="e">
        <f t="shared" si="4"/>
        <v>#DIV/0!</v>
      </c>
      <c r="AE28" s="3" t="e">
        <f t="shared" si="5"/>
        <v>#DIV/0!</v>
      </c>
      <c r="AF28" s="3" t="e">
        <f t="shared" si="6"/>
        <v>#DIV/0!</v>
      </c>
      <c r="AG28" s="3" t="e">
        <f t="shared" si="7"/>
        <v>#DIV/0!</v>
      </c>
      <c r="AH28" s="3"/>
    </row>
    <row r="29" spans="1:62" x14ac:dyDescent="0.35">
      <c r="A29">
        <v>5</v>
      </c>
      <c r="B29">
        <v>2</v>
      </c>
      <c r="C29" t="s">
        <v>85</v>
      </c>
      <c r="D29" t="s">
        <v>27</v>
      </c>
      <c r="Y29" s="1"/>
      <c r="Z29" s="6"/>
      <c r="AB29">
        <v>1</v>
      </c>
      <c r="AD29" s="3" t="e">
        <f t="shared" si="4"/>
        <v>#DIV/0!</v>
      </c>
      <c r="AE29" s="3" t="e">
        <f t="shared" si="5"/>
        <v>#DIV/0!</v>
      </c>
      <c r="AF29" s="3" t="e">
        <f t="shared" si="6"/>
        <v>#DIV/0!</v>
      </c>
      <c r="AG29" s="3" t="e">
        <f t="shared" si="7"/>
        <v>#DIV/0!</v>
      </c>
      <c r="AH29" s="3"/>
      <c r="AK29" t="e">
        <f>ABS(100*(AD29-AD30)/(AVERAGE(AD29:AD30)))</f>
        <v>#DIV/0!</v>
      </c>
      <c r="AQ29" t="e">
        <f>ABS(100*(AE29-AE30)/(AVERAGE(AE29:AE30)))</f>
        <v>#DIV/0!</v>
      </c>
      <c r="AW29" t="e">
        <f>ABS(100*(AF29-AF30)/(AVERAGE(AF29:AF30)))</f>
        <v>#DIV/0!</v>
      </c>
      <c r="BC29" t="e">
        <f>ABS(100*(AG29-AG30)/(AVERAGE(AG29:AG30)))</f>
        <v>#DIV/0!</v>
      </c>
      <c r="BG29" s="3" t="e">
        <f>AVERAGE(AD29:AD30)</f>
        <v>#DIV/0!</v>
      </c>
      <c r="BH29" s="3" t="e">
        <f>AVERAGE(AE29:AE30)</f>
        <v>#DIV/0!</v>
      </c>
      <c r="BI29" s="3" t="e">
        <f>AVERAGE(AF29:AF30)</f>
        <v>#DIV/0!</v>
      </c>
      <c r="BJ29" s="3" t="e">
        <f>AVERAGE(AG29:AG30)</f>
        <v>#DIV/0!</v>
      </c>
    </row>
    <row r="30" spans="1:62" x14ac:dyDescent="0.35">
      <c r="A30">
        <v>6</v>
      </c>
      <c r="B30">
        <v>2</v>
      </c>
      <c r="C30" t="s">
        <v>85</v>
      </c>
      <c r="D30" t="s">
        <v>27</v>
      </c>
      <c r="Y30" s="1"/>
      <c r="Z30" s="6"/>
      <c r="AB30">
        <v>1</v>
      </c>
      <c r="AD30" s="3" t="e">
        <f t="shared" si="4"/>
        <v>#DIV/0!</v>
      </c>
      <c r="AE30" s="3" t="e">
        <f t="shared" si="5"/>
        <v>#DIV/0!</v>
      </c>
      <c r="AF30" s="3" t="e">
        <f t="shared" si="6"/>
        <v>#DIV/0!</v>
      </c>
      <c r="AG30" s="3" t="e">
        <f t="shared" si="7"/>
        <v>#DIV/0!</v>
      </c>
      <c r="AH30" s="3"/>
    </row>
    <row r="31" spans="1:62" x14ac:dyDescent="0.35">
      <c r="A31">
        <v>115</v>
      </c>
      <c r="B31">
        <v>3</v>
      </c>
      <c r="C31" t="s">
        <v>86</v>
      </c>
      <c r="D31" t="s">
        <v>27</v>
      </c>
      <c r="G31">
        <v>0.5</v>
      </c>
      <c r="H31">
        <v>0.5</v>
      </c>
      <c r="I31">
        <v>2415</v>
      </c>
      <c r="J31">
        <v>872</v>
      </c>
      <c r="L31">
        <v>423</v>
      </c>
      <c r="M31">
        <v>2.2679999999999998</v>
      </c>
      <c r="N31">
        <v>1.0169999999999999</v>
      </c>
      <c r="O31">
        <v>0</v>
      </c>
      <c r="Q31">
        <v>0</v>
      </c>
      <c r="R31">
        <v>1</v>
      </c>
      <c r="S31">
        <v>0</v>
      </c>
      <c r="T31">
        <v>0</v>
      </c>
      <c r="V31">
        <v>0</v>
      </c>
      <c r="Y31" s="1">
        <v>44826</v>
      </c>
      <c r="Z31" s="6">
        <v>0.62407407407407411</v>
      </c>
      <c r="AB31">
        <v>1</v>
      </c>
      <c r="AD31" s="3">
        <f t="shared" si="4"/>
        <v>2.687129828538267</v>
      </c>
      <c r="AE31" s="3">
        <f t="shared" si="5"/>
        <v>1.1860509726209609</v>
      </c>
      <c r="AF31" s="3">
        <f t="shared" si="6"/>
        <v>-1.5010788559173061</v>
      </c>
      <c r="AG31" s="3">
        <f t="shared" si="7"/>
        <v>6.6825825849609083E-2</v>
      </c>
      <c r="AH31" s="3"/>
    </row>
    <row r="32" spans="1:62" x14ac:dyDescent="0.35">
      <c r="A32">
        <v>116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434</v>
      </c>
      <c r="J32">
        <v>837</v>
      </c>
      <c r="L32">
        <v>386</v>
      </c>
      <c r="M32">
        <v>0.748</v>
      </c>
      <c r="N32">
        <v>0.98799999999999999</v>
      </c>
      <c r="O32">
        <v>0.23899999999999999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44826</v>
      </c>
      <c r="Z32" s="6">
        <v>0.63040509259259259</v>
      </c>
      <c r="AB32">
        <v>1</v>
      </c>
      <c r="AD32" s="3">
        <f t="shared" si="4"/>
        <v>0.68097251798349434</v>
      </c>
      <c r="AE32" s="3">
        <f t="shared" si="5"/>
        <v>1.1510997514388885</v>
      </c>
      <c r="AF32" s="3">
        <f t="shared" si="6"/>
        <v>0.4701272334553942</v>
      </c>
      <c r="AG32" s="3">
        <f t="shared" si="7"/>
        <v>6.2897160725650852E-2</v>
      </c>
      <c r="AH32" s="3"/>
      <c r="AK32">
        <f>ABS(100*(AD32-AD33)/(AVERAGE(AD32:AD33)))</f>
        <v>3.0749718129725281</v>
      </c>
      <c r="AQ32">
        <f>ABS(100*(AE32-AE33)/(AVERAGE(AE32:AE33)))</f>
        <v>1.6619923050225258</v>
      </c>
      <c r="AW32">
        <f>ABS(100*(AF32-AF33)/(AVERAGE(AF32:AF33)))</f>
        <v>8.942126154976183</v>
      </c>
      <c r="BC32">
        <f>ABS(100*(AG32-AG33)/(AVERAGE(AG32:AG33)))</f>
        <v>5.5520588393391144</v>
      </c>
      <c r="BG32" s="3">
        <f>AVERAGE(AD32:AD33)</f>
        <v>0.69160586061894369</v>
      </c>
      <c r="BH32" s="3">
        <f>AVERAGE(AE32:AE33)</f>
        <v>1.1416129914037545</v>
      </c>
      <c r="BI32" s="3">
        <f>AVERAGE(AF32:AF33)</f>
        <v>0.45000713078481097</v>
      </c>
      <c r="BJ32" s="3">
        <f>AVERAGE(AG32:AG33)</f>
        <v>6.1198278509885129E-2</v>
      </c>
    </row>
    <row r="33" spans="1:62" x14ac:dyDescent="0.35">
      <c r="A33">
        <v>117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455</v>
      </c>
      <c r="J33">
        <v>818</v>
      </c>
      <c r="L33">
        <v>354</v>
      </c>
      <c r="M33">
        <v>0.76400000000000001</v>
      </c>
      <c r="N33">
        <v>0.97199999999999998</v>
      </c>
      <c r="O33">
        <v>0.20799999999999999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44826</v>
      </c>
      <c r="Z33" s="6">
        <v>0.63717592592592587</v>
      </c>
      <c r="AB33">
        <v>1</v>
      </c>
      <c r="AD33" s="3">
        <f t="shared" si="4"/>
        <v>0.70223920325439293</v>
      </c>
      <c r="AE33" s="3">
        <f t="shared" si="5"/>
        <v>1.1321262313686207</v>
      </c>
      <c r="AF33" s="3">
        <f t="shared" si="6"/>
        <v>0.42988702811422774</v>
      </c>
      <c r="AG33" s="3">
        <f t="shared" si="7"/>
        <v>5.9499396294119405E-2</v>
      </c>
      <c r="AH33" s="3"/>
    </row>
    <row r="34" spans="1:62" x14ac:dyDescent="0.35">
      <c r="A34">
        <v>118</v>
      </c>
      <c r="B34">
        <v>4</v>
      </c>
      <c r="C34" t="s">
        <v>61</v>
      </c>
      <c r="D34" t="s">
        <v>27</v>
      </c>
      <c r="G34">
        <v>0.2</v>
      </c>
      <c r="H34">
        <v>0.2</v>
      </c>
      <c r="I34">
        <v>544</v>
      </c>
      <c r="J34">
        <v>2305</v>
      </c>
      <c r="L34">
        <v>1143</v>
      </c>
      <c r="M34">
        <v>2.081</v>
      </c>
      <c r="N34">
        <v>5.577</v>
      </c>
      <c r="O34">
        <v>3.496</v>
      </c>
      <c r="Q34">
        <v>8.9999999999999993E-3</v>
      </c>
      <c r="R34">
        <v>1</v>
      </c>
      <c r="S34">
        <v>0</v>
      </c>
      <c r="T34">
        <v>0</v>
      </c>
      <c r="V34">
        <v>0</v>
      </c>
      <c r="Y34" s="1">
        <v>44826</v>
      </c>
      <c r="Z34" s="6">
        <v>0.64892361111111108</v>
      </c>
      <c r="AB34">
        <v>1</v>
      </c>
      <c r="AD34" s="3">
        <f t="shared" si="4"/>
        <v>1.9809236020776466</v>
      </c>
      <c r="AE34" s="3">
        <f t="shared" si="5"/>
        <v>6.5426345711173823</v>
      </c>
      <c r="AF34" s="3">
        <f t="shared" si="6"/>
        <v>4.5617109690397353</v>
      </c>
      <c r="AG34" s="3">
        <f t="shared" si="7"/>
        <v>0.35818881389766638</v>
      </c>
      <c r="AH34" s="3"/>
    </row>
    <row r="35" spans="1:62" x14ac:dyDescent="0.35">
      <c r="A35">
        <v>119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1053</v>
      </c>
      <c r="J35">
        <v>2327</v>
      </c>
      <c r="L35">
        <v>1142</v>
      </c>
      <c r="M35">
        <v>3.0569999999999999</v>
      </c>
      <c r="N35">
        <v>5.6239999999999997</v>
      </c>
      <c r="O35">
        <v>2.5670000000000002</v>
      </c>
      <c r="Q35">
        <v>8.9999999999999993E-3</v>
      </c>
      <c r="R35">
        <v>1</v>
      </c>
      <c r="S35">
        <v>0</v>
      </c>
      <c r="T35">
        <v>0</v>
      </c>
      <c r="V35">
        <v>0</v>
      </c>
      <c r="Y35" s="1">
        <v>44826</v>
      </c>
      <c r="Z35" s="6">
        <v>0.65527777777777774</v>
      </c>
      <c r="AB35">
        <v>1</v>
      </c>
      <c r="AD35" s="3">
        <f t="shared" si="4"/>
        <v>3.269583459564243</v>
      </c>
      <c r="AE35" s="3">
        <f t="shared" si="5"/>
        <v>6.5975579186892102</v>
      </c>
      <c r="AF35" s="3">
        <f t="shared" si="6"/>
        <v>3.3279744591249671</v>
      </c>
      <c r="AG35" s="3">
        <f t="shared" si="7"/>
        <v>0.35792336355145299</v>
      </c>
      <c r="AH35" s="3"/>
      <c r="AJ35">
        <f>ABS(100*((AVERAGE(AD35:AD36))-3)/3)</f>
        <v>9.7456397927687757</v>
      </c>
      <c r="AK35">
        <f>ABS(100*(AD35-AD36)/(AVERAGE(AD35:AD36)))</f>
        <v>1.3841542596040577</v>
      </c>
      <c r="AP35">
        <f>ABS(100*((AVERAGE(AE35:AE36))-6)/6)</f>
        <v>9.5016040817216041</v>
      </c>
      <c r="AQ35">
        <f>ABS(100*(AE35-AE36)/(AVERAGE(AE35:AE36)))</f>
        <v>0.83595955865082194</v>
      </c>
      <c r="AV35">
        <f>ABS(100*((AVERAGE(AF35:AF36))-3)/3)</f>
        <v>9.2575683706744325</v>
      </c>
      <c r="AW35">
        <f>ABS(100*(AF35-AF36)/(AVERAGE(AF35:AF36)))</f>
        <v>3.06599098833204</v>
      </c>
      <c r="BB35">
        <f>ABS(100*((AVERAGE(AG35:AG36))-0.3)/0.3)</f>
        <v>18.290228189999645</v>
      </c>
      <c r="BC35">
        <f>ABS(100*(AG35-AG36)/(AVERAGE(AG35:AG36)))</f>
        <v>1.7204458492552168</v>
      </c>
      <c r="BG35" s="3">
        <f>AVERAGE(AD35:AD36)</f>
        <v>3.2923691937830633</v>
      </c>
      <c r="BH35" s="3">
        <f>AVERAGE(AE35:AE36)</f>
        <v>6.5700962449032962</v>
      </c>
      <c r="BI35" s="3">
        <f>AVERAGE(AF35:AF36)</f>
        <v>3.277727051120233</v>
      </c>
      <c r="BJ35" s="3">
        <f>AVERAGE(AG35:AG36)</f>
        <v>0.35487068456999893</v>
      </c>
    </row>
    <row r="36" spans="1:62" x14ac:dyDescent="0.35">
      <c r="A36">
        <v>120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1071</v>
      </c>
      <c r="J36">
        <v>2305</v>
      </c>
      <c r="L36">
        <v>1119</v>
      </c>
      <c r="M36">
        <v>3.0920000000000001</v>
      </c>
      <c r="N36">
        <v>5.5789999999999997</v>
      </c>
      <c r="O36">
        <v>2.4870000000000001</v>
      </c>
      <c r="Q36">
        <v>3.0000000000000001E-3</v>
      </c>
      <c r="R36">
        <v>1</v>
      </c>
      <c r="S36">
        <v>0</v>
      </c>
      <c r="T36">
        <v>0</v>
      </c>
      <c r="V36">
        <v>0</v>
      </c>
      <c r="Y36" s="1">
        <v>44826</v>
      </c>
      <c r="Z36" s="6">
        <v>0.66210648148148155</v>
      </c>
      <c r="AB36">
        <v>1</v>
      </c>
      <c r="AD36" s="3">
        <f t="shared" si="4"/>
        <v>3.3151549280018831</v>
      </c>
      <c r="AE36" s="3">
        <f t="shared" si="5"/>
        <v>6.5426345711173823</v>
      </c>
      <c r="AF36" s="3">
        <f t="shared" si="6"/>
        <v>3.2274796431154993</v>
      </c>
      <c r="AG36" s="3">
        <f t="shared" si="7"/>
        <v>0.35181800558854487</v>
      </c>
      <c r="AH36" s="3"/>
    </row>
    <row r="37" spans="1:62" x14ac:dyDescent="0.35">
      <c r="A37">
        <v>121</v>
      </c>
      <c r="B37">
        <v>5</v>
      </c>
      <c r="C37" t="s">
        <v>61</v>
      </c>
      <c r="D37" t="s">
        <v>27</v>
      </c>
      <c r="G37">
        <v>0.6</v>
      </c>
      <c r="H37">
        <v>0.6</v>
      </c>
      <c r="I37">
        <v>3798</v>
      </c>
      <c r="J37">
        <v>7878</v>
      </c>
      <c r="L37">
        <v>3616</v>
      </c>
      <c r="M37">
        <v>2.774</v>
      </c>
      <c r="N37">
        <v>5.7939999999999996</v>
      </c>
      <c r="O37">
        <v>3.02</v>
      </c>
      <c r="Q37">
        <v>0.218</v>
      </c>
      <c r="R37">
        <v>1</v>
      </c>
      <c r="S37">
        <v>0</v>
      </c>
      <c r="T37">
        <v>0</v>
      </c>
      <c r="V37">
        <v>0</v>
      </c>
      <c r="Y37" s="1">
        <v>44826</v>
      </c>
      <c r="Z37" s="6">
        <v>0.67540509259259263</v>
      </c>
      <c r="AB37">
        <v>1</v>
      </c>
      <c r="AD37" s="3">
        <f t="shared" si="4"/>
        <v>3.4064107987681131</v>
      </c>
      <c r="AE37" s="3">
        <f t="shared" si="5"/>
        <v>6.8185723724603031</v>
      </c>
      <c r="AF37" s="3">
        <f t="shared" si="6"/>
        <v>3.41216157369219</v>
      </c>
      <c r="AG37" s="3">
        <f t="shared" si="7"/>
        <v>0.33821584002779664</v>
      </c>
      <c r="AH37" s="3"/>
    </row>
    <row r="38" spans="1:62" x14ac:dyDescent="0.35">
      <c r="A38">
        <v>122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3836</v>
      </c>
      <c r="J38">
        <v>7962</v>
      </c>
      <c r="L38">
        <v>3591</v>
      </c>
      <c r="M38">
        <v>2.798</v>
      </c>
      <c r="N38">
        <v>5.8529999999999998</v>
      </c>
      <c r="O38">
        <v>3.0550000000000002</v>
      </c>
      <c r="Q38">
        <v>0.216</v>
      </c>
      <c r="R38">
        <v>1</v>
      </c>
      <c r="S38">
        <v>0</v>
      </c>
      <c r="T38">
        <v>0</v>
      </c>
      <c r="V38">
        <v>0</v>
      </c>
      <c r="Y38" s="1">
        <v>44826</v>
      </c>
      <c r="Z38" s="6">
        <v>0.68299768518518522</v>
      </c>
      <c r="AB38">
        <v>1</v>
      </c>
      <c r="AD38" s="3">
        <f t="shared" si="4"/>
        <v>3.4384796098908965</v>
      </c>
      <c r="AE38" s="3">
        <f t="shared" si="5"/>
        <v>6.8884748148244492</v>
      </c>
      <c r="AF38" s="3">
        <f t="shared" si="6"/>
        <v>3.4499952049335527</v>
      </c>
      <c r="AG38" s="3">
        <f t="shared" si="7"/>
        <v>0.33600375380935166</v>
      </c>
      <c r="AH38" s="3"/>
      <c r="AJ38">
        <f>ABS(100*((AVERAGE(AD38:AD39))-3)/3)</f>
        <v>17.288387923261869</v>
      </c>
      <c r="AK38">
        <f>ABS(100*(AD38-AD39)/(AVERAGE(AD38:AD39)))</f>
        <v>4.5569744357764037</v>
      </c>
      <c r="AP38">
        <f>ABS(100*((AVERAGE(AE38:AE39))-6)/6)</f>
        <v>14.766304983762154</v>
      </c>
      <c r="AQ38">
        <f>ABS(100*(AE38-AE39)/(AVERAGE(AE38:AE39)))</f>
        <v>7.2510126820272844E-2</v>
      </c>
      <c r="AV38">
        <f>ABS(100*((AVERAGE(AF38:AF39))-3)/3)</f>
        <v>12.244222044262438</v>
      </c>
      <c r="AW38">
        <f>ABS(100*(AF38-AF39)/(AVERAGE(AF38:AF39)))</f>
        <v>4.9100400359185823</v>
      </c>
      <c r="BB38">
        <f>ABS(100*((AVERAGE(AG38:AG39))-0.3)/0.3)</f>
        <v>12.29619609890988</v>
      </c>
      <c r="BC38">
        <f>ABS(100*(AG38-AG39)/(AVERAGE(AG38:AG39)))</f>
        <v>0.52529798759381841</v>
      </c>
      <c r="BG38" s="3">
        <f>AVERAGE(AD38:AD39)</f>
        <v>3.518651637697856</v>
      </c>
      <c r="BH38" s="3">
        <f>AVERAGE(AE38:AE39)</f>
        <v>6.8859782990257292</v>
      </c>
      <c r="BI38" s="3">
        <f>AVERAGE(AF38:AF39)</f>
        <v>3.3673266613278732</v>
      </c>
      <c r="BJ38" s="3">
        <f>AVERAGE(AG38:AG39)</f>
        <v>0.33688858829672963</v>
      </c>
    </row>
    <row r="39" spans="1:62" x14ac:dyDescent="0.35">
      <c r="A39">
        <v>123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4026</v>
      </c>
      <c r="J39">
        <v>7956</v>
      </c>
      <c r="L39">
        <v>3611</v>
      </c>
      <c r="M39">
        <v>2.92</v>
      </c>
      <c r="N39">
        <v>5.8490000000000002</v>
      </c>
      <c r="O39">
        <v>2.9289999999999998</v>
      </c>
      <c r="Q39">
        <v>0.218</v>
      </c>
      <c r="R39">
        <v>1</v>
      </c>
      <c r="S39">
        <v>0</v>
      </c>
      <c r="T39">
        <v>0</v>
      </c>
      <c r="V39">
        <v>0</v>
      </c>
      <c r="Y39" s="1">
        <v>44826</v>
      </c>
      <c r="Z39" s="6">
        <v>0.69103009259259263</v>
      </c>
      <c r="AB39">
        <v>1</v>
      </c>
      <c r="AD39" s="3">
        <f t="shared" si="4"/>
        <v>3.5988236655048156</v>
      </c>
      <c r="AE39" s="3">
        <f t="shared" si="5"/>
        <v>6.8834817832270092</v>
      </c>
      <c r="AF39" s="3">
        <f t="shared" si="6"/>
        <v>3.2846581177221936</v>
      </c>
      <c r="AG39" s="3">
        <f t="shared" si="7"/>
        <v>0.3377734227841076</v>
      </c>
      <c r="AH39" s="3"/>
    </row>
    <row r="40" spans="1:62" x14ac:dyDescent="0.35">
      <c r="A40">
        <v>124</v>
      </c>
      <c r="B40">
        <v>6</v>
      </c>
      <c r="C40" t="s">
        <v>65</v>
      </c>
      <c r="D40" t="s">
        <v>27</v>
      </c>
      <c r="G40">
        <v>0.33300000000000002</v>
      </c>
      <c r="H40">
        <v>0.33300000000000002</v>
      </c>
      <c r="I40">
        <v>4377</v>
      </c>
      <c r="J40">
        <v>11689</v>
      </c>
      <c r="L40">
        <v>5533</v>
      </c>
      <c r="M40">
        <v>5.665</v>
      </c>
      <c r="N40">
        <v>15.288</v>
      </c>
      <c r="O40">
        <v>9.6219999999999999</v>
      </c>
      <c r="Q40">
        <v>0.69499999999999995</v>
      </c>
      <c r="R40">
        <v>1</v>
      </c>
      <c r="S40">
        <v>0</v>
      </c>
      <c r="T40">
        <v>0</v>
      </c>
      <c r="V40">
        <v>0</v>
      </c>
      <c r="Y40" s="1">
        <v>44826</v>
      </c>
      <c r="Z40" s="6">
        <v>0.70434027777777775</v>
      </c>
      <c r="AB40">
        <v>1</v>
      </c>
      <c r="AD40" s="3">
        <f t="shared" si="4"/>
        <v>7.0180868654945492</v>
      </c>
      <c r="AE40" s="3">
        <f t="shared" si="5"/>
        <v>17.999963259039493</v>
      </c>
      <c r="AF40" s="3">
        <f t="shared" si="6"/>
        <v>10.981876393544944</v>
      </c>
      <c r="AG40" s="3">
        <f t="shared" si="7"/>
        <v>0.91502452478946905</v>
      </c>
      <c r="AH40" s="3"/>
    </row>
    <row r="41" spans="1:62" x14ac:dyDescent="0.35">
      <c r="A41">
        <v>125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5593</v>
      </c>
      <c r="J41">
        <v>11802</v>
      </c>
      <c r="L41">
        <v>5565</v>
      </c>
      <c r="M41">
        <v>7.0659999999999998</v>
      </c>
      <c r="N41">
        <v>15.430999999999999</v>
      </c>
      <c r="O41">
        <v>8.3650000000000002</v>
      </c>
      <c r="Q41">
        <v>0.7</v>
      </c>
      <c r="R41">
        <v>1</v>
      </c>
      <c r="S41">
        <v>0</v>
      </c>
      <c r="T41">
        <v>0</v>
      </c>
      <c r="V41">
        <v>0</v>
      </c>
      <c r="Y41" s="1">
        <v>44826</v>
      </c>
      <c r="Z41" s="6">
        <v>0.71155092592592595</v>
      </c>
      <c r="AB41">
        <v>1</v>
      </c>
      <c r="AD41" s="3">
        <f t="shared" si="4"/>
        <v>8.8670993987000948</v>
      </c>
      <c r="AE41" s="3">
        <f t="shared" si="5"/>
        <v>18.169396463397028</v>
      </c>
      <c r="AF41" s="3">
        <f t="shared" si="6"/>
        <v>9.3022970646969334</v>
      </c>
      <c r="AG41" s="3">
        <f t="shared" si="7"/>
        <v>0.92012627318516194</v>
      </c>
      <c r="AH41" s="3"/>
      <c r="AJ41">
        <f>ABS(100*((AVERAGE(AD41:AD42))-9)/9)</f>
        <v>1.9243965945781483</v>
      </c>
      <c r="AK41">
        <f>ABS(100*(AD41-AD42)/(AVERAGE(AD41:AD42)))</f>
        <v>0.91301655305782681</v>
      </c>
      <c r="AP41">
        <f>ABS(100*((AVERAGE(AE41:AE42))-18)/18)</f>
        <v>0.44128850061022873</v>
      </c>
      <c r="AQ41">
        <f>ABS(100*(AE41-AE42)/(AVERAGE(AE41:AE42)))</f>
        <v>0.99521415976968064</v>
      </c>
      <c r="AV41">
        <f>ABS(100*((AVERAGE(AF41:AF42))-9)/9)</f>
        <v>2.8069735957986057</v>
      </c>
      <c r="AW41">
        <f>ABS(100*(AF41-AF42)/(AVERAGE(AF41:AF42)))</f>
        <v>1.0736288780984389</v>
      </c>
      <c r="BB41">
        <f>ABS(100*((AVERAGE(AG41:AG42))-0.9)/0.9)</f>
        <v>1.1733883270264156</v>
      </c>
      <c r="BC41">
        <f>ABS(100*(AG41-AG42)/(AVERAGE(AG41:AG42)))</f>
        <v>2.1010747325515227</v>
      </c>
      <c r="BG41" s="3">
        <f>AVERAGE(AD41:AD42)</f>
        <v>8.8268043064879667</v>
      </c>
      <c r="BH41" s="3">
        <f>AVERAGE(AE41:AE42)</f>
        <v>18.079431930109841</v>
      </c>
      <c r="BI41" s="3">
        <f>AVERAGE(AF41:AF42)</f>
        <v>9.2526276236218745</v>
      </c>
      <c r="BJ41" s="3">
        <f>AVERAGE(AG41:AG42)</f>
        <v>0.91056049494323776</v>
      </c>
    </row>
    <row r="42" spans="1:62" x14ac:dyDescent="0.35">
      <c r="A42">
        <v>126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5540</v>
      </c>
      <c r="J42">
        <v>11682</v>
      </c>
      <c r="L42">
        <v>5445</v>
      </c>
      <c r="M42">
        <v>7.0049999999999999</v>
      </c>
      <c r="N42">
        <v>15.278</v>
      </c>
      <c r="O42">
        <v>8.2739999999999991</v>
      </c>
      <c r="Q42">
        <v>0.68100000000000005</v>
      </c>
      <c r="R42">
        <v>1</v>
      </c>
      <c r="S42">
        <v>0</v>
      </c>
      <c r="T42">
        <v>0</v>
      </c>
      <c r="V42">
        <v>0</v>
      </c>
      <c r="Y42" s="1">
        <v>44826</v>
      </c>
      <c r="Z42" s="6">
        <v>0.7192708333333333</v>
      </c>
      <c r="AB42">
        <v>1</v>
      </c>
      <c r="AD42" s="3">
        <f t="shared" si="4"/>
        <v>8.7865092142758385</v>
      </c>
      <c r="AE42" s="3">
        <f t="shared" si="5"/>
        <v>17.989467396822654</v>
      </c>
      <c r="AF42" s="3">
        <f t="shared" si="6"/>
        <v>9.2029581825468156</v>
      </c>
      <c r="AG42" s="3">
        <f t="shared" si="7"/>
        <v>0.90099471670131348</v>
      </c>
      <c r="AH42" s="3"/>
      <c r="BG42" s="3"/>
      <c r="BH42" s="3"/>
      <c r="BI42" s="3"/>
      <c r="BJ42" s="3"/>
    </row>
    <row r="43" spans="1:62" x14ac:dyDescent="0.35">
      <c r="A43">
        <v>127</v>
      </c>
      <c r="B43">
        <v>7</v>
      </c>
      <c r="C43" t="s">
        <v>65</v>
      </c>
      <c r="D43" t="s">
        <v>27</v>
      </c>
      <c r="G43">
        <v>0.46700000000000003</v>
      </c>
      <c r="H43">
        <v>0.46700000000000003</v>
      </c>
      <c r="I43">
        <v>8612</v>
      </c>
      <c r="J43">
        <v>17205</v>
      </c>
      <c r="L43">
        <v>8033</v>
      </c>
      <c r="M43">
        <v>7.5179999999999998</v>
      </c>
      <c r="N43">
        <v>15.904</v>
      </c>
      <c r="O43">
        <v>8.3859999999999992</v>
      </c>
      <c r="Q43">
        <v>0.77500000000000002</v>
      </c>
      <c r="R43">
        <v>1</v>
      </c>
      <c r="S43">
        <v>0</v>
      </c>
      <c r="T43">
        <v>0</v>
      </c>
      <c r="V43">
        <v>0</v>
      </c>
      <c r="Y43" s="1">
        <v>44826</v>
      </c>
      <c r="Z43" s="6">
        <v>0.73343749999999996</v>
      </c>
      <c r="AB43">
        <v>1</v>
      </c>
      <c r="AD43" s="3">
        <f t="shared" si="4"/>
        <v>9.5961749272490344</v>
      </c>
      <c r="AE43" s="3">
        <f t="shared" si="5"/>
        <v>18.732642386311465</v>
      </c>
      <c r="AF43" s="3">
        <f t="shared" si="6"/>
        <v>9.1364674590624304</v>
      </c>
      <c r="AG43" s="3">
        <f t="shared" si="7"/>
        <v>0.93667738728391925</v>
      </c>
      <c r="AH43" s="3"/>
      <c r="BG43" s="3"/>
      <c r="BH43" s="3"/>
      <c r="BI43" s="3"/>
      <c r="BJ43" s="3"/>
    </row>
    <row r="44" spans="1:62" x14ac:dyDescent="0.35">
      <c r="A44">
        <v>128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8516</v>
      </c>
      <c r="J44">
        <v>17122</v>
      </c>
      <c r="L44">
        <v>7981</v>
      </c>
      <c r="M44">
        <v>7.4390000000000001</v>
      </c>
      <c r="N44">
        <v>15.829000000000001</v>
      </c>
      <c r="O44">
        <v>8.39</v>
      </c>
      <c r="Q44">
        <v>0.77</v>
      </c>
      <c r="R44">
        <v>1</v>
      </c>
      <c r="S44">
        <v>0</v>
      </c>
      <c r="T44">
        <v>0</v>
      </c>
      <c r="V44">
        <v>0</v>
      </c>
      <c r="Y44" s="1">
        <v>44826</v>
      </c>
      <c r="Z44" s="6">
        <v>0.74101851851851863</v>
      </c>
      <c r="AB44">
        <v>1</v>
      </c>
      <c r="AD44" s="3">
        <f t="shared" si="4"/>
        <v>9.492085920110954</v>
      </c>
      <c r="AE44" s="3">
        <f t="shared" si="5"/>
        <v>18.643901139504734</v>
      </c>
      <c r="AF44" s="3">
        <f t="shared" si="6"/>
        <v>9.1518152193937805</v>
      </c>
      <c r="AG44" s="3">
        <f t="shared" si="7"/>
        <v>0.93076585923120103</v>
      </c>
      <c r="AH44" s="3"/>
      <c r="AJ44">
        <f>ABS(100*((AVERAGE(AD44:AD45))-9)/9)</f>
        <v>3.6484731774076331</v>
      </c>
      <c r="AK44">
        <f>ABS(100*(AD44-AD45)/(AVERAGE(AD44:AD45)))</f>
        <v>3.5102266369999042</v>
      </c>
      <c r="AP44">
        <f>ABS(100*((AVERAGE(AE44:AE45))-18)/18)</f>
        <v>3.8474913861177544</v>
      </c>
      <c r="AQ44">
        <f>ABS(100*(AE44-AE45)/(AVERAGE(AE44:AE45)))</f>
        <v>0.52049949345199542</v>
      </c>
      <c r="AV44">
        <f>ABS(100*((AVERAGE(AF44:AF45))-9)/9)</f>
        <v>4.0465095948278753</v>
      </c>
      <c r="AW44">
        <f>ABS(100*(AF44-AF45)/(AVERAGE(AF44:AF45)))</f>
        <v>4.5358058294791244</v>
      </c>
      <c r="BB44">
        <f>ABS(100*((AVERAGE(AG44:AG45))-0.9)/0.9)</f>
        <v>3.5131648299526379</v>
      </c>
      <c r="BC44">
        <f>ABS(100*(AG44-AG45)/(AVERAGE(AG44:AG45)))</f>
        <v>0.18304150325515442</v>
      </c>
      <c r="BG44" s="3">
        <f>AVERAGE(AD44:AD45)</f>
        <v>9.328362585966687</v>
      </c>
      <c r="BH44" s="3">
        <f>AVERAGE(AE44:AE45)</f>
        <v>18.692548449501196</v>
      </c>
      <c r="BI44" s="3">
        <f>AVERAGE(AF44:AF45)</f>
        <v>9.3641858635345088</v>
      </c>
      <c r="BJ44" s="3">
        <f>AVERAGE(AG44:AG45)</f>
        <v>0.93161848346957377</v>
      </c>
    </row>
    <row r="45" spans="1:62" x14ac:dyDescent="0.35">
      <c r="A45">
        <v>129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8214</v>
      </c>
      <c r="J45">
        <v>17213</v>
      </c>
      <c r="L45">
        <v>7996</v>
      </c>
      <c r="M45">
        <v>7.1909999999999998</v>
      </c>
      <c r="N45">
        <v>15.911</v>
      </c>
      <c r="O45">
        <v>8.7200000000000006</v>
      </c>
      <c r="Q45">
        <v>0.77100000000000002</v>
      </c>
      <c r="R45">
        <v>1</v>
      </c>
      <c r="S45">
        <v>0</v>
      </c>
      <c r="T45">
        <v>0</v>
      </c>
      <c r="V45">
        <v>0</v>
      </c>
      <c r="Y45" s="1">
        <v>44826</v>
      </c>
      <c r="Z45" s="6">
        <v>0.74906249999999996</v>
      </c>
      <c r="AB45">
        <v>1</v>
      </c>
      <c r="AD45" s="3">
        <f t="shared" si="4"/>
        <v>9.1646392518224182</v>
      </c>
      <c r="AE45" s="3">
        <f t="shared" si="5"/>
        <v>18.741195759497657</v>
      </c>
      <c r="AF45" s="3">
        <f t="shared" si="6"/>
        <v>9.5765565076752388</v>
      </c>
      <c r="AG45" s="3">
        <f t="shared" si="7"/>
        <v>0.93247110770794661</v>
      </c>
      <c r="AH45" s="3"/>
      <c r="BG45" s="3"/>
      <c r="BH45" s="3"/>
      <c r="BI45" s="3"/>
      <c r="BJ45" s="3"/>
    </row>
    <row r="46" spans="1:62" x14ac:dyDescent="0.35">
      <c r="A46">
        <v>130</v>
      </c>
      <c r="B46">
        <v>8</v>
      </c>
      <c r="C46" t="s">
        <v>65</v>
      </c>
      <c r="D46" t="s">
        <v>27</v>
      </c>
      <c r="G46">
        <v>0.6</v>
      </c>
      <c r="H46">
        <v>0.6</v>
      </c>
      <c r="I46">
        <v>11297</v>
      </c>
      <c r="J46">
        <v>23135</v>
      </c>
      <c r="L46">
        <v>10772</v>
      </c>
      <c r="M46">
        <v>7.5679999999999996</v>
      </c>
      <c r="N46">
        <v>16.565999999999999</v>
      </c>
      <c r="O46">
        <v>8.9979999999999993</v>
      </c>
      <c r="Q46">
        <v>0.84199999999999997</v>
      </c>
      <c r="R46">
        <v>1</v>
      </c>
      <c r="S46">
        <v>0</v>
      </c>
      <c r="T46">
        <v>0</v>
      </c>
      <c r="V46">
        <v>0</v>
      </c>
      <c r="Y46" s="1">
        <v>44826</v>
      </c>
      <c r="Z46" s="6">
        <v>0.76462962962962966</v>
      </c>
      <c r="AB46">
        <v>1</v>
      </c>
      <c r="AD46" s="3">
        <f t="shared" si="4"/>
        <v>9.7349374990248183</v>
      </c>
      <c r="AE46" s="3">
        <f t="shared" si="5"/>
        <v>19.51501955281455</v>
      </c>
      <c r="AF46" s="3">
        <f t="shared" si="6"/>
        <v>9.7800820537897319</v>
      </c>
      <c r="AG46" s="3">
        <f t="shared" si="7"/>
        <v>0.97140339919547924</v>
      </c>
      <c r="AH46" s="3"/>
      <c r="BG46" s="3"/>
      <c r="BH46" s="3"/>
      <c r="BI46" s="3"/>
      <c r="BJ46" s="3"/>
    </row>
    <row r="47" spans="1:62" x14ac:dyDescent="0.35">
      <c r="A47">
        <v>131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11361</v>
      </c>
      <c r="J47">
        <v>22622</v>
      </c>
      <c r="L47">
        <v>10919</v>
      </c>
      <c r="M47">
        <v>7.609</v>
      </c>
      <c r="N47">
        <v>16.202999999999999</v>
      </c>
      <c r="O47">
        <v>8.593</v>
      </c>
      <c r="Q47">
        <v>0.85499999999999998</v>
      </c>
      <c r="R47">
        <v>1</v>
      </c>
      <c r="S47">
        <v>0</v>
      </c>
      <c r="T47">
        <v>0</v>
      </c>
      <c r="V47">
        <v>0</v>
      </c>
      <c r="Y47" s="1">
        <v>44826</v>
      </c>
      <c r="Z47" s="6">
        <v>0.77326388888888886</v>
      </c>
      <c r="AB47">
        <v>1</v>
      </c>
      <c r="AD47" s="3">
        <f t="shared" si="4"/>
        <v>9.788948128284245</v>
      </c>
      <c r="AE47" s="3">
        <f t="shared" si="5"/>
        <v>19.088115351233522</v>
      </c>
      <c r="AF47" s="3">
        <f t="shared" si="6"/>
        <v>9.2991672229492774</v>
      </c>
      <c r="AG47" s="3">
        <f t="shared" si="7"/>
        <v>0.98441046615993555</v>
      </c>
      <c r="AH47" s="3"/>
      <c r="AJ47">
        <f>ABS(100*((AVERAGE(AD47:AD48))-9)/9)</f>
        <v>7.4861509229652903</v>
      </c>
      <c r="AK47">
        <f>ABS(100*(AD47-AD48)/(AVERAGE(AD47:AD48)))</f>
        <v>2.3815894053577442</v>
      </c>
      <c r="AP47">
        <f>ABS(100*((AVERAGE(AE47:AE48))-18)/18)</f>
        <v>6.1560415423515495</v>
      </c>
      <c r="AQ47">
        <f>ABS(100*(AE47-AE48)/(AVERAGE(AE47:AE48)))</f>
        <v>0.20904369851920895</v>
      </c>
      <c r="AV47">
        <f>ABS(100*((AVERAGE(AF47:AF48))-9)/9)</f>
        <v>4.8259321617377697</v>
      </c>
      <c r="AW47">
        <f>ABS(100*(AF47-AF48)/(AVERAGE(AF47:AF48)))</f>
        <v>2.8654205610660806</v>
      </c>
      <c r="BB47">
        <f>ABS(100*((AVERAGE(AG47:AG48))-0.9)/0.9)</f>
        <v>8.6612416002306905</v>
      </c>
      <c r="BC47">
        <f>ABS(100*(AG47-AG48)/(AVERAGE(AG47:AG48)))</f>
        <v>1.3209845086199827</v>
      </c>
      <c r="BG47" s="3">
        <f>AVERAGE(AD47:AD48)</f>
        <v>9.6737535830668762</v>
      </c>
      <c r="BH47" s="3">
        <f>AVERAGE(AE47:AE48)</f>
        <v>19.108087477623279</v>
      </c>
      <c r="BI47" s="3">
        <f>AVERAGE(AF47:AF48)</f>
        <v>9.4343338945563993</v>
      </c>
      <c r="BJ47" s="3">
        <f>AVERAGE(AG47:AG48)</f>
        <v>0.97795117440207624</v>
      </c>
    </row>
    <row r="48" spans="1:62" x14ac:dyDescent="0.35">
      <c r="A48">
        <v>132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11088</v>
      </c>
      <c r="J48">
        <v>22670</v>
      </c>
      <c r="L48">
        <v>10773</v>
      </c>
      <c r="M48">
        <v>7.4340000000000002</v>
      </c>
      <c r="N48">
        <v>16.236999999999998</v>
      </c>
      <c r="O48">
        <v>8.8030000000000008</v>
      </c>
      <c r="Q48">
        <v>0.84199999999999997</v>
      </c>
      <c r="R48">
        <v>1</v>
      </c>
      <c r="S48">
        <v>0</v>
      </c>
      <c r="T48">
        <v>0</v>
      </c>
      <c r="V48">
        <v>0</v>
      </c>
      <c r="Y48" s="1">
        <v>44826</v>
      </c>
      <c r="Z48" s="6">
        <v>0.78224537037037034</v>
      </c>
      <c r="AB48">
        <v>1</v>
      </c>
      <c r="AD48" s="3">
        <f t="shared" si="4"/>
        <v>9.5585590378495091</v>
      </c>
      <c r="AE48" s="3">
        <f t="shared" si="5"/>
        <v>19.128059604013032</v>
      </c>
      <c r="AF48" s="3">
        <f t="shared" si="6"/>
        <v>9.5695005661635228</v>
      </c>
      <c r="AG48" s="3">
        <f t="shared" si="7"/>
        <v>0.97149188264421693</v>
      </c>
      <c r="AH48" s="3"/>
    </row>
    <row r="49" spans="1:62" x14ac:dyDescent="0.35">
      <c r="A49">
        <v>133</v>
      </c>
      <c r="B49">
        <v>1</v>
      </c>
      <c r="C49" t="s">
        <v>71</v>
      </c>
      <c r="D49" t="s">
        <v>27</v>
      </c>
      <c r="G49">
        <v>0.3</v>
      </c>
      <c r="H49">
        <v>0.3</v>
      </c>
      <c r="I49">
        <v>5248</v>
      </c>
      <c r="J49">
        <v>10787</v>
      </c>
      <c r="L49">
        <v>4650</v>
      </c>
      <c r="M49">
        <v>7.4020000000000001</v>
      </c>
      <c r="N49">
        <v>15.696</v>
      </c>
      <c r="O49">
        <v>8.2940000000000005</v>
      </c>
      <c r="Q49">
        <v>0.61699999999999999</v>
      </c>
      <c r="R49">
        <v>1</v>
      </c>
      <c r="S49">
        <v>0</v>
      </c>
      <c r="T49">
        <v>0</v>
      </c>
      <c r="V49">
        <v>0</v>
      </c>
      <c r="Y49" s="1">
        <v>44826</v>
      </c>
      <c r="Z49" s="6">
        <v>0.79563657407407407</v>
      </c>
      <c r="AB49">
        <v>1</v>
      </c>
      <c r="AD49" s="3">
        <f t="shared" si="4"/>
        <v>9.2601782358539282</v>
      </c>
      <c r="AE49" s="3">
        <f t="shared" si="5"/>
        <v>18.478721050570538</v>
      </c>
      <c r="AF49" s="3">
        <f t="shared" si="6"/>
        <v>9.21854281471661</v>
      </c>
      <c r="AG49" s="3">
        <f t="shared" si="7"/>
        <v>0.85941545204535974</v>
      </c>
      <c r="AH49" s="3"/>
      <c r="BG49" s="3"/>
      <c r="BH49" s="3"/>
      <c r="BI49" s="3"/>
      <c r="BJ49" s="3"/>
    </row>
    <row r="50" spans="1:62" x14ac:dyDescent="0.35">
      <c r="A50">
        <v>134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5149</v>
      </c>
      <c r="J50">
        <v>10825</v>
      </c>
      <c r="L50">
        <v>4629</v>
      </c>
      <c r="M50">
        <v>7.2750000000000004</v>
      </c>
      <c r="N50">
        <v>15.749000000000001</v>
      </c>
      <c r="O50">
        <v>8.4730000000000008</v>
      </c>
      <c r="Q50">
        <v>0.61399999999999999</v>
      </c>
      <c r="R50">
        <v>1</v>
      </c>
      <c r="S50">
        <v>0</v>
      </c>
      <c r="T50">
        <v>0</v>
      </c>
      <c r="V50">
        <v>0</v>
      </c>
      <c r="Y50" s="1">
        <v>44826</v>
      </c>
      <c r="Z50" s="6">
        <v>0.80284722222222227</v>
      </c>
      <c r="AB50">
        <v>1</v>
      </c>
      <c r="AD50" s="3">
        <f t="shared" si="4"/>
        <v>9.0930828515825812</v>
      </c>
      <c r="AE50" s="3">
        <f t="shared" si="5"/>
        <v>18.541966117471432</v>
      </c>
      <c r="AF50" s="3">
        <f t="shared" si="6"/>
        <v>9.4488832658888509</v>
      </c>
      <c r="AG50" s="3">
        <f t="shared" si="7"/>
        <v>0.85569914719837203</v>
      </c>
      <c r="AH50" s="3"/>
      <c r="AI50">
        <f>100*(AVERAGE(I50:I51))/(AVERAGE(I$50:I$51))</f>
        <v>100</v>
      </c>
      <c r="AK50">
        <f>ABS(100*(AD50-AD51)/(AVERAGE(AD50:AD51)))</f>
        <v>2.3284491217663272</v>
      </c>
      <c r="AO50">
        <f>100*(AVERAGE(J50:J51))/(AVERAGE(J$50:J$51))</f>
        <v>100</v>
      </c>
      <c r="AQ50">
        <f>ABS(100*(AE50-AE51)/(AVERAGE(AE50:AE51)))</f>
        <v>2.4992715178627845</v>
      </c>
      <c r="AU50">
        <f>100*(((AVERAGE(J50:J51))-(AVERAGE(I50:I51)))/((AVERAGE(J$50:J$51))-(AVERAGE($I$50:I51))))</f>
        <v>100</v>
      </c>
      <c r="AW50">
        <f>ABS(100*(AF50-AF51)/(AVERAGE(AF50:AF51)))</f>
        <v>2.6639341260751443</v>
      </c>
      <c r="BA50">
        <f>100*(AVERAGE(L50:L51))/(AVERAGE(L$50:L$51))</f>
        <v>100</v>
      </c>
      <c r="BC50">
        <f>ABS(100*(AG50-AG51)/(AVERAGE(AG50:AG51)))</f>
        <v>3.065705136641717</v>
      </c>
      <c r="BG50" s="3">
        <f>AVERAGE(AD50:AD51)</f>
        <v>8.9884372573924445</v>
      </c>
      <c r="BH50" s="3">
        <f>AVERAGE(AE50:AE51)</f>
        <v>18.313118835922147</v>
      </c>
      <c r="BI50" s="3">
        <f>AVERAGE(AF50:AF51)</f>
        <v>9.3246815785297024</v>
      </c>
      <c r="BJ50" s="3">
        <f>AVERAGE(AG50:AG51)</f>
        <v>0.84278056368265353</v>
      </c>
    </row>
    <row r="51" spans="1:62" x14ac:dyDescent="0.35">
      <c r="A51">
        <v>135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5025</v>
      </c>
      <c r="J51">
        <v>10550</v>
      </c>
      <c r="L51">
        <v>4483</v>
      </c>
      <c r="M51">
        <v>7.117</v>
      </c>
      <c r="N51">
        <v>15.361000000000001</v>
      </c>
      <c r="O51">
        <v>8.2430000000000003</v>
      </c>
      <c r="Q51">
        <v>0.58799999999999997</v>
      </c>
      <c r="R51">
        <v>1</v>
      </c>
      <c r="S51">
        <v>0</v>
      </c>
      <c r="T51">
        <v>0</v>
      </c>
      <c r="V51">
        <v>0</v>
      </c>
      <c r="Y51" s="1">
        <v>44826</v>
      </c>
      <c r="Z51" s="6">
        <v>0.81048611111111113</v>
      </c>
      <c r="AB51">
        <v>1</v>
      </c>
      <c r="AD51" s="3">
        <f t="shared" si="4"/>
        <v>8.8837916632023095</v>
      </c>
      <c r="AE51" s="3">
        <f t="shared" si="5"/>
        <v>18.084271554372865</v>
      </c>
      <c r="AF51" s="3">
        <f t="shared" si="6"/>
        <v>9.2004798911705556</v>
      </c>
      <c r="AG51" s="3">
        <f t="shared" si="7"/>
        <v>0.82986198016693491</v>
      </c>
      <c r="AH51" s="3"/>
      <c r="BG51" s="3"/>
      <c r="BH51" s="3"/>
      <c r="BI51" s="3"/>
      <c r="BJ51" s="3"/>
    </row>
    <row r="52" spans="1:62" x14ac:dyDescent="0.35">
      <c r="A52">
        <v>136</v>
      </c>
      <c r="B52">
        <v>2</v>
      </c>
      <c r="C52" t="s">
        <v>70</v>
      </c>
      <c r="D52" t="s">
        <v>27</v>
      </c>
      <c r="G52">
        <v>0.5</v>
      </c>
      <c r="H52">
        <v>0.5</v>
      </c>
      <c r="I52">
        <v>5276</v>
      </c>
      <c r="J52">
        <v>7426</v>
      </c>
      <c r="L52">
        <v>3110</v>
      </c>
      <c r="M52">
        <v>4.4619999999999997</v>
      </c>
      <c r="N52">
        <v>6.57</v>
      </c>
      <c r="O52">
        <v>2.1070000000000002</v>
      </c>
      <c r="Q52">
        <v>0.20899999999999999</v>
      </c>
      <c r="R52">
        <v>1</v>
      </c>
      <c r="S52">
        <v>0</v>
      </c>
      <c r="T52">
        <v>0</v>
      </c>
      <c r="V52">
        <v>0</v>
      </c>
      <c r="Y52" s="1">
        <v>44826</v>
      </c>
      <c r="Z52" s="6">
        <v>0.82408564814814811</v>
      </c>
      <c r="AB52">
        <v>1</v>
      </c>
      <c r="AD52" s="3">
        <f t="shared" si="4"/>
        <v>5.5844625218735553</v>
      </c>
      <c r="AE52" s="3">
        <f t="shared" si="5"/>
        <v>7.730916790543886</v>
      </c>
      <c r="AF52" s="3">
        <f t="shared" si="6"/>
        <v>2.1464542686703307</v>
      </c>
      <c r="AG52" s="3">
        <f t="shared" si="7"/>
        <v>0.35213185795976498</v>
      </c>
      <c r="AH52" s="3"/>
    </row>
    <row r="53" spans="1:62" x14ac:dyDescent="0.35">
      <c r="A53">
        <v>137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4005</v>
      </c>
      <c r="J53">
        <v>7293</v>
      </c>
      <c r="L53">
        <v>3148</v>
      </c>
      <c r="M53">
        <v>3.4870000000000001</v>
      </c>
      <c r="N53">
        <v>6.4569999999999999</v>
      </c>
      <c r="O53">
        <v>2.97</v>
      </c>
      <c r="Q53">
        <v>0.21299999999999999</v>
      </c>
      <c r="R53">
        <v>1</v>
      </c>
      <c r="S53">
        <v>0</v>
      </c>
      <c r="T53">
        <v>0</v>
      </c>
      <c r="V53">
        <v>0</v>
      </c>
      <c r="Y53" s="1">
        <v>44826</v>
      </c>
      <c r="Z53" s="6">
        <v>0.83135416666666673</v>
      </c>
      <c r="AB53">
        <v>1</v>
      </c>
      <c r="AD53" s="3">
        <f t="shared" si="4"/>
        <v>4.2973217133348793</v>
      </c>
      <c r="AE53" s="3">
        <f t="shared" si="5"/>
        <v>7.5981021500520116</v>
      </c>
      <c r="AF53" s="3">
        <f t="shared" si="6"/>
        <v>3.3007804367171323</v>
      </c>
      <c r="AG53" s="3">
        <f t="shared" si="7"/>
        <v>0.35616670322220856</v>
      </c>
      <c r="AH53" s="3"/>
      <c r="AK53">
        <f>ABS(100*(AD53-AD54)/(AVERAGE(AD53:AD54)))</f>
        <v>2.9412235291917939</v>
      </c>
      <c r="AQ53">
        <f>ABS(100*(AE53-AE54)/(AVERAGE(AE53:AE54)))</f>
        <v>0.21006455366531257</v>
      </c>
      <c r="AW53">
        <f>ABS(100*(AF53-AF54)/(AVERAGE(AF53:AF54)))</f>
        <v>4.1690186315448772</v>
      </c>
      <c r="BC53">
        <f>ABS(100*(AG53-AG54)/(AVERAGE(AG53:AG54)))</f>
        <v>0.47585585210817144</v>
      </c>
      <c r="BG53" s="3">
        <f>AVERAGE(AD53:AD54)</f>
        <v>4.2350407064701052</v>
      </c>
      <c r="BH53" s="3">
        <f>AVERAGE(AE53:AE54)</f>
        <v>7.6060910006079139</v>
      </c>
      <c r="BI53" s="3">
        <f>AVERAGE(AF53:AF54)</f>
        <v>3.3710502941378091</v>
      </c>
      <c r="BJ53" s="3">
        <f>AVERAGE(AG53:AG54)</f>
        <v>0.35701614433009143</v>
      </c>
    </row>
    <row r="54" spans="1:62" x14ac:dyDescent="0.35">
      <c r="A54">
        <v>138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3882</v>
      </c>
      <c r="J54">
        <v>7309</v>
      </c>
      <c r="L54">
        <v>3164</v>
      </c>
      <c r="M54">
        <v>3.3929999999999998</v>
      </c>
      <c r="N54">
        <v>6.4710000000000001</v>
      </c>
      <c r="O54">
        <v>3.0779999999999998</v>
      </c>
      <c r="Q54">
        <v>0.215</v>
      </c>
      <c r="R54">
        <v>1</v>
      </c>
      <c r="S54">
        <v>0</v>
      </c>
      <c r="T54">
        <v>0</v>
      </c>
      <c r="V54">
        <v>0</v>
      </c>
      <c r="Y54" s="1">
        <v>44826</v>
      </c>
      <c r="Z54" s="6">
        <v>0.83906249999999993</v>
      </c>
      <c r="AB54">
        <v>1</v>
      </c>
      <c r="AD54" s="3">
        <f t="shared" si="4"/>
        <v>4.1727596996053302</v>
      </c>
      <c r="AE54" s="3">
        <f t="shared" si="5"/>
        <v>7.6140798511638161</v>
      </c>
      <c r="AF54" s="3">
        <f t="shared" si="6"/>
        <v>3.4413201515584859</v>
      </c>
      <c r="AG54" s="3">
        <f t="shared" si="7"/>
        <v>0.35786558543797425</v>
      </c>
      <c r="AH54" s="3"/>
      <c r="BG54" s="3"/>
      <c r="BH54" s="3"/>
      <c r="BI54" s="3"/>
      <c r="BJ54" s="3"/>
    </row>
    <row r="55" spans="1:62" x14ac:dyDescent="0.35">
      <c r="A55">
        <v>139</v>
      </c>
      <c r="B55">
        <v>9</v>
      </c>
      <c r="C55" t="s">
        <v>127</v>
      </c>
      <c r="D55" t="s">
        <v>27</v>
      </c>
      <c r="G55">
        <v>0.5</v>
      </c>
      <c r="H55">
        <v>0.5</v>
      </c>
      <c r="I55">
        <v>5725</v>
      </c>
      <c r="J55">
        <v>8738</v>
      </c>
      <c r="L55">
        <v>8516</v>
      </c>
      <c r="M55">
        <v>4.8070000000000004</v>
      </c>
      <c r="N55">
        <v>7.681</v>
      </c>
      <c r="O55">
        <v>2.8740000000000001</v>
      </c>
      <c r="Q55">
        <v>0.77500000000000002</v>
      </c>
      <c r="R55">
        <v>1</v>
      </c>
      <c r="S55">
        <v>0</v>
      </c>
      <c r="T55">
        <v>0</v>
      </c>
      <c r="V55">
        <v>0</v>
      </c>
      <c r="Y55" s="1">
        <v>44826</v>
      </c>
      <c r="Z55" s="6">
        <v>0.85233796296296294</v>
      </c>
      <c r="AB55">
        <v>1</v>
      </c>
      <c r="AD55" s="3">
        <f t="shared" si="4"/>
        <v>6.0391645069513409</v>
      </c>
      <c r="AE55" s="3">
        <f t="shared" si="5"/>
        <v>9.0410882817118559</v>
      </c>
      <c r="AF55" s="3">
        <f t="shared" si="6"/>
        <v>3.001923774760515</v>
      </c>
      <c r="AG55" s="3">
        <f t="shared" si="7"/>
        <v>0.92614168661160823</v>
      </c>
      <c r="AH55" s="3"/>
      <c r="BG55" s="3"/>
      <c r="BH55" s="3"/>
      <c r="BI55" s="3"/>
      <c r="BJ55" s="3"/>
    </row>
    <row r="56" spans="1:62" x14ac:dyDescent="0.35">
      <c r="A56">
        <v>140</v>
      </c>
      <c r="B56">
        <v>9</v>
      </c>
      <c r="C56" t="s">
        <v>127</v>
      </c>
      <c r="D56" t="s">
        <v>27</v>
      </c>
      <c r="G56">
        <v>0.5</v>
      </c>
      <c r="H56">
        <v>0.5</v>
      </c>
      <c r="I56">
        <v>6318</v>
      </c>
      <c r="J56">
        <v>8668</v>
      </c>
      <c r="L56">
        <v>8506</v>
      </c>
      <c r="M56">
        <v>5.2619999999999996</v>
      </c>
      <c r="N56">
        <v>7.6219999999999999</v>
      </c>
      <c r="O56">
        <v>2.3610000000000002</v>
      </c>
      <c r="Q56">
        <v>0.77400000000000002</v>
      </c>
      <c r="R56">
        <v>1</v>
      </c>
      <c r="S56">
        <v>0</v>
      </c>
      <c r="T56">
        <v>0</v>
      </c>
      <c r="V56">
        <v>0</v>
      </c>
      <c r="Y56" s="1">
        <v>44826</v>
      </c>
      <c r="Z56" s="6">
        <v>0.8595949074074074</v>
      </c>
      <c r="AB56">
        <v>1</v>
      </c>
      <c r="AD56" s="3">
        <f t="shared" si="4"/>
        <v>6.6396951910295741</v>
      </c>
      <c r="AE56" s="3">
        <f t="shared" si="5"/>
        <v>8.9711858393477133</v>
      </c>
      <c r="AF56" s="3">
        <f t="shared" si="6"/>
        <v>2.3314906483181392</v>
      </c>
      <c r="AG56" s="3">
        <f t="shared" si="7"/>
        <v>0.92507988522675466</v>
      </c>
      <c r="AH56" s="3"/>
      <c r="AK56">
        <f>ABS(100*(AD56-AD57)/(AVERAGE(AD56:AD57)))</f>
        <v>6.0990177767839084E-2</v>
      </c>
      <c r="AQ56">
        <f>ABS(100*(AE56-AE57)/(AVERAGE(AE56:AE57)))</f>
        <v>0.78223597914548859</v>
      </c>
      <c r="AW56">
        <f>ABS(100*(AF56-AF57)/(AVERAGE(AF56:AF57)))</f>
        <v>3.2230458667405313</v>
      </c>
      <c r="BC56">
        <f>ABS(100*(AG56-AG57)/(AVERAGE(AG56:AG57)))</f>
        <v>0.53801211453185516</v>
      </c>
      <c r="BG56" s="3">
        <f>AVERAGE(AD56:AD57)</f>
        <v>6.6417205896268019</v>
      </c>
      <c r="BH56" s="3">
        <f>AVERAGE(AE56:AE57)</f>
        <v>8.9362346181656402</v>
      </c>
      <c r="BI56" s="3">
        <f>AVERAGE(AF56:AF57)</f>
        <v>2.2945140285388379</v>
      </c>
      <c r="BJ56" s="3">
        <f>AVERAGE(AG56:AG57)</f>
        <v>0.92757511848116059</v>
      </c>
    </row>
    <row r="57" spans="1:62" x14ac:dyDescent="0.35">
      <c r="A57">
        <v>141</v>
      </c>
      <c r="B57">
        <v>9</v>
      </c>
      <c r="C57" t="s">
        <v>127</v>
      </c>
      <c r="D57" t="s">
        <v>27</v>
      </c>
      <c r="G57">
        <v>0.5</v>
      </c>
      <c r="H57">
        <v>0.5</v>
      </c>
      <c r="I57">
        <v>6322</v>
      </c>
      <c r="J57">
        <v>8598</v>
      </c>
      <c r="L57">
        <v>8553</v>
      </c>
      <c r="M57">
        <v>5.2649999999999997</v>
      </c>
      <c r="N57">
        <v>7.5629999999999997</v>
      </c>
      <c r="O57">
        <v>2.298</v>
      </c>
      <c r="Q57">
        <v>0.77900000000000003</v>
      </c>
      <c r="R57">
        <v>1</v>
      </c>
      <c r="S57">
        <v>0</v>
      </c>
      <c r="T57">
        <v>0</v>
      </c>
      <c r="V57">
        <v>0</v>
      </c>
      <c r="Y57" s="1">
        <v>44826</v>
      </c>
      <c r="Z57" s="6">
        <v>0.86741898148148155</v>
      </c>
      <c r="AB57">
        <v>1</v>
      </c>
      <c r="AD57" s="3">
        <f t="shared" si="4"/>
        <v>6.6437459882240306</v>
      </c>
      <c r="AE57" s="3">
        <f t="shared" si="5"/>
        <v>8.9012833969835672</v>
      </c>
      <c r="AF57" s="3">
        <f t="shared" si="6"/>
        <v>2.2575374087595366</v>
      </c>
      <c r="AG57" s="3">
        <f t="shared" si="7"/>
        <v>0.93007035173556651</v>
      </c>
      <c r="AH57" s="3"/>
      <c r="BG57" s="3"/>
      <c r="BH57" s="3"/>
      <c r="BI57" s="3"/>
      <c r="BJ57" s="3"/>
    </row>
    <row r="58" spans="1:62" x14ac:dyDescent="0.35">
      <c r="A58">
        <v>142</v>
      </c>
      <c r="B58">
        <v>10</v>
      </c>
      <c r="C58" t="s">
        <v>128</v>
      </c>
      <c r="D58" t="s">
        <v>27</v>
      </c>
      <c r="G58">
        <v>0.5</v>
      </c>
      <c r="H58">
        <v>0.5</v>
      </c>
      <c r="I58">
        <v>6716</v>
      </c>
      <c r="J58">
        <v>8938</v>
      </c>
      <c r="L58">
        <v>11330</v>
      </c>
      <c r="M58">
        <v>5.5670000000000002</v>
      </c>
      <c r="N58">
        <v>7.851</v>
      </c>
      <c r="O58">
        <v>2.2839999999999998</v>
      </c>
      <c r="Q58">
        <v>1.069</v>
      </c>
      <c r="R58">
        <v>1</v>
      </c>
      <c r="S58">
        <v>0</v>
      </c>
      <c r="T58">
        <v>0</v>
      </c>
      <c r="V58">
        <v>0</v>
      </c>
      <c r="Y58" s="1">
        <v>44826</v>
      </c>
      <c r="Z58" s="6">
        <v>0.88076388888888879</v>
      </c>
      <c r="AB58">
        <v>1</v>
      </c>
      <c r="AD58" s="3">
        <f t="shared" si="4"/>
        <v>7.0427495118780339</v>
      </c>
      <c r="AE58" s="3">
        <f t="shared" si="5"/>
        <v>9.2408095456094124</v>
      </c>
      <c r="AF58" s="3">
        <f t="shared" si="6"/>
        <v>2.1980600337313785</v>
      </c>
      <c r="AG58" s="3">
        <f t="shared" si="7"/>
        <v>1.2249325963094047</v>
      </c>
      <c r="AH58" s="3"/>
      <c r="BG58" s="3"/>
      <c r="BH58" s="3"/>
      <c r="BI58" s="3"/>
      <c r="BJ58" s="3"/>
    </row>
    <row r="59" spans="1:62" x14ac:dyDescent="0.35">
      <c r="A59">
        <v>143</v>
      </c>
      <c r="B59">
        <v>10</v>
      </c>
      <c r="C59" t="s">
        <v>128</v>
      </c>
      <c r="D59" t="s">
        <v>27</v>
      </c>
      <c r="G59">
        <v>0.5</v>
      </c>
      <c r="H59">
        <v>0.5</v>
      </c>
      <c r="I59">
        <v>6845</v>
      </c>
      <c r="J59">
        <v>8820</v>
      </c>
      <c r="L59">
        <v>11109</v>
      </c>
      <c r="M59">
        <v>5.6669999999999998</v>
      </c>
      <c r="N59">
        <v>7.75</v>
      </c>
      <c r="O59">
        <v>2.0840000000000001</v>
      </c>
      <c r="Q59">
        <v>1.046</v>
      </c>
      <c r="R59">
        <v>1</v>
      </c>
      <c r="S59">
        <v>0</v>
      </c>
      <c r="T59">
        <v>0</v>
      </c>
      <c r="V59">
        <v>0</v>
      </c>
      <c r="Y59" s="1">
        <v>44826</v>
      </c>
      <c r="Z59" s="6">
        <v>0.88815972222222228</v>
      </c>
      <c r="AB59">
        <v>1</v>
      </c>
      <c r="AD59" s="3">
        <f t="shared" si="4"/>
        <v>7.1733877213992683</v>
      </c>
      <c r="AE59" s="3">
        <f t="shared" si="5"/>
        <v>9.1229739999098562</v>
      </c>
      <c r="AF59" s="3">
        <f t="shared" si="6"/>
        <v>1.949586278510588</v>
      </c>
      <c r="AG59" s="3">
        <f t="shared" si="7"/>
        <v>1.2014667857041406</v>
      </c>
      <c r="AH59" s="3"/>
      <c r="AK59">
        <f>ABS(100*(AD59-AD60)/(AVERAGE(AD59:AD60)))</f>
        <v>1.5270527004816379</v>
      </c>
      <c r="AQ59">
        <f>ABS(100*(AE59-AE60)/(AVERAGE(AE59:AE60)))</f>
        <v>0.38384742589238707</v>
      </c>
      <c r="AW59">
        <f>ABS(100*(AF59-AF60)/(AVERAGE(AF59:AF60)))</f>
        <v>7.7433005420076473</v>
      </c>
      <c r="BC59">
        <f>ABS(100*(AG59-AG60)/(AVERAGE(AG59:AG60)))</f>
        <v>1.5782049520347619</v>
      </c>
      <c r="BG59" s="3">
        <f>AVERAGE(AD59:AD60)</f>
        <v>7.2285798331737432</v>
      </c>
      <c r="BH59" s="3">
        <f>AVERAGE(AE59:AE60)</f>
        <v>9.1054983893188197</v>
      </c>
      <c r="BI59" s="3">
        <f>AVERAGE(AF59:AF60)</f>
        <v>1.8769185561450761</v>
      </c>
      <c r="BJ59" s="3">
        <f>AVERAGE(AG59:AG60)</f>
        <v>1.2110229981678229</v>
      </c>
    </row>
    <row r="60" spans="1:62" x14ac:dyDescent="0.35">
      <c r="A60">
        <v>144</v>
      </c>
      <c r="B60">
        <v>10</v>
      </c>
      <c r="C60" t="s">
        <v>128</v>
      </c>
      <c r="D60" t="s">
        <v>27</v>
      </c>
      <c r="G60">
        <v>0.5</v>
      </c>
      <c r="H60">
        <v>0.5</v>
      </c>
      <c r="I60">
        <v>6954</v>
      </c>
      <c r="J60">
        <v>8785</v>
      </c>
      <c r="L60">
        <v>11289</v>
      </c>
      <c r="M60">
        <v>5.75</v>
      </c>
      <c r="N60">
        <v>7.7210000000000001</v>
      </c>
      <c r="O60">
        <v>1.9710000000000001</v>
      </c>
      <c r="Q60">
        <v>1.0649999999999999</v>
      </c>
      <c r="R60">
        <v>1</v>
      </c>
      <c r="S60">
        <v>0</v>
      </c>
      <c r="T60">
        <v>0</v>
      </c>
      <c r="V60">
        <v>0</v>
      </c>
      <c r="Y60" s="1">
        <v>44826</v>
      </c>
      <c r="Z60" s="6">
        <v>0.89598379629629632</v>
      </c>
      <c r="AB60">
        <v>1</v>
      </c>
      <c r="AD60" s="3">
        <f t="shared" si="4"/>
        <v>7.283771944948219</v>
      </c>
      <c r="AE60" s="3">
        <f t="shared" si="5"/>
        <v>9.0880227787277832</v>
      </c>
      <c r="AF60" s="3">
        <f t="shared" si="6"/>
        <v>1.8042508337795642</v>
      </c>
      <c r="AG60" s="3">
        <f t="shared" si="7"/>
        <v>1.220579210631505</v>
      </c>
      <c r="AH60" s="3"/>
      <c r="BG60" s="3"/>
      <c r="BH60" s="3"/>
      <c r="BI60" s="3"/>
      <c r="BJ60" s="3"/>
    </row>
    <row r="61" spans="1:62" x14ac:dyDescent="0.35">
      <c r="A61">
        <v>145</v>
      </c>
      <c r="B61">
        <v>11</v>
      </c>
      <c r="C61" t="s">
        <v>129</v>
      </c>
      <c r="D61" t="s">
        <v>27</v>
      </c>
      <c r="G61">
        <v>0.5</v>
      </c>
      <c r="H61">
        <v>0.5</v>
      </c>
      <c r="I61">
        <v>5052</v>
      </c>
      <c r="J61">
        <v>7346</v>
      </c>
      <c r="L61">
        <v>1799</v>
      </c>
      <c r="M61">
        <v>4.2910000000000004</v>
      </c>
      <c r="N61">
        <v>6.5019999999999998</v>
      </c>
      <c r="O61">
        <v>2.2109999999999999</v>
      </c>
      <c r="Q61">
        <v>7.1999999999999995E-2</v>
      </c>
      <c r="R61">
        <v>1</v>
      </c>
      <c r="S61">
        <v>0</v>
      </c>
      <c r="T61">
        <v>0</v>
      </c>
      <c r="V61">
        <v>0</v>
      </c>
      <c r="Y61" s="1">
        <v>44826</v>
      </c>
      <c r="Z61" s="6">
        <v>0.90918981481481476</v>
      </c>
      <c r="AB61">
        <v>1</v>
      </c>
      <c r="AD61" s="3">
        <f t="shared" si="4"/>
        <v>5.3576178789839695</v>
      </c>
      <c r="AE61" s="3">
        <f t="shared" si="5"/>
        <v>7.6510282849848634</v>
      </c>
      <c r="AF61" s="3">
        <f t="shared" si="6"/>
        <v>2.293410406000894</v>
      </c>
      <c r="AG61" s="3">
        <f t="shared" si="7"/>
        <v>0.21292969640546114</v>
      </c>
      <c r="AH61" s="3"/>
      <c r="BG61" s="3"/>
      <c r="BH61" s="3"/>
      <c r="BI61" s="3"/>
      <c r="BJ61" s="3"/>
    </row>
    <row r="62" spans="1:62" x14ac:dyDescent="0.35">
      <c r="A62">
        <v>146</v>
      </c>
      <c r="B62">
        <v>11</v>
      </c>
      <c r="C62" t="s">
        <v>129</v>
      </c>
      <c r="D62" t="s">
        <v>27</v>
      </c>
      <c r="G62">
        <v>0.5</v>
      </c>
      <c r="H62">
        <v>0.5</v>
      </c>
      <c r="I62">
        <v>4398</v>
      </c>
      <c r="J62">
        <v>7342</v>
      </c>
      <c r="L62">
        <v>1733</v>
      </c>
      <c r="M62">
        <v>3.7890000000000001</v>
      </c>
      <c r="N62">
        <v>6.4989999999999997</v>
      </c>
      <c r="O62">
        <v>2.71</v>
      </c>
      <c r="Q62">
        <v>6.5000000000000002E-2</v>
      </c>
      <c r="R62">
        <v>1</v>
      </c>
      <c r="S62">
        <v>0</v>
      </c>
      <c r="T62">
        <v>0</v>
      </c>
      <c r="V62">
        <v>0</v>
      </c>
      <c r="Y62" s="1">
        <v>44826</v>
      </c>
      <c r="Z62" s="6">
        <v>0.91643518518518519</v>
      </c>
      <c r="AB62">
        <v>1</v>
      </c>
      <c r="AD62" s="3">
        <f t="shared" si="4"/>
        <v>4.6953125376902687</v>
      </c>
      <c r="AE62" s="3">
        <f t="shared" si="5"/>
        <v>7.6470338597069123</v>
      </c>
      <c r="AF62" s="3">
        <f t="shared" si="6"/>
        <v>2.9517213220166436</v>
      </c>
      <c r="AG62" s="3">
        <f t="shared" si="7"/>
        <v>0.20592180726542755</v>
      </c>
      <c r="AH62" s="3"/>
      <c r="AK62">
        <f>ABS(100*(AD62-AD63)/(AVERAGE(AD62:AD63)))</f>
        <v>0.324048754007766</v>
      </c>
      <c r="AQ62">
        <f>ABS(100*(AE62-AE63)/(AVERAGE(AE62:AE63)))</f>
        <v>1.0765808375347212</v>
      </c>
      <c r="AW62">
        <f>ABS(100*(AF62-AF63)/(AVERAGE(AF62:AF63)))</f>
        <v>2.2853560030296696</v>
      </c>
      <c r="BC62">
        <f>ABS(100*(AG62-AG63)/(AVERAGE(AG62:AG63)))</f>
        <v>4.6969100617350392</v>
      </c>
      <c r="BG62" s="3">
        <f>AVERAGE(AD62:AD63)</f>
        <v>4.6877172929506621</v>
      </c>
      <c r="BH62" s="3">
        <f>AVERAGE(AE62:AE63)</f>
        <v>7.606091000607913</v>
      </c>
      <c r="BI62" s="3">
        <f>AVERAGE(AF62:AF63)</f>
        <v>2.9183737076572513</v>
      </c>
      <c r="BJ62" s="3">
        <f>AVERAGE(AG62:AG63)</f>
        <v>0.20119679110282915</v>
      </c>
    </row>
    <row r="63" spans="1:62" x14ac:dyDescent="0.35">
      <c r="A63">
        <v>147</v>
      </c>
      <c r="B63">
        <v>11</v>
      </c>
      <c r="C63" t="s">
        <v>129</v>
      </c>
      <c r="D63" t="s">
        <v>27</v>
      </c>
      <c r="G63">
        <v>0.5</v>
      </c>
      <c r="H63">
        <v>0.5</v>
      </c>
      <c r="I63">
        <v>4383</v>
      </c>
      <c r="J63">
        <v>7260</v>
      </c>
      <c r="L63">
        <v>1644</v>
      </c>
      <c r="M63">
        <v>3.778</v>
      </c>
      <c r="N63">
        <v>6.4290000000000003</v>
      </c>
      <c r="O63">
        <v>2.6520000000000001</v>
      </c>
      <c r="Q63">
        <v>5.6000000000000001E-2</v>
      </c>
      <c r="R63">
        <v>1</v>
      </c>
      <c r="S63">
        <v>0</v>
      </c>
      <c r="T63">
        <v>0</v>
      </c>
      <c r="V63">
        <v>0</v>
      </c>
      <c r="Y63" s="1">
        <v>44826</v>
      </c>
      <c r="Z63" s="6">
        <v>0.92410879629629628</v>
      </c>
      <c r="AB63">
        <v>1</v>
      </c>
      <c r="AD63" s="3">
        <f t="shared" si="4"/>
        <v>4.6801220482110555</v>
      </c>
      <c r="AE63" s="3">
        <f t="shared" si="5"/>
        <v>7.5651481415089146</v>
      </c>
      <c r="AF63" s="3">
        <f t="shared" si="6"/>
        <v>2.8850260932978591</v>
      </c>
      <c r="AG63" s="3">
        <f t="shared" si="7"/>
        <v>0.19647177494023074</v>
      </c>
      <c r="AH63" s="3"/>
      <c r="BG63" s="3"/>
      <c r="BH63" s="3"/>
      <c r="BI63" s="3"/>
      <c r="BJ63" s="3"/>
    </row>
    <row r="64" spans="1:62" x14ac:dyDescent="0.35">
      <c r="A64">
        <v>148</v>
      </c>
      <c r="B64">
        <v>12</v>
      </c>
      <c r="C64" t="s">
        <v>130</v>
      </c>
      <c r="D64" t="s">
        <v>27</v>
      </c>
      <c r="G64">
        <v>0.5</v>
      </c>
      <c r="H64">
        <v>0.5</v>
      </c>
      <c r="I64">
        <v>5152</v>
      </c>
      <c r="J64">
        <v>7716</v>
      </c>
      <c r="L64">
        <v>3796</v>
      </c>
      <c r="M64">
        <v>4.3680000000000003</v>
      </c>
      <c r="N64">
        <v>6.8159999999999998</v>
      </c>
      <c r="O64">
        <v>2.448</v>
      </c>
      <c r="Q64">
        <v>0.28100000000000003</v>
      </c>
      <c r="R64">
        <v>1</v>
      </c>
      <c r="S64">
        <v>0</v>
      </c>
      <c r="T64">
        <v>0</v>
      </c>
      <c r="V64">
        <v>0</v>
      </c>
      <c r="Y64" s="1">
        <v>44826</v>
      </c>
      <c r="Z64" s="6">
        <v>0.93724537037037037</v>
      </c>
      <c r="AB64">
        <v>1</v>
      </c>
      <c r="AD64" s="3">
        <f t="shared" si="4"/>
        <v>5.4588878088453914</v>
      </c>
      <c r="AE64" s="3">
        <f t="shared" si="5"/>
        <v>8.0205126231953425</v>
      </c>
      <c r="AF64" s="3">
        <f t="shared" si="6"/>
        <v>2.5616248143499512</v>
      </c>
      <c r="AG64" s="3">
        <f t="shared" si="7"/>
        <v>0.42497143296072026</v>
      </c>
      <c r="AH64" s="3"/>
      <c r="BG64" s="3"/>
      <c r="BH64" s="3"/>
      <c r="BI64" s="3"/>
      <c r="BJ64" s="3"/>
    </row>
    <row r="65" spans="1:62" x14ac:dyDescent="0.35">
      <c r="A65">
        <v>149</v>
      </c>
      <c r="B65">
        <v>12</v>
      </c>
      <c r="C65" t="s">
        <v>130</v>
      </c>
      <c r="D65" t="s">
        <v>27</v>
      </c>
      <c r="G65">
        <v>0.5</v>
      </c>
      <c r="H65">
        <v>0.5</v>
      </c>
      <c r="I65">
        <v>5504</v>
      </c>
      <c r="J65">
        <v>7677</v>
      </c>
      <c r="L65">
        <v>3848</v>
      </c>
      <c r="M65">
        <v>4.6379999999999999</v>
      </c>
      <c r="N65">
        <v>6.782</v>
      </c>
      <c r="O65">
        <v>2.145</v>
      </c>
      <c r="Q65">
        <v>0.28599999999999998</v>
      </c>
      <c r="R65">
        <v>1</v>
      </c>
      <c r="S65">
        <v>0</v>
      </c>
      <c r="T65">
        <v>0</v>
      </c>
      <c r="V65">
        <v>0</v>
      </c>
      <c r="Y65" s="1">
        <v>44826</v>
      </c>
      <c r="Z65" s="6">
        <v>0.94457175925925929</v>
      </c>
      <c r="AB65">
        <v>1</v>
      </c>
      <c r="AD65" s="3">
        <f t="shared" si="4"/>
        <v>5.8153579619575977</v>
      </c>
      <c r="AE65" s="3">
        <f t="shared" si="5"/>
        <v>7.9815669767353201</v>
      </c>
      <c r="AF65" s="3">
        <f t="shared" si="6"/>
        <v>2.1662090147777224</v>
      </c>
      <c r="AG65" s="3">
        <f t="shared" si="7"/>
        <v>0.43049280016195884</v>
      </c>
      <c r="AH65" s="3"/>
      <c r="AK65">
        <f>ABS(100*(AD65-AD66)/(AVERAGE(AD65:AD66)))</f>
        <v>1.2793700671994639</v>
      </c>
      <c r="AQ65">
        <f>ABS(100*(AE65-AE66)/(AVERAGE(AE65:AE66)))</f>
        <v>2.3673264622688763</v>
      </c>
      <c r="AW65">
        <f>ABS(100*(AF65-AF66)/(AVERAGE(AF65:AF66)))</f>
        <v>5.3470556756527152</v>
      </c>
      <c r="BC65">
        <f>ABS(100*(AG65-AG66)/(AVERAGE(AG65:AG66)))</f>
        <v>2.6997551538955795</v>
      </c>
      <c r="BG65" s="3">
        <f>AVERAGE(AD65:AD66)</f>
        <v>5.7783944375581786</v>
      </c>
      <c r="BH65" s="3">
        <f>AVERAGE(AE65:AE66)</f>
        <v>7.8881972858632121</v>
      </c>
      <c r="BI65" s="3">
        <f>AVERAGE(AF65:AF66)</f>
        <v>2.109802848305034</v>
      </c>
      <c r="BJ65" s="3">
        <f>AVERAGE(AG65:AG66)</f>
        <v>0.42475907268374957</v>
      </c>
    </row>
    <row r="66" spans="1:62" x14ac:dyDescent="0.35">
      <c r="A66">
        <v>150</v>
      </c>
      <c r="B66">
        <v>12</v>
      </c>
      <c r="C66" t="s">
        <v>130</v>
      </c>
      <c r="D66" t="s">
        <v>27</v>
      </c>
      <c r="G66">
        <v>0.5</v>
      </c>
      <c r="H66">
        <v>0.5</v>
      </c>
      <c r="I66">
        <v>5431</v>
      </c>
      <c r="J66">
        <v>7490</v>
      </c>
      <c r="L66">
        <v>3740</v>
      </c>
      <c r="M66">
        <v>4.5810000000000004</v>
      </c>
      <c r="N66">
        <v>6.6239999999999997</v>
      </c>
      <c r="O66">
        <v>2.0430000000000001</v>
      </c>
      <c r="Q66">
        <v>0.27500000000000002</v>
      </c>
      <c r="R66">
        <v>1</v>
      </c>
      <c r="S66">
        <v>0</v>
      </c>
      <c r="T66">
        <v>0</v>
      </c>
      <c r="V66">
        <v>0</v>
      </c>
      <c r="Y66" s="1">
        <v>44826</v>
      </c>
      <c r="Z66" s="6">
        <v>0.95225694444444453</v>
      </c>
      <c r="AB66">
        <v>1</v>
      </c>
      <c r="AD66" s="3">
        <f t="shared" si="4"/>
        <v>5.7414309131587595</v>
      </c>
      <c r="AE66" s="3">
        <f t="shared" si="5"/>
        <v>7.794827594991105</v>
      </c>
      <c r="AF66" s="3">
        <f t="shared" si="6"/>
        <v>2.0533966818323455</v>
      </c>
      <c r="AG66" s="3">
        <f t="shared" si="7"/>
        <v>0.41902534520554024</v>
      </c>
      <c r="AH66" s="3"/>
      <c r="BG66" s="3"/>
      <c r="BH66" s="3"/>
      <c r="BI66" s="3"/>
      <c r="BJ66" s="3"/>
    </row>
    <row r="67" spans="1:62" x14ac:dyDescent="0.35">
      <c r="A67">
        <v>151</v>
      </c>
      <c r="B67">
        <v>13</v>
      </c>
      <c r="C67" t="s">
        <v>131</v>
      </c>
      <c r="D67" t="s">
        <v>27</v>
      </c>
      <c r="G67">
        <v>0.5</v>
      </c>
      <c r="H67">
        <v>0.5</v>
      </c>
      <c r="I67">
        <v>3982</v>
      </c>
      <c r="J67">
        <v>8325</v>
      </c>
      <c r="L67">
        <v>3065</v>
      </c>
      <c r="M67">
        <v>3.47</v>
      </c>
      <c r="N67">
        <v>7.3310000000000004</v>
      </c>
      <c r="O67">
        <v>3.8620000000000001</v>
      </c>
      <c r="Q67">
        <v>0.20399999999999999</v>
      </c>
      <c r="R67">
        <v>1</v>
      </c>
      <c r="S67">
        <v>0</v>
      </c>
      <c r="T67">
        <v>0</v>
      </c>
      <c r="V67">
        <v>0</v>
      </c>
      <c r="Y67" s="1">
        <v>44826</v>
      </c>
      <c r="Z67" s="6">
        <v>0.96572916666666664</v>
      </c>
      <c r="AB67">
        <v>1</v>
      </c>
      <c r="AD67" s="3">
        <f t="shared" si="4"/>
        <v>4.2740296294667521</v>
      </c>
      <c r="AE67" s="3">
        <f t="shared" si="5"/>
        <v>8.6286638717634023</v>
      </c>
      <c r="AF67" s="3">
        <f t="shared" si="6"/>
        <v>4.3546342422966502</v>
      </c>
      <c r="AG67" s="3">
        <f t="shared" si="7"/>
        <v>0.34735375172792388</v>
      </c>
      <c r="AH67" s="3"/>
      <c r="BG67" s="3"/>
      <c r="BH67" s="3"/>
      <c r="BI67" s="3"/>
      <c r="BJ67" s="3"/>
    </row>
    <row r="68" spans="1:62" x14ac:dyDescent="0.35">
      <c r="A68">
        <v>152</v>
      </c>
      <c r="B68">
        <v>13</v>
      </c>
      <c r="C68" t="s">
        <v>131</v>
      </c>
      <c r="D68" t="s">
        <v>27</v>
      </c>
      <c r="G68">
        <v>0.5</v>
      </c>
      <c r="H68">
        <v>0.5</v>
      </c>
      <c r="I68">
        <v>3479</v>
      </c>
      <c r="J68">
        <v>8244</v>
      </c>
      <c r="L68">
        <v>3063</v>
      </c>
      <c r="M68">
        <v>3.0840000000000001</v>
      </c>
      <c r="N68">
        <v>7.2629999999999999</v>
      </c>
      <c r="O68">
        <v>4.1790000000000003</v>
      </c>
      <c r="Q68">
        <v>0.20399999999999999</v>
      </c>
      <c r="R68">
        <v>1</v>
      </c>
      <c r="S68">
        <v>0</v>
      </c>
      <c r="T68">
        <v>0</v>
      </c>
      <c r="V68">
        <v>0</v>
      </c>
      <c r="Y68" s="1">
        <v>44826</v>
      </c>
      <c r="Z68" s="6">
        <v>0.97297453703703696</v>
      </c>
      <c r="AB68">
        <v>1</v>
      </c>
      <c r="AD68" s="3">
        <f t="shared" si="4"/>
        <v>3.764641882263799</v>
      </c>
      <c r="AE68" s="3">
        <f t="shared" si="5"/>
        <v>8.5477767598848935</v>
      </c>
      <c r="AF68" s="3">
        <f t="shared" si="6"/>
        <v>4.7831348776210945</v>
      </c>
      <c r="AG68" s="3">
        <f t="shared" si="7"/>
        <v>0.34714139145095319</v>
      </c>
      <c r="AH68" s="3"/>
      <c r="AK68">
        <f>ABS(100*(AD68-AD69)/(AVERAGE(AD68:AD69)))</f>
        <v>0.10765905087700052</v>
      </c>
      <c r="AQ68">
        <f>ABS(100*(AE68-AE69)/(AVERAGE(AE68:AE69)))</f>
        <v>1.4355126101506492</v>
      </c>
      <c r="AW68">
        <f>ABS(100*(AF68-AF69)/(AVERAGE(AF68:AF69)))</f>
        <v>2.493079138252484</v>
      </c>
      <c r="BC68">
        <f>ABS(100*(AG68-AG69)/(AVERAGE(AG68:AG69)))</f>
        <v>3.4537877942337225</v>
      </c>
      <c r="BG68" s="3">
        <f>AVERAGE(AD68:AD69)</f>
        <v>3.7626164836665703</v>
      </c>
      <c r="BH68" s="3">
        <f>AVERAGE(AE68:AE69)</f>
        <v>8.4868617743961376</v>
      </c>
      <c r="BI68" s="3">
        <f>AVERAGE(AF68:AF69)</f>
        <v>4.7242452907295673</v>
      </c>
      <c r="BJ68" s="3">
        <f>AVERAGE(AG68:AG69)</f>
        <v>0.34124839376501581</v>
      </c>
    </row>
    <row r="69" spans="1:62" x14ac:dyDescent="0.35">
      <c r="A69">
        <v>153</v>
      </c>
      <c r="B69">
        <v>13</v>
      </c>
      <c r="C69" t="s">
        <v>131</v>
      </c>
      <c r="D69" t="s">
        <v>27</v>
      </c>
      <c r="G69">
        <v>0.5</v>
      </c>
      <c r="H69">
        <v>0.5</v>
      </c>
      <c r="I69">
        <v>3475</v>
      </c>
      <c r="J69">
        <v>8122</v>
      </c>
      <c r="L69">
        <v>2952</v>
      </c>
      <c r="M69">
        <v>3.081</v>
      </c>
      <c r="N69">
        <v>7.1589999999999998</v>
      </c>
      <c r="O69">
        <v>4.0780000000000003</v>
      </c>
      <c r="Q69">
        <v>0.193</v>
      </c>
      <c r="R69">
        <v>1</v>
      </c>
      <c r="S69">
        <v>0</v>
      </c>
      <c r="T69">
        <v>0</v>
      </c>
      <c r="V69">
        <v>0</v>
      </c>
      <c r="Y69" s="1">
        <v>44826</v>
      </c>
      <c r="Z69" s="6">
        <v>0.98072916666666676</v>
      </c>
      <c r="AB69">
        <v>1</v>
      </c>
      <c r="AD69" s="3">
        <f t="shared" si="4"/>
        <v>3.760591085069342</v>
      </c>
      <c r="AE69" s="3">
        <f t="shared" si="5"/>
        <v>8.4259467889073818</v>
      </c>
      <c r="AF69" s="3">
        <f t="shared" si="6"/>
        <v>4.6653557038380402</v>
      </c>
      <c r="AG69" s="3">
        <f t="shared" si="7"/>
        <v>0.33535539607907844</v>
      </c>
      <c r="AH69" s="3"/>
      <c r="BG69" s="3"/>
      <c r="BH69" s="3"/>
      <c r="BI69" s="3"/>
      <c r="BJ69" s="3"/>
    </row>
    <row r="70" spans="1:62" x14ac:dyDescent="0.35">
      <c r="A70">
        <v>154</v>
      </c>
      <c r="B70">
        <v>14</v>
      </c>
      <c r="C70" t="s">
        <v>132</v>
      </c>
      <c r="D70" t="s">
        <v>27</v>
      </c>
      <c r="G70">
        <v>0.5</v>
      </c>
      <c r="H70">
        <v>0.5</v>
      </c>
      <c r="I70">
        <v>2858</v>
      </c>
      <c r="J70">
        <v>13455</v>
      </c>
      <c r="L70">
        <v>8374</v>
      </c>
      <c r="M70">
        <v>2.6080000000000001</v>
      </c>
      <c r="N70">
        <v>11.678000000000001</v>
      </c>
      <c r="O70">
        <v>9.07</v>
      </c>
      <c r="Q70">
        <v>0.76</v>
      </c>
      <c r="R70">
        <v>1</v>
      </c>
      <c r="S70">
        <v>0</v>
      </c>
      <c r="T70">
        <v>0</v>
      </c>
      <c r="V70">
        <v>0</v>
      </c>
      <c r="Y70" s="1">
        <v>44826</v>
      </c>
      <c r="Z70" s="6">
        <v>0.99435185185185182</v>
      </c>
      <c r="AB70">
        <v>1</v>
      </c>
      <c r="AD70" s="3">
        <f t="shared" si="4"/>
        <v>3.1357556178243673</v>
      </c>
      <c r="AE70" s="3">
        <f t="shared" si="5"/>
        <v>13.751514290735727</v>
      </c>
      <c r="AF70" s="3">
        <f t="shared" si="6"/>
        <v>10.61575867291136</v>
      </c>
      <c r="AG70" s="3">
        <f t="shared" si="7"/>
        <v>0.91106410694668749</v>
      </c>
      <c r="AH70" s="3"/>
      <c r="BG70" s="3"/>
      <c r="BH70" s="3"/>
      <c r="BI70" s="3"/>
      <c r="BJ70" s="3"/>
    </row>
    <row r="71" spans="1:62" x14ac:dyDescent="0.35">
      <c r="A71">
        <v>155</v>
      </c>
      <c r="B71">
        <v>14</v>
      </c>
      <c r="C71" t="s">
        <v>132</v>
      </c>
      <c r="D71" t="s">
        <v>27</v>
      </c>
      <c r="G71">
        <v>0.5</v>
      </c>
      <c r="H71">
        <v>0.5</v>
      </c>
      <c r="I71">
        <v>2650</v>
      </c>
      <c r="J71">
        <v>13535</v>
      </c>
      <c r="L71">
        <v>8572</v>
      </c>
      <c r="M71">
        <v>2.448</v>
      </c>
      <c r="N71">
        <v>11.746</v>
      </c>
      <c r="O71">
        <v>9.298</v>
      </c>
      <c r="Q71">
        <v>0.78100000000000003</v>
      </c>
      <c r="R71">
        <v>1</v>
      </c>
      <c r="S71">
        <v>0</v>
      </c>
      <c r="T71">
        <v>0</v>
      </c>
      <c r="V71">
        <v>0</v>
      </c>
      <c r="Y71" s="1">
        <v>44827</v>
      </c>
      <c r="Z71" s="6">
        <v>1.7708333333333332E-3</v>
      </c>
      <c r="AB71">
        <v>1</v>
      </c>
      <c r="AD71" s="3">
        <f t="shared" si="4"/>
        <v>2.9251141637126095</v>
      </c>
      <c r="AE71" s="3">
        <f t="shared" si="5"/>
        <v>13.831402796294748</v>
      </c>
      <c r="AF71" s="3">
        <f t="shared" si="6"/>
        <v>10.90628863258214</v>
      </c>
      <c r="AG71" s="3">
        <f t="shared" si="7"/>
        <v>0.93208777436678825</v>
      </c>
      <c r="AH71" s="3"/>
      <c r="AK71">
        <f>ABS(100*(AD71-AD72)/(AVERAGE(AD71:AD72)))</f>
        <v>0.48352006652591839</v>
      </c>
      <c r="AQ71">
        <f>ABS(100*(AE71-AE72)/(AVERAGE(AE71:AE72)))</f>
        <v>0.86286868453551513</v>
      </c>
      <c r="AW71">
        <f>ABS(100*(AF71-AF72)/(AVERAGE(AF71:AF72)))</f>
        <v>1.2270720396662933</v>
      </c>
      <c r="BC71">
        <f>ABS(100*(AG71-AG72)/(AVERAGE(AG71:AG72)))</f>
        <v>2.1415340380271446</v>
      </c>
      <c r="BG71" s="3">
        <f>AVERAGE(AD71:AD72)</f>
        <v>2.9322030588029087</v>
      </c>
      <c r="BH71" s="3">
        <f>AVERAGE(AE71:AE72)</f>
        <v>13.771985720285226</v>
      </c>
      <c r="BI71" s="3">
        <f>AVERAGE(AF71:AF72)</f>
        <v>10.839782661482317</v>
      </c>
      <c r="BJ71" s="3">
        <f>AVERAGE(AG71:AG72)</f>
        <v>0.92221302148764994</v>
      </c>
    </row>
    <row r="72" spans="1:62" x14ac:dyDescent="0.35">
      <c r="A72">
        <v>156</v>
      </c>
      <c r="B72">
        <v>14</v>
      </c>
      <c r="C72" t="s">
        <v>132</v>
      </c>
      <c r="D72" t="s">
        <v>27</v>
      </c>
      <c r="G72">
        <v>0.5</v>
      </c>
      <c r="H72">
        <v>0.5</v>
      </c>
      <c r="I72">
        <v>2664</v>
      </c>
      <c r="J72">
        <v>13416</v>
      </c>
      <c r="L72">
        <v>8386</v>
      </c>
      <c r="M72">
        <v>2.4580000000000002</v>
      </c>
      <c r="N72">
        <v>11.645</v>
      </c>
      <c r="O72">
        <v>9.1859999999999999</v>
      </c>
      <c r="Q72">
        <v>0.76100000000000001</v>
      </c>
      <c r="R72">
        <v>1</v>
      </c>
      <c r="S72">
        <v>0</v>
      </c>
      <c r="T72">
        <v>0</v>
      </c>
      <c r="V72">
        <v>0</v>
      </c>
      <c r="Y72" s="1">
        <v>44827</v>
      </c>
      <c r="Z72" s="6">
        <v>9.5138888888888894E-3</v>
      </c>
      <c r="AB72">
        <v>1</v>
      </c>
      <c r="AD72" s="3">
        <f t="shared" si="4"/>
        <v>2.9392919538932083</v>
      </c>
      <c r="AE72" s="3">
        <f t="shared" si="5"/>
        <v>13.712568644275704</v>
      </c>
      <c r="AF72" s="3">
        <f t="shared" si="6"/>
        <v>10.773276690382495</v>
      </c>
      <c r="AG72" s="3">
        <f t="shared" si="7"/>
        <v>0.91233826860851164</v>
      </c>
      <c r="AH72" s="3"/>
      <c r="BG72" s="3"/>
      <c r="BH72" s="3"/>
      <c r="BI72" s="3"/>
      <c r="BJ72" s="3"/>
    </row>
    <row r="73" spans="1:62" x14ac:dyDescent="0.35">
      <c r="A73">
        <v>157</v>
      </c>
      <c r="B73">
        <v>15</v>
      </c>
      <c r="C73" t="s">
        <v>133</v>
      </c>
      <c r="D73" t="s">
        <v>27</v>
      </c>
      <c r="G73">
        <v>0.5</v>
      </c>
      <c r="H73">
        <v>0.5</v>
      </c>
      <c r="I73">
        <v>4199</v>
      </c>
      <c r="J73">
        <v>6646</v>
      </c>
      <c r="L73">
        <v>912</v>
      </c>
      <c r="M73">
        <v>3.6360000000000001</v>
      </c>
      <c r="N73">
        <v>5.9089999999999998</v>
      </c>
      <c r="O73">
        <v>2.2730000000000001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44827</v>
      </c>
      <c r="Z73" s="6">
        <v>2.2754629629629628E-2</v>
      </c>
      <c r="AB73">
        <v>1</v>
      </c>
      <c r="AD73" s="3">
        <f t="shared" si="4"/>
        <v>4.4937853772660388</v>
      </c>
      <c r="AE73" s="3">
        <f t="shared" si="5"/>
        <v>6.9520038613434156</v>
      </c>
      <c r="AF73" s="3">
        <f t="shared" si="6"/>
        <v>2.4582184840773769</v>
      </c>
      <c r="AG73" s="3">
        <f t="shared" si="7"/>
        <v>0.11874791356894894</v>
      </c>
      <c r="AH73" s="3"/>
      <c r="BG73" s="3"/>
      <c r="BH73" s="3"/>
      <c r="BI73" s="3"/>
      <c r="BJ73" s="3"/>
    </row>
    <row r="74" spans="1:62" x14ac:dyDescent="0.35">
      <c r="A74">
        <v>158</v>
      </c>
      <c r="B74">
        <v>15</v>
      </c>
      <c r="C74" t="s">
        <v>133</v>
      </c>
      <c r="D74" t="s">
        <v>27</v>
      </c>
      <c r="G74">
        <v>0.5</v>
      </c>
      <c r="H74">
        <v>0.5</v>
      </c>
      <c r="I74">
        <v>4780</v>
      </c>
      <c r="J74">
        <v>6492</v>
      </c>
      <c r="L74">
        <v>866</v>
      </c>
      <c r="M74">
        <v>4.0819999999999999</v>
      </c>
      <c r="N74">
        <v>5.7789999999999999</v>
      </c>
      <c r="O74">
        <v>1.6970000000000001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44827</v>
      </c>
      <c r="Z74" s="6">
        <v>3.005787037037037E-2</v>
      </c>
      <c r="AB74">
        <v>1</v>
      </c>
      <c r="AD74" s="3">
        <f t="shared" si="4"/>
        <v>5.0821636697609014</v>
      </c>
      <c r="AE74" s="3">
        <f t="shared" si="5"/>
        <v>6.7982184881422976</v>
      </c>
      <c r="AF74" s="3">
        <f t="shared" si="6"/>
        <v>1.7160548183813962</v>
      </c>
      <c r="AG74" s="3">
        <f t="shared" si="7"/>
        <v>0.1138636271986225</v>
      </c>
      <c r="AH74" s="3"/>
      <c r="AK74">
        <f>ABS(100*(AD74-AD75)/(AVERAGE(AD74:AD75)))</f>
        <v>1.4046541559698569</v>
      </c>
      <c r="AQ74">
        <f>ABS(100*(AE74-AE75)/(AVERAGE(AE74:AE75)))</f>
        <v>0.42689709260242886</v>
      </c>
      <c r="AW74">
        <f>ABS(100*(AF74-AF75)/(AVERAGE(AF74:AF75)))</f>
        <v>2.4138685596066565</v>
      </c>
      <c r="BC74">
        <f>ABS(100*(AG74-AG75)/(AVERAGE(AG74:AG75)))</f>
        <v>4.1101041446210491</v>
      </c>
      <c r="BG74" s="3">
        <f>AVERAGE(AD74:AD75)</f>
        <v>5.0467191943094036</v>
      </c>
      <c r="BH74" s="3">
        <f>AVERAGE(AE74:AE75)</f>
        <v>6.7837386965097242</v>
      </c>
      <c r="BI74" s="3">
        <f>AVERAGE(AF74:AF75)</f>
        <v>1.737019502200321</v>
      </c>
      <c r="BJ74" s="3">
        <f>AVERAGE(AG74:AG75)</f>
        <v>0.11625268031454306</v>
      </c>
    </row>
    <row r="75" spans="1:62" x14ac:dyDescent="0.35">
      <c r="A75">
        <v>159</v>
      </c>
      <c r="B75">
        <v>15</v>
      </c>
      <c r="C75" t="s">
        <v>133</v>
      </c>
      <c r="D75" t="s">
        <v>27</v>
      </c>
      <c r="G75">
        <v>0.5</v>
      </c>
      <c r="H75">
        <v>0.5</v>
      </c>
      <c r="I75">
        <v>4710</v>
      </c>
      <c r="J75">
        <v>6463</v>
      </c>
      <c r="L75">
        <v>911</v>
      </c>
      <c r="M75">
        <v>4.0279999999999996</v>
      </c>
      <c r="N75">
        <v>5.7539999999999996</v>
      </c>
      <c r="O75">
        <v>1.726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44827</v>
      </c>
      <c r="Z75" s="6">
        <v>3.7731481481481484E-2</v>
      </c>
      <c r="AB75">
        <v>1</v>
      </c>
      <c r="AD75" s="3">
        <f t="shared" si="4"/>
        <v>5.0112747188579059</v>
      </c>
      <c r="AE75" s="3">
        <f t="shared" si="5"/>
        <v>6.7692589048771517</v>
      </c>
      <c r="AF75" s="3">
        <f t="shared" si="6"/>
        <v>1.7579841860192458</v>
      </c>
      <c r="AG75" s="3">
        <f t="shared" si="7"/>
        <v>0.11864173343046359</v>
      </c>
      <c r="AH75" s="3"/>
      <c r="BG75" s="3"/>
      <c r="BH75" s="3"/>
      <c r="BI75" s="3"/>
      <c r="BJ75" s="3"/>
    </row>
    <row r="76" spans="1:62" x14ac:dyDescent="0.35">
      <c r="A76">
        <v>160</v>
      </c>
      <c r="B76">
        <v>16</v>
      </c>
      <c r="C76" t="s">
        <v>134</v>
      </c>
      <c r="D76" t="s">
        <v>27</v>
      </c>
      <c r="G76">
        <v>0.5</v>
      </c>
      <c r="H76">
        <v>0.5</v>
      </c>
      <c r="I76">
        <v>4729</v>
      </c>
      <c r="J76">
        <v>7721</v>
      </c>
      <c r="L76">
        <v>2547</v>
      </c>
      <c r="M76">
        <v>4.0430000000000001</v>
      </c>
      <c r="N76">
        <v>6.82</v>
      </c>
      <c r="O76">
        <v>2.7770000000000001</v>
      </c>
      <c r="Q76">
        <v>0.15</v>
      </c>
      <c r="R76">
        <v>1</v>
      </c>
      <c r="S76">
        <v>0</v>
      </c>
      <c r="T76">
        <v>0</v>
      </c>
      <c r="V76">
        <v>0</v>
      </c>
      <c r="Y76" s="1">
        <v>44827</v>
      </c>
      <c r="Z76" s="6">
        <v>5.1030092592592592E-2</v>
      </c>
      <c r="AB76">
        <v>1</v>
      </c>
      <c r="AD76" s="3">
        <f t="shared" si="4"/>
        <v>5.0305160055315756</v>
      </c>
      <c r="AE76" s="3">
        <f t="shared" si="5"/>
        <v>8.0255056547927808</v>
      </c>
      <c r="AF76" s="3">
        <f t="shared" si="6"/>
        <v>2.9949896492612051</v>
      </c>
      <c r="AG76" s="3">
        <f t="shared" si="7"/>
        <v>0.29235243999250865</v>
      </c>
      <c r="AH76" s="3"/>
      <c r="BG76" s="3"/>
      <c r="BH76" s="3"/>
      <c r="BI76" s="3"/>
      <c r="BJ76" s="3"/>
    </row>
    <row r="77" spans="1:62" x14ac:dyDescent="0.35">
      <c r="A77">
        <v>161</v>
      </c>
      <c r="B77">
        <v>16</v>
      </c>
      <c r="C77" t="s">
        <v>134</v>
      </c>
      <c r="D77" t="s">
        <v>27</v>
      </c>
      <c r="G77">
        <v>0.5</v>
      </c>
      <c r="H77">
        <v>0.5</v>
      </c>
      <c r="I77">
        <v>4596</v>
      </c>
      <c r="J77">
        <v>7750</v>
      </c>
      <c r="L77">
        <v>2551</v>
      </c>
      <c r="M77">
        <v>3.9409999999999998</v>
      </c>
      <c r="N77">
        <v>6.8440000000000003</v>
      </c>
      <c r="O77">
        <v>2.903</v>
      </c>
      <c r="Q77">
        <v>0.151</v>
      </c>
      <c r="R77">
        <v>1</v>
      </c>
      <c r="S77">
        <v>0</v>
      </c>
      <c r="T77">
        <v>0</v>
      </c>
      <c r="V77">
        <v>0</v>
      </c>
      <c r="Y77" s="1">
        <v>44827</v>
      </c>
      <c r="Z77" s="6">
        <v>5.8333333333333327E-2</v>
      </c>
      <c r="AB77">
        <v>1</v>
      </c>
      <c r="AD77" s="3">
        <f t="shared" si="4"/>
        <v>4.8958269988158838</v>
      </c>
      <c r="AE77" s="3">
        <f t="shared" si="5"/>
        <v>8.0544652380579276</v>
      </c>
      <c r="AF77" s="3">
        <f t="shared" si="6"/>
        <v>3.1586382392420438</v>
      </c>
      <c r="AG77" s="3">
        <f t="shared" si="7"/>
        <v>0.29277716054645009</v>
      </c>
      <c r="AH77" s="3"/>
      <c r="AK77">
        <f>ABS(100*(AD77-AD78)/(AVERAGE(AD77:AD78)))</f>
        <v>4.1165875962454219</v>
      </c>
      <c r="AQ77">
        <f>ABS(100*(AE77-AE78)/(AVERAGE(AE77:AE78)))</f>
        <v>0.19856767536932637</v>
      </c>
      <c r="AW77">
        <f>ABS(100*(AF77-AF78)/(AVERAGE(AF77:AF78)))</f>
        <v>5.5856267740063297</v>
      </c>
      <c r="BC77">
        <f>ABS(100*(AG77-AG78)/(AVERAGE(AG77:AG78)))</f>
        <v>3.056119071332815</v>
      </c>
      <c r="BG77" s="3">
        <f>AVERAGE(AD77:AD78)</f>
        <v>4.7970888172009971</v>
      </c>
      <c r="BH77" s="3">
        <f>AVERAGE(AE77:AE78)</f>
        <v>8.0464763875020253</v>
      </c>
      <c r="BI77" s="3">
        <f>AVERAGE(AF77:AF78)</f>
        <v>3.2493875703010278</v>
      </c>
      <c r="BJ77" s="3">
        <f>AVERAGE(AG77:AG78)</f>
        <v>0.28837068479930772</v>
      </c>
    </row>
    <row r="78" spans="1:62" x14ac:dyDescent="0.35">
      <c r="A78">
        <v>162</v>
      </c>
      <c r="B78">
        <v>16</v>
      </c>
      <c r="C78" t="s">
        <v>134</v>
      </c>
      <c r="D78" t="s">
        <v>27</v>
      </c>
      <c r="G78">
        <v>0.5</v>
      </c>
      <c r="H78">
        <v>0.5</v>
      </c>
      <c r="I78">
        <v>4401</v>
      </c>
      <c r="J78">
        <v>7734</v>
      </c>
      <c r="L78">
        <v>2468</v>
      </c>
      <c r="M78">
        <v>3.7919999999999998</v>
      </c>
      <c r="N78">
        <v>6.8310000000000004</v>
      </c>
      <c r="O78">
        <v>3.0390000000000001</v>
      </c>
      <c r="Q78">
        <v>0.14199999999999999</v>
      </c>
      <c r="R78">
        <v>1</v>
      </c>
      <c r="S78">
        <v>0</v>
      </c>
      <c r="T78">
        <v>0</v>
      </c>
      <c r="V78">
        <v>0</v>
      </c>
      <c r="Y78" s="1">
        <v>44827</v>
      </c>
      <c r="Z78" s="6">
        <v>6.609953703703704E-2</v>
      </c>
      <c r="AB78">
        <v>1</v>
      </c>
      <c r="AD78" s="3">
        <f t="shared" si="4"/>
        <v>4.6983506355861113</v>
      </c>
      <c r="AE78" s="3">
        <f t="shared" si="5"/>
        <v>8.0384875369461231</v>
      </c>
      <c r="AF78" s="3">
        <f t="shared" si="6"/>
        <v>3.3401369013600117</v>
      </c>
      <c r="AG78" s="3">
        <f t="shared" si="7"/>
        <v>0.28396420905216541</v>
      </c>
      <c r="AH78" s="3"/>
      <c r="BG78" s="3"/>
      <c r="BH78" s="3"/>
      <c r="BI78" s="3"/>
      <c r="BJ78" s="3"/>
    </row>
    <row r="79" spans="1:62" x14ac:dyDescent="0.35">
      <c r="A79">
        <v>163</v>
      </c>
      <c r="B79">
        <v>17</v>
      </c>
      <c r="C79" t="s">
        <v>135</v>
      </c>
      <c r="D79" t="s">
        <v>27</v>
      </c>
      <c r="G79">
        <v>0.5</v>
      </c>
      <c r="H79">
        <v>0.5</v>
      </c>
      <c r="I79">
        <v>3199</v>
      </c>
      <c r="J79">
        <v>9412</v>
      </c>
      <c r="L79">
        <v>4556</v>
      </c>
      <c r="M79">
        <v>2.8690000000000002</v>
      </c>
      <c r="N79">
        <v>8.2520000000000007</v>
      </c>
      <c r="O79">
        <v>5.383</v>
      </c>
      <c r="Q79">
        <v>0.36</v>
      </c>
      <c r="R79">
        <v>1</v>
      </c>
      <c r="S79">
        <v>0</v>
      </c>
      <c r="T79">
        <v>0</v>
      </c>
      <c r="V79">
        <v>0</v>
      </c>
      <c r="Y79" s="1">
        <v>44827</v>
      </c>
      <c r="Z79" s="6">
        <v>7.9386574074074082E-2</v>
      </c>
      <c r="AB79">
        <v>1</v>
      </c>
      <c r="AD79" s="3">
        <f t="shared" si="4"/>
        <v>3.481086078651817</v>
      </c>
      <c r="AE79" s="3">
        <f t="shared" si="5"/>
        <v>9.7141489410466217</v>
      </c>
      <c r="AF79" s="3">
        <f t="shared" si="6"/>
        <v>6.2330628623948048</v>
      </c>
      <c r="AG79" s="3">
        <f t="shared" si="7"/>
        <v>0.50566833820959212</v>
      </c>
      <c r="AH79" s="3"/>
      <c r="BG79" s="3"/>
      <c r="BH79" s="3"/>
      <c r="BI79" s="3"/>
      <c r="BJ79" s="3"/>
    </row>
    <row r="80" spans="1:62" x14ac:dyDescent="0.35">
      <c r="A80">
        <v>164</v>
      </c>
      <c r="B80">
        <v>17</v>
      </c>
      <c r="C80" t="s">
        <v>135</v>
      </c>
      <c r="D80" t="s">
        <v>27</v>
      </c>
      <c r="G80">
        <v>0.5</v>
      </c>
      <c r="H80">
        <v>0.5</v>
      </c>
      <c r="I80">
        <v>2735</v>
      </c>
      <c r="J80">
        <v>9394</v>
      </c>
      <c r="L80">
        <v>4436</v>
      </c>
      <c r="M80">
        <v>2.5129999999999999</v>
      </c>
      <c r="N80">
        <v>8.2370000000000001</v>
      </c>
      <c r="O80">
        <v>5.7240000000000002</v>
      </c>
      <c r="Q80">
        <v>0.34799999999999998</v>
      </c>
      <c r="R80">
        <v>1</v>
      </c>
      <c r="S80">
        <v>0</v>
      </c>
      <c r="T80">
        <v>0</v>
      </c>
      <c r="V80">
        <v>0</v>
      </c>
      <c r="Y80" s="1">
        <v>44827</v>
      </c>
      <c r="Z80" s="6">
        <v>8.6620370370370361E-2</v>
      </c>
      <c r="AB80">
        <v>1</v>
      </c>
      <c r="AD80" s="3">
        <f t="shared" si="4"/>
        <v>3.0111936040948182</v>
      </c>
      <c r="AE80" s="3">
        <f t="shared" si="5"/>
        <v>9.696174027295843</v>
      </c>
      <c r="AF80" s="3">
        <f t="shared" si="6"/>
        <v>6.6849804232010248</v>
      </c>
      <c r="AG80" s="3">
        <f t="shared" si="7"/>
        <v>0.49292672159134915</v>
      </c>
      <c r="AH80" s="3"/>
      <c r="AK80">
        <f>ABS(100*(AD80-AD81)/(AVERAGE(AD80:AD81)))</f>
        <v>5.1752100315661922</v>
      </c>
      <c r="AQ80">
        <f>ABS(100*(AE80-AE81)/(AVERAGE(AE80:AE81)))</f>
        <v>1.5987199849381191</v>
      </c>
      <c r="AW80">
        <f>ABS(100*(AF80-AF81)/(AVERAGE(AF80:AF81)))</f>
        <v>2.8133858523000495E-2</v>
      </c>
      <c r="BC80">
        <f>ABS(100*(AG80-AG81)/(AVERAGE(AG80:AG81)))</f>
        <v>0.23666791704886653</v>
      </c>
      <c r="BG80" s="3">
        <f>AVERAGE(AD80:AD81)</f>
        <v>2.9352411566987513</v>
      </c>
      <c r="BH80" s="3">
        <f>AVERAGE(AE80:AE81)</f>
        <v>9.6192813406952844</v>
      </c>
      <c r="BI80" s="3">
        <f>AVERAGE(AF80:AF81)</f>
        <v>6.6840401839965313</v>
      </c>
      <c r="BJ80" s="3">
        <f>AVERAGE(AG80:AG81)</f>
        <v>0.49351071235301858</v>
      </c>
    </row>
    <row r="81" spans="1:62" x14ac:dyDescent="0.35">
      <c r="A81">
        <v>165</v>
      </c>
      <c r="B81">
        <v>17</v>
      </c>
      <c r="C81" t="s">
        <v>135</v>
      </c>
      <c r="D81" t="s">
        <v>27</v>
      </c>
      <c r="G81">
        <v>0.5</v>
      </c>
      <c r="H81">
        <v>0.5</v>
      </c>
      <c r="I81">
        <v>2585</v>
      </c>
      <c r="J81">
        <v>9240</v>
      </c>
      <c r="L81">
        <v>4447</v>
      </c>
      <c r="M81">
        <v>2.3980000000000001</v>
      </c>
      <c r="N81">
        <v>8.1059999999999999</v>
      </c>
      <c r="O81">
        <v>5.7089999999999996</v>
      </c>
      <c r="Q81">
        <v>0.34899999999999998</v>
      </c>
      <c r="R81">
        <v>1</v>
      </c>
      <c r="S81">
        <v>0</v>
      </c>
      <c r="T81">
        <v>0</v>
      </c>
      <c r="V81">
        <v>0</v>
      </c>
      <c r="Y81" s="1">
        <v>44827</v>
      </c>
      <c r="Z81" s="6">
        <v>9.420138888888889E-2</v>
      </c>
      <c r="AB81">
        <v>1</v>
      </c>
      <c r="AD81" s="3">
        <f t="shared" si="4"/>
        <v>2.8592887093026849</v>
      </c>
      <c r="AE81" s="3">
        <f t="shared" si="5"/>
        <v>9.542388654094724</v>
      </c>
      <c r="AF81" s="3">
        <f t="shared" si="6"/>
        <v>6.6830999447920387</v>
      </c>
      <c r="AG81" s="3">
        <f t="shared" si="7"/>
        <v>0.49409470311468806</v>
      </c>
      <c r="AH81" s="3"/>
      <c r="BG81" s="3"/>
      <c r="BH81" s="3"/>
      <c r="BI81" s="3"/>
      <c r="BJ81" s="3"/>
    </row>
    <row r="82" spans="1:62" x14ac:dyDescent="0.35">
      <c r="A82">
        <v>166</v>
      </c>
      <c r="B82">
        <v>18</v>
      </c>
      <c r="C82" t="s">
        <v>136</v>
      </c>
      <c r="D82" t="s">
        <v>27</v>
      </c>
      <c r="G82">
        <v>0.5</v>
      </c>
      <c r="H82">
        <v>0.5</v>
      </c>
      <c r="I82">
        <v>3746</v>
      </c>
      <c r="J82">
        <v>7002</v>
      </c>
      <c r="L82">
        <v>7693</v>
      </c>
      <c r="M82">
        <v>3.2890000000000001</v>
      </c>
      <c r="N82">
        <v>6.2110000000000003</v>
      </c>
      <c r="O82">
        <v>2.9220000000000002</v>
      </c>
      <c r="Q82">
        <v>0.68899999999999995</v>
      </c>
      <c r="R82">
        <v>1</v>
      </c>
      <c r="S82">
        <v>0</v>
      </c>
      <c r="T82">
        <v>0</v>
      </c>
      <c r="V82">
        <v>0</v>
      </c>
      <c r="Y82" s="1">
        <v>44827</v>
      </c>
      <c r="Z82" s="6">
        <v>0.10717592592592594</v>
      </c>
      <c r="AB82">
        <v>1</v>
      </c>
      <c r="AD82" s="3">
        <f t="shared" si="4"/>
        <v>4.0350325949937966</v>
      </c>
      <c r="AE82" s="3">
        <f t="shared" si="5"/>
        <v>7.3075077110810671</v>
      </c>
      <c r="AF82" s="3">
        <f t="shared" si="6"/>
        <v>3.2724751160872705</v>
      </c>
      <c r="AG82" s="3">
        <f t="shared" si="7"/>
        <v>0.83875543263815888</v>
      </c>
      <c r="AH82" s="3"/>
      <c r="BG82" s="3"/>
      <c r="BH82" s="3"/>
      <c r="BI82" s="3"/>
      <c r="BJ82" s="3"/>
    </row>
    <row r="83" spans="1:62" x14ac:dyDescent="0.35">
      <c r="A83">
        <v>167</v>
      </c>
      <c r="B83">
        <v>18</v>
      </c>
      <c r="C83" t="s">
        <v>136</v>
      </c>
      <c r="D83" t="s">
        <v>27</v>
      </c>
      <c r="G83">
        <v>0.5</v>
      </c>
      <c r="H83">
        <v>0.5</v>
      </c>
      <c r="I83">
        <v>4184</v>
      </c>
      <c r="J83">
        <v>6922</v>
      </c>
      <c r="L83">
        <v>7687</v>
      </c>
      <c r="M83">
        <v>3.625</v>
      </c>
      <c r="N83">
        <v>6.1429999999999998</v>
      </c>
      <c r="O83">
        <v>2.5179999999999998</v>
      </c>
      <c r="Q83">
        <v>0.68799999999999994</v>
      </c>
      <c r="R83">
        <v>1</v>
      </c>
      <c r="S83">
        <v>0</v>
      </c>
      <c r="T83">
        <v>0</v>
      </c>
      <c r="V83">
        <v>0</v>
      </c>
      <c r="Y83" s="1">
        <v>44827</v>
      </c>
      <c r="Z83" s="6">
        <v>0.11438657407407408</v>
      </c>
      <c r="AB83">
        <v>1</v>
      </c>
      <c r="AD83" s="3">
        <f t="shared" si="4"/>
        <v>4.4785948877868247</v>
      </c>
      <c r="AE83" s="3">
        <f t="shared" si="5"/>
        <v>7.2276192055220436</v>
      </c>
      <c r="AF83" s="3">
        <f t="shared" si="6"/>
        <v>2.7490243177352189</v>
      </c>
      <c r="AG83" s="3">
        <f t="shared" si="7"/>
        <v>0.83811835180724659</v>
      </c>
      <c r="AH83" s="3"/>
      <c r="AK83">
        <f>ABS(100*(AD83-AD84)/(AVERAGE(AD83:AD84)))</f>
        <v>2.7651209757943351</v>
      </c>
      <c r="AQ83">
        <f>ABS(100*(AE83-AE84)/(AVERAGE(AE83:AE84)))</f>
        <v>1.2792513588453454</v>
      </c>
      <c r="AW83">
        <f>ABS(100*(AF83-AF84)/(AVERAGE(AF83:AF84)))</f>
        <v>8.2356704259422742</v>
      </c>
      <c r="BC83">
        <f>ABS(100*(AG83-AG84)/(AVERAGE(AG83:AG84)))</f>
        <v>0.8013368060492605</v>
      </c>
      <c r="BG83" s="3">
        <f>AVERAGE(AD83:AD84)</f>
        <v>4.5413822443009071</v>
      </c>
      <c r="BH83" s="3">
        <f>AVERAGE(AE83:AE84)</f>
        <v>7.1816833148256052</v>
      </c>
      <c r="BI83" s="3">
        <f>AVERAGE(AF83:AF84)</f>
        <v>2.640301070524699</v>
      </c>
      <c r="BJ83" s="3">
        <f>AVERAGE(AG83:AG84)</f>
        <v>0.8347736774449579</v>
      </c>
    </row>
    <row r="84" spans="1:62" x14ac:dyDescent="0.35">
      <c r="A84">
        <v>168</v>
      </c>
      <c r="B84">
        <v>18</v>
      </c>
      <c r="C84" t="s">
        <v>136</v>
      </c>
      <c r="D84" t="s">
        <v>27</v>
      </c>
      <c r="G84">
        <v>0.5</v>
      </c>
      <c r="H84">
        <v>0.5</v>
      </c>
      <c r="I84">
        <v>4308</v>
      </c>
      <c r="J84">
        <v>6830</v>
      </c>
      <c r="L84">
        <v>7624</v>
      </c>
      <c r="M84">
        <v>3.72</v>
      </c>
      <c r="N84">
        <v>6.0650000000000004</v>
      </c>
      <c r="O84">
        <v>2.3439999999999999</v>
      </c>
      <c r="Q84">
        <v>0.68100000000000005</v>
      </c>
      <c r="R84">
        <v>1</v>
      </c>
      <c r="S84">
        <v>0</v>
      </c>
      <c r="T84">
        <v>0</v>
      </c>
      <c r="V84">
        <v>0</v>
      </c>
      <c r="Y84" s="1">
        <v>44827</v>
      </c>
      <c r="Z84" s="6">
        <v>0.12211805555555555</v>
      </c>
      <c r="AB84">
        <v>1</v>
      </c>
      <c r="AD84" s="3">
        <f t="shared" si="4"/>
        <v>4.6041696008149886</v>
      </c>
      <c r="AE84" s="3">
        <f t="shared" si="5"/>
        <v>7.1357474241291676</v>
      </c>
      <c r="AF84" s="3">
        <f t="shared" si="6"/>
        <v>2.531577823314179</v>
      </c>
      <c r="AG84" s="3">
        <f t="shared" si="7"/>
        <v>0.8314290030826692</v>
      </c>
      <c r="AH84" s="3"/>
    </row>
    <row r="85" spans="1:62" x14ac:dyDescent="0.35">
      <c r="A85">
        <v>169</v>
      </c>
      <c r="B85">
        <v>19</v>
      </c>
      <c r="C85" t="s">
        <v>62</v>
      </c>
      <c r="D85" t="s">
        <v>27</v>
      </c>
      <c r="G85">
        <v>0.5</v>
      </c>
      <c r="H85">
        <v>0.5</v>
      </c>
      <c r="I85">
        <v>4974</v>
      </c>
      <c r="J85">
        <v>12809</v>
      </c>
      <c r="L85">
        <v>6021</v>
      </c>
      <c r="M85">
        <v>4.2309999999999999</v>
      </c>
      <c r="N85">
        <v>11.131</v>
      </c>
      <c r="O85">
        <v>6.9</v>
      </c>
      <c r="Q85">
        <v>0.51400000000000001</v>
      </c>
      <c r="R85">
        <v>1</v>
      </c>
      <c r="S85">
        <v>0</v>
      </c>
      <c r="T85">
        <v>0</v>
      </c>
      <c r="V85">
        <v>0</v>
      </c>
      <c r="Y85" s="1">
        <v>44827</v>
      </c>
      <c r="Z85" s="6">
        <v>0.13552083333333334</v>
      </c>
      <c r="AB85">
        <v>1</v>
      </c>
      <c r="AD85" s="3">
        <f t="shared" si="4"/>
        <v>5.2786273336920599</v>
      </c>
      <c r="AE85" s="3">
        <f t="shared" si="5"/>
        <v>13.106414608346618</v>
      </c>
      <c r="AF85" s="3">
        <f t="shared" si="6"/>
        <v>7.8277872746545585</v>
      </c>
      <c r="AG85" s="3">
        <f t="shared" si="7"/>
        <v>0.66122224109064087</v>
      </c>
      <c r="AH85" s="3"/>
      <c r="BG85" s="3"/>
      <c r="BH85" s="3"/>
      <c r="BI85" s="3"/>
      <c r="BJ85" s="3"/>
    </row>
    <row r="86" spans="1:62" x14ac:dyDescent="0.35">
      <c r="A86">
        <v>170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5202</v>
      </c>
      <c r="J86">
        <v>12873</v>
      </c>
      <c r="L86">
        <v>5835</v>
      </c>
      <c r="M86">
        <v>4.4050000000000002</v>
      </c>
      <c r="N86">
        <v>11.183999999999999</v>
      </c>
      <c r="O86">
        <v>6.7789999999999999</v>
      </c>
      <c r="Q86">
        <v>0.49399999999999999</v>
      </c>
      <c r="R86">
        <v>1</v>
      </c>
      <c r="S86">
        <v>0</v>
      </c>
      <c r="T86">
        <v>0</v>
      </c>
      <c r="V86">
        <v>0</v>
      </c>
      <c r="Y86" s="1">
        <v>44827</v>
      </c>
      <c r="Z86" s="6">
        <v>0.14306712962962961</v>
      </c>
      <c r="AB86">
        <v>1</v>
      </c>
      <c r="AD86" s="3">
        <f t="shared" si="4"/>
        <v>5.5095227737761023</v>
      </c>
      <c r="AE86" s="3">
        <f t="shared" si="5"/>
        <v>13.170325412793837</v>
      </c>
      <c r="AF86" s="3">
        <f t="shared" si="6"/>
        <v>7.6608026390177342</v>
      </c>
      <c r="AG86" s="3">
        <f t="shared" si="7"/>
        <v>0.64147273533236437</v>
      </c>
      <c r="AH86" s="3"/>
      <c r="AK86">
        <f>ABS(100*(AD86-AD87)/(AVERAGE(AD86:AD87)))</f>
        <v>3.9741805070519112</v>
      </c>
      <c r="AM86">
        <f>100*((AVERAGE(AD86:AD87)*25.225)-(AVERAGE(AD68:AD69)*25))/(1000*0.075)</f>
        <v>56.272658476317737</v>
      </c>
      <c r="AQ86">
        <f>ABS(100*(AE86-AE87)/(AVERAGE(AE86:AE87)))</f>
        <v>0.19733287533473032</v>
      </c>
      <c r="AS86">
        <f>100*((AVERAGE(AE86:AE87)*25.225)-(AVERAGE(AE68:AE69)*25))/(2000*0.075)</f>
        <v>79.81496413366871</v>
      </c>
      <c r="AW86">
        <f>ABS(100*(AF86-AF87)/(AVERAGE(AF86:AF87)))</f>
        <v>2.4335838268675385</v>
      </c>
      <c r="AY86">
        <f>100*((AVERAGE(AF86:AF87)*25.225)-(AVERAGE(AF68:AF69)*25))/(1000*0.075)</f>
        <v>103.35726979101973</v>
      </c>
      <c r="BC86">
        <f>ABS(100*(AG86-AG87)/(AVERAGE(AG86:AG87)))</f>
        <v>0.37998548591093245</v>
      </c>
      <c r="BE86">
        <f>100*((AVERAGE(AG86:AG87)*25.225)-(AVERAGE(AG68:AG69)*25))/(100*0.075)</f>
        <v>102.40988580741823</v>
      </c>
      <c r="BG86" s="3">
        <f>AVERAGE(AD86:AD87)</f>
        <v>5.4021766481229951</v>
      </c>
      <c r="BH86" s="3">
        <f>AVERAGE(AE86:AE87)</f>
        <v>13.157343530640496</v>
      </c>
      <c r="BI86" s="3">
        <f>AVERAGE(AF86:AF87)</f>
        <v>7.7551668825175009</v>
      </c>
      <c r="BJ86" s="3">
        <f>AVERAGE(AG86:AG87)</f>
        <v>0.64269380692494593</v>
      </c>
    </row>
    <row r="87" spans="1:62" x14ac:dyDescent="0.35">
      <c r="A87">
        <v>171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4990</v>
      </c>
      <c r="J87">
        <v>12847</v>
      </c>
      <c r="L87">
        <v>5858</v>
      </c>
      <c r="M87">
        <v>4.2430000000000003</v>
      </c>
      <c r="N87">
        <v>11.162000000000001</v>
      </c>
      <c r="O87">
        <v>6.9189999999999996</v>
      </c>
      <c r="Q87">
        <v>0.497</v>
      </c>
      <c r="R87">
        <v>1</v>
      </c>
      <c r="S87">
        <v>0</v>
      </c>
      <c r="T87">
        <v>0</v>
      </c>
      <c r="V87">
        <v>0</v>
      </c>
      <c r="Y87" s="1">
        <v>44827</v>
      </c>
      <c r="Z87" s="6">
        <v>0.15109953703703705</v>
      </c>
      <c r="AB87">
        <v>1</v>
      </c>
      <c r="AD87" s="3">
        <f t="shared" si="4"/>
        <v>5.2948305224698879</v>
      </c>
      <c r="AE87" s="3">
        <f t="shared" si="5"/>
        <v>13.144361648487155</v>
      </c>
      <c r="AF87" s="3">
        <f t="shared" si="6"/>
        <v>7.8495311260172675</v>
      </c>
      <c r="AG87" s="3">
        <f t="shared" si="7"/>
        <v>0.6439148785175276</v>
      </c>
      <c r="AH87" s="3"/>
    </row>
    <row r="88" spans="1:62" x14ac:dyDescent="0.35">
      <c r="A88">
        <v>172</v>
      </c>
      <c r="B88">
        <v>20</v>
      </c>
      <c r="C88" t="s">
        <v>63</v>
      </c>
      <c r="D88" t="s">
        <v>27</v>
      </c>
      <c r="G88">
        <v>0.5</v>
      </c>
      <c r="H88">
        <v>0.5</v>
      </c>
      <c r="I88">
        <v>4635</v>
      </c>
      <c r="J88">
        <v>7177</v>
      </c>
      <c r="L88">
        <v>8110</v>
      </c>
      <c r="M88">
        <v>3.97</v>
      </c>
      <c r="N88">
        <v>6.359</v>
      </c>
      <c r="O88">
        <v>2.3879999999999999</v>
      </c>
      <c r="Q88">
        <v>0.73199999999999998</v>
      </c>
      <c r="R88">
        <v>1</v>
      </c>
      <c r="S88">
        <v>0</v>
      </c>
      <c r="T88">
        <v>0</v>
      </c>
      <c r="V88">
        <v>0</v>
      </c>
      <c r="Y88" s="1">
        <v>44827</v>
      </c>
      <c r="Z88" s="6">
        <v>0.16436342592592593</v>
      </c>
      <c r="AB88">
        <v>1</v>
      </c>
      <c r="AD88" s="3">
        <f t="shared" si="4"/>
        <v>4.935322271461839</v>
      </c>
      <c r="AE88" s="3">
        <f t="shared" si="5"/>
        <v>7.4822638169914288</v>
      </c>
      <c r="AF88" s="3">
        <f t="shared" si="6"/>
        <v>2.5469415455295898</v>
      </c>
      <c r="AG88" s="3">
        <f t="shared" si="7"/>
        <v>0.88303255038655293</v>
      </c>
      <c r="AH88" s="3"/>
      <c r="BG88" s="3"/>
      <c r="BH88" s="3"/>
      <c r="BI88" s="3"/>
      <c r="BJ88" s="3"/>
    </row>
    <row r="89" spans="1:62" x14ac:dyDescent="0.35">
      <c r="A89">
        <v>173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4377</v>
      </c>
      <c r="J89">
        <v>7152</v>
      </c>
      <c r="L89">
        <v>7963</v>
      </c>
      <c r="M89">
        <v>3.7730000000000001</v>
      </c>
      <c r="N89">
        <v>6.3380000000000001</v>
      </c>
      <c r="O89">
        <v>2.5649999999999999</v>
      </c>
      <c r="Q89">
        <v>0.71699999999999997</v>
      </c>
      <c r="R89">
        <v>1</v>
      </c>
      <c r="S89">
        <v>0</v>
      </c>
      <c r="T89">
        <v>0</v>
      </c>
      <c r="V89">
        <v>0</v>
      </c>
      <c r="Y89" s="1">
        <v>44827</v>
      </c>
      <c r="Z89" s="6">
        <v>0.17156249999999998</v>
      </c>
      <c r="AB89">
        <v>1</v>
      </c>
      <c r="AD89" s="3">
        <f t="shared" si="4"/>
        <v>4.6740458524193702</v>
      </c>
      <c r="AE89" s="3">
        <f t="shared" si="5"/>
        <v>7.4572986590042341</v>
      </c>
      <c r="AF89" s="3">
        <f t="shared" si="6"/>
        <v>2.7832528065848638</v>
      </c>
      <c r="AG89" s="3">
        <f t="shared" si="7"/>
        <v>0.86742407002920541</v>
      </c>
      <c r="AH89" s="3"/>
      <c r="AK89">
        <f>ABS(100*(AD89-AD90)/(AVERAGE(AD89:AD90)))</f>
        <v>0.58328775721397874</v>
      </c>
      <c r="AL89">
        <f>ABS(100*((AVERAGE(AD89:AD90)-AVERAGE(AD83:AD84))/(AVERAGE(AD83:AD84,AD89:AD90))))</f>
        <v>3.171166332297108</v>
      </c>
      <c r="AQ89">
        <f>ABS(100*(AE89-AE90)/(AVERAGE(AE89:AE90)))</f>
        <v>0.90123945577613795</v>
      </c>
      <c r="AR89">
        <f>ABS(100*((AVERAGE(AE89:AE90)-AVERAGE(AE83:AE84))/(AVERAGE(AE83:AE84,AE89:AE90))))</f>
        <v>3.316032415912864</v>
      </c>
      <c r="AW89">
        <f>ABS(100*(AF89-AF90)/(AVERAGE(AF89:AF90)))</f>
        <v>3.4446306092435384</v>
      </c>
      <c r="AX89">
        <f>ABS(100*((AVERAGE(AF89:AF90)-AVERAGE(AF83:AF84))/(AVERAGE(AF83:AF84,AF89:AF90))))</f>
        <v>3.5647074145426458</v>
      </c>
      <c r="BC89">
        <f>ABS(100*(AG89-AG90)/(AVERAGE(AG89:AG90)))</f>
        <v>0.22009295149786318</v>
      </c>
      <c r="BD89">
        <f>ABS(100*((AVERAGE(AG89:AG90)-AVERAGE(AG83:AG84))/(AVERAGE(AG83:AG84,AG89:AG90))))</f>
        <v>3.9463285512404327</v>
      </c>
      <c r="BG89" s="3">
        <f>AVERAGE(AD89:AD90)</f>
        <v>4.6877172929506621</v>
      </c>
      <c r="BH89" s="3">
        <f>AVERAGE(AE89:AE90)</f>
        <v>7.423845347301393</v>
      </c>
      <c r="BI89" s="3">
        <f>AVERAGE(AF89:AF90)</f>
        <v>2.7361280543507314</v>
      </c>
      <c r="BJ89" s="3">
        <f>AVERAGE(AG89:AG90)</f>
        <v>0.86837969127557368</v>
      </c>
    </row>
    <row r="90" spans="1:62" x14ac:dyDescent="0.35">
      <c r="A90">
        <v>174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4404</v>
      </c>
      <c r="J90">
        <v>7085</v>
      </c>
      <c r="L90">
        <v>7981</v>
      </c>
      <c r="M90">
        <v>3.7930000000000001</v>
      </c>
      <c r="N90">
        <v>6.2809999999999997</v>
      </c>
      <c r="O90">
        <v>2.488</v>
      </c>
      <c r="Q90">
        <v>0.71899999999999997</v>
      </c>
      <c r="R90">
        <v>1</v>
      </c>
      <c r="S90">
        <v>0</v>
      </c>
      <c r="T90">
        <v>0</v>
      </c>
      <c r="V90">
        <v>0</v>
      </c>
      <c r="Y90" s="1">
        <v>44827</v>
      </c>
      <c r="Z90" s="6">
        <v>0.17928240740740742</v>
      </c>
      <c r="AB90">
        <v>1</v>
      </c>
      <c r="AD90" s="3">
        <f t="shared" si="4"/>
        <v>4.701388733481954</v>
      </c>
      <c r="AE90" s="3">
        <f t="shared" si="5"/>
        <v>7.3903920355985528</v>
      </c>
      <c r="AF90" s="3">
        <f t="shared" si="6"/>
        <v>2.6890033021165989</v>
      </c>
      <c r="AG90" s="3">
        <f t="shared" si="7"/>
        <v>0.86933531252194185</v>
      </c>
      <c r="AH90" s="3"/>
      <c r="BG90" s="3"/>
      <c r="BH90" s="3"/>
      <c r="BI90" s="3"/>
      <c r="BJ90" s="3"/>
    </row>
    <row r="91" spans="1:62" x14ac:dyDescent="0.35">
      <c r="A91">
        <v>175</v>
      </c>
      <c r="B91">
        <v>3</v>
      </c>
      <c r="C91" t="s">
        <v>28</v>
      </c>
      <c r="D91" t="s">
        <v>27</v>
      </c>
      <c r="G91">
        <v>0.5</v>
      </c>
      <c r="H91">
        <v>0.5</v>
      </c>
      <c r="I91">
        <v>1474</v>
      </c>
      <c r="J91">
        <v>535</v>
      </c>
      <c r="L91">
        <v>319</v>
      </c>
      <c r="M91">
        <v>1.5449999999999999</v>
      </c>
      <c r="N91">
        <v>0.73199999999999998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1">
        <v>44827</v>
      </c>
      <c r="Z91" s="6">
        <v>0.19162037037037036</v>
      </c>
      <c r="AB91">
        <v>1</v>
      </c>
      <c r="AD91" s="3">
        <f t="shared" si="4"/>
        <v>1.7341797885422847</v>
      </c>
      <c r="AE91" s="3">
        <f t="shared" si="5"/>
        <v>0.84952064295357832</v>
      </c>
      <c r="AF91" s="3">
        <f t="shared" si="6"/>
        <v>-0.8846591455887064</v>
      </c>
      <c r="AG91" s="3">
        <f t="shared" si="7"/>
        <v>5.5783091447131887E-2</v>
      </c>
      <c r="AH91" s="3"/>
    </row>
    <row r="92" spans="1:62" x14ac:dyDescent="0.35">
      <c r="A92">
        <v>176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326</v>
      </c>
      <c r="J92">
        <v>509</v>
      </c>
      <c r="L92">
        <v>307</v>
      </c>
      <c r="M92">
        <v>0.66500000000000004</v>
      </c>
      <c r="N92">
        <v>0.71</v>
      </c>
      <c r="O92">
        <v>4.4999999999999998E-2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44827</v>
      </c>
      <c r="Z92" s="6">
        <v>0.19774305555555557</v>
      </c>
      <c r="AB92">
        <v>1</v>
      </c>
      <c r="AD92" s="3">
        <f t="shared" ref="AD92:AD139" si="8">((I92*$F$21)+$F$22)*1000/G92</f>
        <v>0.57160099373315842</v>
      </c>
      <c r="AE92" s="3">
        <f t="shared" ref="AE92:AE139" si="9">((J92*$H$21)+$H$22)*1000/H92</f>
        <v>0.82355687864689597</v>
      </c>
      <c r="AF92" s="3">
        <f t="shared" ref="AF92:AF139" si="10">AE92-AD92</f>
        <v>0.25195588491373755</v>
      </c>
      <c r="AG92" s="3">
        <f t="shared" ref="AG92:AG139" si="11">((L92*$J$21)+$J$22)*1000/H92</f>
        <v>5.4508929785307601E-2</v>
      </c>
      <c r="AH92" s="3"/>
      <c r="AK92">
        <f>ABS(100*(AD92-AD93)/(AVERAGE(AD92:AD93)))</f>
        <v>12.619292588792909</v>
      </c>
      <c r="AQ92">
        <f>ABS(100*(AE92-AE93)/(AVERAGE(AE92:AE93)))</f>
        <v>3.7050473291288677</v>
      </c>
      <c r="AW92">
        <f>ABS(100*(AF92-AF93)/(AVERAGE(AF92:AF93)))</f>
        <v>13.987579686353476</v>
      </c>
      <c r="BC92">
        <f>ABS(100*(AG92-AG93)/(AVERAGE(AG92:AG93)))</f>
        <v>3.9732775796596673</v>
      </c>
      <c r="BG92" s="3">
        <f>AVERAGE(AD92:AD93)</f>
        <v>0.53767556722958199</v>
      </c>
      <c r="BH92" s="3">
        <f>AVERAGE(AE92:AE93)</f>
        <v>0.80857778385457924</v>
      </c>
      <c r="BI92" s="3">
        <f>AVERAGE(AF92:AF93)</f>
        <v>0.27090221662499725</v>
      </c>
      <c r="BJ92" s="3">
        <f>AVERAGE(AG92:AG93)</f>
        <v>5.3447128400454028E-2</v>
      </c>
    </row>
    <row r="93" spans="1:62" x14ac:dyDescent="0.35">
      <c r="A93">
        <v>177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259</v>
      </c>
      <c r="J93">
        <v>479</v>
      </c>
      <c r="L93">
        <v>287</v>
      </c>
      <c r="M93">
        <v>0.61399999999999999</v>
      </c>
      <c r="N93">
        <v>0.68400000000000005</v>
      </c>
      <c r="O93">
        <v>7.0000000000000007E-2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44827</v>
      </c>
      <c r="Z93" s="6">
        <v>0.204375</v>
      </c>
      <c r="AB93">
        <v>1</v>
      </c>
      <c r="AD93" s="3">
        <f t="shared" si="8"/>
        <v>0.50375014072600555</v>
      </c>
      <c r="AE93" s="3">
        <f t="shared" si="9"/>
        <v>0.7935986890622625</v>
      </c>
      <c r="AF93" s="3">
        <f t="shared" si="10"/>
        <v>0.28984854833625695</v>
      </c>
      <c r="AG93" s="3">
        <f t="shared" si="11"/>
        <v>5.2385327015600447E-2</v>
      </c>
      <c r="AH93" s="3"/>
      <c r="BG93" s="3"/>
      <c r="BH93" s="3"/>
      <c r="BI93" s="3"/>
      <c r="BJ93" s="3"/>
    </row>
    <row r="94" spans="1:62" x14ac:dyDescent="0.35">
      <c r="A94">
        <v>178</v>
      </c>
      <c r="B94">
        <v>1</v>
      </c>
      <c r="C94" t="s">
        <v>71</v>
      </c>
      <c r="D94" t="s">
        <v>27</v>
      </c>
      <c r="G94">
        <v>0.3</v>
      </c>
      <c r="H94">
        <v>0.3</v>
      </c>
      <c r="I94">
        <v>2886</v>
      </c>
      <c r="J94">
        <v>9171</v>
      </c>
      <c r="L94">
        <v>3914</v>
      </c>
      <c r="M94">
        <v>4.3819999999999997</v>
      </c>
      <c r="N94">
        <v>13.414</v>
      </c>
      <c r="O94">
        <v>9.032</v>
      </c>
      <c r="Q94">
        <v>0.48899999999999999</v>
      </c>
      <c r="R94">
        <v>1</v>
      </c>
      <c r="S94">
        <v>0</v>
      </c>
      <c r="T94">
        <v>0</v>
      </c>
      <c r="V94">
        <v>0</v>
      </c>
      <c r="Y94" s="1">
        <v>44827</v>
      </c>
      <c r="Z94" s="6">
        <v>0.21754629629629629</v>
      </c>
      <c r="AB94">
        <v>1</v>
      </c>
      <c r="AD94" s="3">
        <f t="shared" si="8"/>
        <v>5.2735186636426095</v>
      </c>
      <c r="AE94" s="3">
        <f t="shared" si="9"/>
        <v>15.789141363416777</v>
      </c>
      <c r="AF94" s="3">
        <f t="shared" si="10"/>
        <v>10.515622699774166</v>
      </c>
      <c r="AG94" s="3">
        <f t="shared" si="11"/>
        <v>0.72916781550332088</v>
      </c>
      <c r="AH94" s="3"/>
    </row>
    <row r="95" spans="1:62" x14ac:dyDescent="0.35">
      <c r="A95">
        <v>179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4818</v>
      </c>
      <c r="J95">
        <v>9352</v>
      </c>
      <c r="L95">
        <v>3856</v>
      </c>
      <c r="M95">
        <v>6.8520000000000003</v>
      </c>
      <c r="N95">
        <v>13.669</v>
      </c>
      <c r="O95">
        <v>6.8170000000000002</v>
      </c>
      <c r="Q95">
        <v>0.47899999999999998</v>
      </c>
      <c r="R95">
        <v>1</v>
      </c>
      <c r="S95">
        <v>0</v>
      </c>
      <c r="T95">
        <v>0</v>
      </c>
      <c r="V95">
        <v>0</v>
      </c>
      <c r="Y95" s="1">
        <v>44827</v>
      </c>
      <c r="Z95" s="6">
        <v>0.22469907407407408</v>
      </c>
      <c r="AB95">
        <v>1</v>
      </c>
      <c r="AD95" s="3">
        <f t="shared" si="8"/>
        <v>8.5344104051804042</v>
      </c>
      <c r="AE95" s="3">
        <f t="shared" si="9"/>
        <v>16.090387603128928</v>
      </c>
      <c r="AF95" s="3">
        <f t="shared" si="10"/>
        <v>7.5559771979485237</v>
      </c>
      <c r="AG95" s="3">
        <f t="shared" si="11"/>
        <v>0.71890373544973629</v>
      </c>
      <c r="AH95" s="3"/>
      <c r="AI95">
        <f>100*(AVERAGE(I95:I96))/(AVERAGE(I$50:I$51))</f>
        <v>92.126990367603696</v>
      </c>
      <c r="AK95">
        <f>ABS(100*(AD95-AD96)/(AVERAGE(AD95:AD96)))</f>
        <v>5.3401740739777548</v>
      </c>
      <c r="AO95">
        <f>100*(AVERAGE(J95:J96))/(AVERAGE(J$50:J$51))</f>
        <v>87.00350877192983</v>
      </c>
      <c r="AQ95">
        <f>ABS(100*(AE95-AE96)/(AVERAGE(AE95:AE96)))</f>
        <v>1.1129363896966895</v>
      </c>
      <c r="AU95">
        <f>100*(((AVERAGE(J95:J96))-(AVERAGE(I95:I96)))/((AVERAGE(J$50:J$51))-(AVERAGE($I$50:I51))))</f>
        <v>82.349790197303804</v>
      </c>
      <c r="AW95">
        <f>ABS(100*(AF95-AF96)/(AVERAGE(AF95:AF96)))</f>
        <v>3.4571342254771182</v>
      </c>
      <c r="BA95">
        <f>100*(AVERAGE(L95:L96))/(AVERAGE(L$50:L$51))</f>
        <v>84.811237928007017</v>
      </c>
      <c r="BC95">
        <f>ABS(100*(AG95-AG96)/(AVERAGE(AG95:AG96)))</f>
        <v>0.39308535657586458</v>
      </c>
      <c r="BG95" s="3">
        <f>AVERAGE(AD95:AD96)</f>
        <v>8.3124604755674536</v>
      </c>
      <c r="BH95" s="3">
        <f>AVERAGE(AE95:AE96)</f>
        <v>16.001345206307935</v>
      </c>
      <c r="BI95" s="3">
        <f>AVERAGE(AF95:AF96)</f>
        <v>7.6888847307404804</v>
      </c>
      <c r="BJ95" s="3">
        <f>AVERAGE(AG95:AG96)</f>
        <v>0.72031947062954105</v>
      </c>
    </row>
    <row r="96" spans="1:62" x14ac:dyDescent="0.35">
      <c r="A96">
        <v>180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4555</v>
      </c>
      <c r="J96">
        <v>9245</v>
      </c>
      <c r="L96">
        <v>3872</v>
      </c>
      <c r="M96">
        <v>6.516</v>
      </c>
      <c r="N96">
        <v>13.516999999999999</v>
      </c>
      <c r="O96">
        <v>7.0010000000000003</v>
      </c>
      <c r="Q96">
        <v>0.48199999999999998</v>
      </c>
      <c r="R96">
        <v>1</v>
      </c>
      <c r="S96">
        <v>0</v>
      </c>
      <c r="T96">
        <v>0</v>
      </c>
      <c r="V96">
        <v>0</v>
      </c>
      <c r="Y96" s="1">
        <v>44827</v>
      </c>
      <c r="Z96" s="6">
        <v>0.23226851851851851</v>
      </c>
      <c r="AB96">
        <v>1</v>
      </c>
      <c r="AD96" s="3">
        <f t="shared" si="8"/>
        <v>8.090510545954503</v>
      </c>
      <c r="AE96" s="3">
        <f t="shared" si="9"/>
        <v>15.91230280948694</v>
      </c>
      <c r="AF96" s="3">
        <f t="shared" si="10"/>
        <v>7.8217922635324371</v>
      </c>
      <c r="AG96" s="3">
        <f t="shared" si="11"/>
        <v>0.7217352058093458</v>
      </c>
      <c r="AH96" s="3"/>
    </row>
    <row r="97" spans="1:62" x14ac:dyDescent="0.35">
      <c r="A97">
        <v>181</v>
      </c>
      <c r="B97">
        <v>21</v>
      </c>
      <c r="C97" t="s">
        <v>137</v>
      </c>
      <c r="D97" t="s">
        <v>27</v>
      </c>
      <c r="G97">
        <v>0.5</v>
      </c>
      <c r="H97">
        <v>0.5</v>
      </c>
      <c r="I97">
        <v>5221</v>
      </c>
      <c r="J97">
        <v>8410</v>
      </c>
      <c r="L97">
        <v>2327</v>
      </c>
      <c r="M97">
        <v>4.42</v>
      </c>
      <c r="N97">
        <v>7.4029999999999996</v>
      </c>
      <c r="O97">
        <v>2.9830000000000001</v>
      </c>
      <c r="Q97">
        <v>0.127</v>
      </c>
      <c r="R97">
        <v>1</v>
      </c>
      <c r="S97">
        <v>0</v>
      </c>
      <c r="T97">
        <v>0</v>
      </c>
      <c r="V97">
        <v>0</v>
      </c>
      <c r="Y97" s="1">
        <v>44827</v>
      </c>
      <c r="Z97" s="6">
        <v>0.24564814814814814</v>
      </c>
      <c r="AB97">
        <v>1</v>
      </c>
      <c r="AD97" s="3">
        <f t="shared" si="8"/>
        <v>5.528764060449773</v>
      </c>
      <c r="AE97" s="3">
        <f t="shared" si="9"/>
        <v>8.713545408919865</v>
      </c>
      <c r="AF97" s="3">
        <f t="shared" si="10"/>
        <v>3.184781348470092</v>
      </c>
      <c r="AG97" s="3">
        <f t="shared" si="11"/>
        <v>0.26899280952572996</v>
      </c>
      <c r="AH97" s="3"/>
    </row>
    <row r="98" spans="1:62" x14ac:dyDescent="0.35">
      <c r="A98">
        <v>182</v>
      </c>
      <c r="B98">
        <v>21</v>
      </c>
      <c r="C98" t="s">
        <v>137</v>
      </c>
      <c r="D98" t="s">
        <v>27</v>
      </c>
      <c r="G98">
        <v>0.5</v>
      </c>
      <c r="H98">
        <v>0.5</v>
      </c>
      <c r="I98">
        <v>4237</v>
      </c>
      <c r="J98">
        <v>8394</v>
      </c>
      <c r="L98">
        <v>2410</v>
      </c>
      <c r="M98">
        <v>3.6659999999999999</v>
      </c>
      <c r="N98">
        <v>7.39</v>
      </c>
      <c r="O98">
        <v>3.7240000000000002</v>
      </c>
      <c r="Q98">
        <v>0.13600000000000001</v>
      </c>
      <c r="R98">
        <v>1</v>
      </c>
      <c r="S98">
        <v>0</v>
      </c>
      <c r="T98">
        <v>0</v>
      </c>
      <c r="V98">
        <v>0</v>
      </c>
      <c r="Y98" s="1">
        <v>44827</v>
      </c>
      <c r="Z98" s="6">
        <v>0.25283564814814813</v>
      </c>
      <c r="AB98">
        <v>1</v>
      </c>
      <c r="AD98" s="3">
        <f t="shared" si="8"/>
        <v>4.5322679506133792</v>
      </c>
      <c r="AE98" s="3">
        <f t="shared" si="9"/>
        <v>8.6975677078080604</v>
      </c>
      <c r="AF98" s="3">
        <f t="shared" si="10"/>
        <v>4.1652997571946813</v>
      </c>
      <c r="AG98" s="3">
        <f t="shared" si="11"/>
        <v>0.27780576102001464</v>
      </c>
      <c r="AH98" s="3"/>
      <c r="AK98">
        <f>ABS(100*(AD98-AD99)/(AVERAGE(AD98:AD99)))</f>
        <v>1.5959452035193786</v>
      </c>
      <c r="AQ98">
        <f>ABS(100*(AE98-AE99)/(AVERAGE(AE98:AE99)))</f>
        <v>0.57572471109518208</v>
      </c>
      <c r="AW98">
        <f>ABS(100*(AF98-AF99)/(AVERAGE(AF98:AF99)))</f>
        <v>2.9933804733667397</v>
      </c>
      <c r="BC98">
        <f>ABS(100*(AG98-AG99)/(AVERAGE(AG98:AG99)))</f>
        <v>2.5940208993503648</v>
      </c>
      <c r="BG98" s="3">
        <f>AVERAGE(AD98:AD99)</f>
        <v>4.5687251253634908</v>
      </c>
      <c r="BH98" s="3">
        <f>AVERAGE(AE98:AE99)</f>
        <v>8.6726025498208656</v>
      </c>
      <c r="BI98" s="3">
        <f>AVERAGE(AF98:AF99)</f>
        <v>4.1038774244573748</v>
      </c>
      <c r="BJ98" s="3">
        <f>AVERAGE(AG98:AG99)</f>
        <v>0.27424872638075515</v>
      </c>
    </row>
    <row r="99" spans="1:62" x14ac:dyDescent="0.35">
      <c r="A99">
        <v>183</v>
      </c>
      <c r="B99">
        <v>21</v>
      </c>
      <c r="C99" t="s">
        <v>137</v>
      </c>
      <c r="D99" t="s">
        <v>27</v>
      </c>
      <c r="G99">
        <v>0.5</v>
      </c>
      <c r="H99">
        <v>0.5</v>
      </c>
      <c r="I99">
        <v>4309</v>
      </c>
      <c r="J99">
        <v>8344</v>
      </c>
      <c r="L99">
        <v>2343</v>
      </c>
      <c r="M99">
        <v>3.7210000000000001</v>
      </c>
      <c r="N99">
        <v>7.3479999999999999</v>
      </c>
      <c r="O99">
        <v>3.6269999999999998</v>
      </c>
      <c r="Q99">
        <v>0.129</v>
      </c>
      <c r="R99">
        <v>1</v>
      </c>
      <c r="S99">
        <v>0</v>
      </c>
      <c r="T99">
        <v>0</v>
      </c>
      <c r="V99">
        <v>0</v>
      </c>
      <c r="Y99" s="1">
        <v>44827</v>
      </c>
      <c r="Z99" s="6">
        <v>0.26055555555555554</v>
      </c>
      <c r="AB99">
        <v>1</v>
      </c>
      <c r="AD99" s="3">
        <f t="shared" si="8"/>
        <v>4.6051823001136025</v>
      </c>
      <c r="AE99" s="3">
        <f t="shared" si="9"/>
        <v>8.6476373918336709</v>
      </c>
      <c r="AF99" s="3">
        <f t="shared" si="10"/>
        <v>4.0424550917200683</v>
      </c>
      <c r="AG99" s="3">
        <f t="shared" si="11"/>
        <v>0.27069169174149565</v>
      </c>
      <c r="AH99" s="3"/>
      <c r="BG99" s="3"/>
      <c r="BH99" s="3"/>
      <c r="BI99" s="3"/>
      <c r="BJ99" s="3"/>
    </row>
    <row r="100" spans="1:62" x14ac:dyDescent="0.35">
      <c r="A100">
        <v>184</v>
      </c>
      <c r="B100">
        <v>22</v>
      </c>
      <c r="C100" t="s">
        <v>138</v>
      </c>
      <c r="D100" t="s">
        <v>27</v>
      </c>
      <c r="G100">
        <v>0.5</v>
      </c>
      <c r="H100">
        <v>0.5</v>
      </c>
      <c r="I100">
        <v>2484</v>
      </c>
      <c r="J100">
        <v>7145</v>
      </c>
      <c r="L100">
        <v>1754</v>
      </c>
      <c r="M100">
        <v>2.3210000000000002</v>
      </c>
      <c r="N100">
        <v>6.3310000000000004</v>
      </c>
      <c r="O100">
        <v>4.01</v>
      </c>
      <c r="Q100">
        <v>6.7000000000000004E-2</v>
      </c>
      <c r="R100">
        <v>1</v>
      </c>
      <c r="S100">
        <v>0</v>
      </c>
      <c r="T100">
        <v>0</v>
      </c>
      <c r="V100">
        <v>0</v>
      </c>
      <c r="Y100" s="1">
        <v>44827</v>
      </c>
      <c r="Z100" s="6">
        <v>0.27344907407407409</v>
      </c>
      <c r="AB100">
        <v>1</v>
      </c>
      <c r="AD100" s="3">
        <f t="shared" si="8"/>
        <v>2.7570060801426486</v>
      </c>
      <c r="AE100" s="3">
        <f t="shared" si="9"/>
        <v>7.4503084147678198</v>
      </c>
      <c r="AF100" s="3">
        <f t="shared" si="10"/>
        <v>4.6933023346251712</v>
      </c>
      <c r="AG100" s="3">
        <f t="shared" si="11"/>
        <v>0.20815159017362006</v>
      </c>
      <c r="AH100" s="3"/>
      <c r="BG100" s="3"/>
      <c r="BH100" s="3"/>
      <c r="BI100" s="3"/>
      <c r="BJ100" s="3"/>
    </row>
    <row r="101" spans="1:62" x14ac:dyDescent="0.35">
      <c r="A101">
        <v>185</v>
      </c>
      <c r="B101">
        <v>22</v>
      </c>
      <c r="C101" t="s">
        <v>138</v>
      </c>
      <c r="D101" t="s">
        <v>27</v>
      </c>
      <c r="G101">
        <v>0.5</v>
      </c>
      <c r="H101">
        <v>0.5</v>
      </c>
      <c r="I101">
        <v>3837</v>
      </c>
      <c r="J101">
        <v>7099</v>
      </c>
      <c r="L101">
        <v>1766</v>
      </c>
      <c r="M101">
        <v>3.359</v>
      </c>
      <c r="N101">
        <v>6.2930000000000001</v>
      </c>
      <c r="O101">
        <v>2.9340000000000002</v>
      </c>
      <c r="Q101">
        <v>6.9000000000000006E-2</v>
      </c>
      <c r="R101">
        <v>1</v>
      </c>
      <c r="S101">
        <v>0</v>
      </c>
      <c r="T101">
        <v>0</v>
      </c>
      <c r="V101">
        <v>0</v>
      </c>
      <c r="Y101" s="1">
        <v>44827</v>
      </c>
      <c r="Z101" s="6">
        <v>0.28062500000000001</v>
      </c>
      <c r="AB101">
        <v>1</v>
      </c>
      <c r="AD101" s="3">
        <f t="shared" si="8"/>
        <v>4.1271882311676906</v>
      </c>
      <c r="AE101" s="3">
        <f t="shared" si="9"/>
        <v>7.4043725240713822</v>
      </c>
      <c r="AF101" s="3">
        <f t="shared" si="10"/>
        <v>3.2771842929036916</v>
      </c>
      <c r="AG101" s="3">
        <f t="shared" si="11"/>
        <v>0.20942575183544437</v>
      </c>
      <c r="AH101" s="3"/>
      <c r="AK101">
        <f>ABS(100*(AD101-AD102)/(AVERAGE(AD101:AD102)))</f>
        <v>2.0825931195214862</v>
      </c>
      <c r="AQ101">
        <f>ABS(100*(AE101-AE102)/(AVERAGE(AE101:AE102)))</f>
        <v>0.68546486814177787</v>
      </c>
      <c r="AW101">
        <f>ABS(100*(AF101-AF102)/(AVERAGE(AF101:AF102)))</f>
        <v>4.0654188116600718</v>
      </c>
      <c r="BC101">
        <f>ABS(100*(AG101-AG102)/(AVERAGE(AG101:AG102)))</f>
        <v>1.2595329211031552</v>
      </c>
      <c r="BG101" s="3">
        <f>AVERAGE(AD101:AD102)</f>
        <v>4.0846548606258928</v>
      </c>
      <c r="BH101" s="3">
        <f>AVERAGE(AE101:AE102)</f>
        <v>7.4298369852183201</v>
      </c>
      <c r="BI101" s="3">
        <f>AVERAGE(AF101:AF102)</f>
        <v>3.3451821245924269</v>
      </c>
      <c r="BJ101" s="3">
        <f>AVERAGE(AG101:AG102)</f>
        <v>0.21075300356651133</v>
      </c>
    </row>
    <row r="102" spans="1:62" x14ac:dyDescent="0.35">
      <c r="A102">
        <v>186</v>
      </c>
      <c r="B102">
        <v>22</v>
      </c>
      <c r="C102" t="s">
        <v>138</v>
      </c>
      <c r="D102" t="s">
        <v>27</v>
      </c>
      <c r="G102">
        <v>0.5</v>
      </c>
      <c r="H102">
        <v>0.5</v>
      </c>
      <c r="I102">
        <v>3753</v>
      </c>
      <c r="J102">
        <v>7150</v>
      </c>
      <c r="L102">
        <v>1791</v>
      </c>
      <c r="M102">
        <v>3.294</v>
      </c>
      <c r="N102">
        <v>6.3360000000000003</v>
      </c>
      <c r="O102">
        <v>3.0419999999999998</v>
      </c>
      <c r="Q102">
        <v>7.0999999999999994E-2</v>
      </c>
      <c r="R102">
        <v>1</v>
      </c>
      <c r="S102">
        <v>0</v>
      </c>
      <c r="T102">
        <v>0</v>
      </c>
      <c r="V102">
        <v>0</v>
      </c>
      <c r="Y102" s="1">
        <v>44827</v>
      </c>
      <c r="Z102" s="6">
        <v>0.28824074074074074</v>
      </c>
      <c r="AB102">
        <v>1</v>
      </c>
      <c r="AD102" s="3">
        <f t="shared" si="8"/>
        <v>4.0421214900840958</v>
      </c>
      <c r="AE102" s="3">
        <f t="shared" si="9"/>
        <v>7.455301446365258</v>
      </c>
      <c r="AF102" s="3">
        <f t="shared" si="10"/>
        <v>3.4131799562811622</v>
      </c>
      <c r="AG102" s="3">
        <f t="shared" si="11"/>
        <v>0.21208025529757829</v>
      </c>
      <c r="AH102" s="3"/>
      <c r="BG102" s="3"/>
      <c r="BH102" s="3"/>
      <c r="BI102" s="3"/>
      <c r="BJ102" s="3"/>
    </row>
    <row r="103" spans="1:62" x14ac:dyDescent="0.35">
      <c r="A103">
        <v>187</v>
      </c>
      <c r="B103">
        <v>23</v>
      </c>
      <c r="C103" t="s">
        <v>139</v>
      </c>
      <c r="D103" t="s">
        <v>27</v>
      </c>
      <c r="G103">
        <v>0.5</v>
      </c>
      <c r="H103">
        <v>0.5</v>
      </c>
      <c r="I103">
        <v>849</v>
      </c>
      <c r="J103">
        <v>248</v>
      </c>
      <c r="L103">
        <v>102</v>
      </c>
      <c r="M103">
        <v>1.0669999999999999</v>
      </c>
      <c r="N103">
        <v>0.48899999999999999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1">
        <v>44827</v>
      </c>
      <c r="Z103" s="6">
        <v>0.29944444444444446</v>
      </c>
      <c r="AB103">
        <v>1</v>
      </c>
      <c r="AD103" s="3">
        <f t="shared" si="8"/>
        <v>1.1012427269083962</v>
      </c>
      <c r="AE103" s="3">
        <f t="shared" si="9"/>
        <v>0.56292062926058484</v>
      </c>
      <c r="AF103" s="3">
        <f t="shared" si="10"/>
        <v>-0.53832209764781136</v>
      </c>
      <c r="AG103" s="3">
        <f t="shared" si="11"/>
        <v>3.2742001395809288E-2</v>
      </c>
      <c r="AH103" s="3"/>
      <c r="BG103" s="3"/>
      <c r="BH103" s="3"/>
      <c r="BI103" s="3"/>
      <c r="BJ103" s="3"/>
    </row>
    <row r="104" spans="1:62" x14ac:dyDescent="0.35">
      <c r="A104">
        <v>188</v>
      </c>
      <c r="B104">
        <v>23</v>
      </c>
      <c r="C104" t="s">
        <v>139</v>
      </c>
      <c r="D104" t="s">
        <v>27</v>
      </c>
      <c r="G104">
        <v>0.5</v>
      </c>
      <c r="H104">
        <v>0.5</v>
      </c>
      <c r="I104">
        <v>747</v>
      </c>
      <c r="J104">
        <v>5928</v>
      </c>
      <c r="L104">
        <v>3675</v>
      </c>
      <c r="M104">
        <v>0.98799999999999999</v>
      </c>
      <c r="N104">
        <v>5.3</v>
      </c>
      <c r="O104">
        <v>4.3129999999999997</v>
      </c>
      <c r="Q104">
        <v>0.26800000000000002</v>
      </c>
      <c r="R104">
        <v>1</v>
      </c>
      <c r="S104">
        <v>0</v>
      </c>
      <c r="T104">
        <v>0</v>
      </c>
      <c r="V104">
        <v>0</v>
      </c>
      <c r="Y104" s="1">
        <v>44827</v>
      </c>
      <c r="Z104" s="6">
        <v>0.30597222222222226</v>
      </c>
      <c r="AB104">
        <v>1</v>
      </c>
      <c r="AD104" s="3">
        <f t="shared" si="8"/>
        <v>0.99794739844974578</v>
      </c>
      <c r="AE104" s="3">
        <f t="shared" si="9"/>
        <v>6.2350045239511882</v>
      </c>
      <c r="AF104" s="3">
        <f t="shared" si="10"/>
        <v>5.2370571255014422</v>
      </c>
      <c r="AG104" s="3">
        <f t="shared" si="11"/>
        <v>0.41212363620399201</v>
      </c>
      <c r="AH104" s="3"/>
      <c r="AK104">
        <f>ABS(100*(AD104-AD105)/(AVERAGE(AD104:AD105)))</f>
        <v>72.389021427040262</v>
      </c>
      <c r="AQ104">
        <f>ABS(100*(AE104-AE105)/(AVERAGE(AE104:AE105)))</f>
        <v>6.9864068342038017</v>
      </c>
      <c r="AW104">
        <f>ABS(100*(AF104-AF105)/(AVERAGE(AF104:AF105)))</f>
        <v>13.903969010381211</v>
      </c>
      <c r="BC104">
        <f>ABS(100*(AG104-AG105)/(AVERAGE(AG104:AG105)))</f>
        <v>3.6921245867072043</v>
      </c>
      <c r="BG104" s="3">
        <f>AVERAGE(AD104:AD105)</f>
        <v>1.5640463063750958</v>
      </c>
      <c r="BH104" s="3">
        <f>AVERAGE(AE104:AE105)</f>
        <v>6.4606895521554275</v>
      </c>
      <c r="BI104" s="3">
        <f>AVERAGE(AF104:AF105)</f>
        <v>4.8966432457803313</v>
      </c>
      <c r="BJ104" s="3">
        <f>AVERAGE(AG104:AG105)</f>
        <v>0.41987478631342312</v>
      </c>
    </row>
    <row r="105" spans="1:62" x14ac:dyDescent="0.35">
      <c r="A105">
        <v>189</v>
      </c>
      <c r="B105">
        <v>23</v>
      </c>
      <c r="C105" t="s">
        <v>139</v>
      </c>
      <c r="D105" t="s">
        <v>27</v>
      </c>
      <c r="G105">
        <v>0.5</v>
      </c>
      <c r="H105">
        <v>0.5</v>
      </c>
      <c r="I105">
        <v>1865</v>
      </c>
      <c r="J105">
        <v>6380</v>
      </c>
      <c r="L105">
        <v>3821</v>
      </c>
      <c r="M105">
        <v>1.8460000000000001</v>
      </c>
      <c r="N105">
        <v>5.6840000000000002</v>
      </c>
      <c r="O105">
        <v>3.8380000000000001</v>
      </c>
      <c r="Q105">
        <v>0.28399999999999997</v>
      </c>
      <c r="R105">
        <v>1</v>
      </c>
      <c r="S105">
        <v>0</v>
      </c>
      <c r="T105">
        <v>0</v>
      </c>
      <c r="V105">
        <v>0</v>
      </c>
      <c r="Y105" s="1">
        <v>44827</v>
      </c>
      <c r="Z105" s="6">
        <v>0.3132638888888889</v>
      </c>
      <c r="AB105">
        <v>1</v>
      </c>
      <c r="AD105" s="3">
        <f t="shared" si="8"/>
        <v>2.1301452143004456</v>
      </c>
      <c r="AE105" s="3">
        <f t="shared" si="9"/>
        <v>6.6863745803596659</v>
      </c>
      <c r="AF105" s="3">
        <f t="shared" si="10"/>
        <v>4.5562293660592204</v>
      </c>
      <c r="AG105" s="3">
        <f t="shared" si="11"/>
        <v>0.42762593642285424</v>
      </c>
      <c r="AH105" s="3"/>
      <c r="BG105" s="3"/>
      <c r="BH105" s="3"/>
      <c r="BI105" s="3"/>
      <c r="BJ105" s="3"/>
    </row>
    <row r="106" spans="1:62" x14ac:dyDescent="0.35">
      <c r="A106">
        <v>190</v>
      </c>
      <c r="B106">
        <v>24</v>
      </c>
      <c r="C106" t="s">
        <v>140</v>
      </c>
      <c r="D106" t="s">
        <v>27</v>
      </c>
      <c r="G106">
        <v>0.5</v>
      </c>
      <c r="H106">
        <v>0.5</v>
      </c>
      <c r="I106">
        <v>3463</v>
      </c>
      <c r="J106">
        <v>8096</v>
      </c>
      <c r="L106">
        <v>3029</v>
      </c>
      <c r="M106">
        <v>3.0720000000000001</v>
      </c>
      <c r="N106">
        <v>7.1379999999999999</v>
      </c>
      <c r="O106">
        <v>4.0659999999999998</v>
      </c>
      <c r="Q106">
        <v>0.20100000000000001</v>
      </c>
      <c r="R106">
        <v>1</v>
      </c>
      <c r="S106">
        <v>0</v>
      </c>
      <c r="T106">
        <v>0</v>
      </c>
      <c r="V106">
        <v>0</v>
      </c>
      <c r="Y106" s="1">
        <v>44827</v>
      </c>
      <c r="Z106" s="6">
        <v>0.32674768518518521</v>
      </c>
      <c r="AB106">
        <v>1</v>
      </c>
      <c r="AD106" s="3">
        <f t="shared" si="8"/>
        <v>3.7484386934859715</v>
      </c>
      <c r="AE106" s="3">
        <f t="shared" si="9"/>
        <v>8.3999830246007008</v>
      </c>
      <c r="AF106" s="3">
        <f t="shared" si="10"/>
        <v>4.6515443311147298</v>
      </c>
      <c r="AG106" s="3">
        <f t="shared" si="11"/>
        <v>0.34353126674245099</v>
      </c>
      <c r="AH106" s="3"/>
      <c r="BG106" s="3"/>
      <c r="BH106" s="3"/>
      <c r="BI106" s="3"/>
      <c r="BJ106" s="3"/>
    </row>
    <row r="107" spans="1:62" x14ac:dyDescent="0.35">
      <c r="A107">
        <v>191</v>
      </c>
      <c r="B107">
        <v>24</v>
      </c>
      <c r="C107" t="s">
        <v>140</v>
      </c>
      <c r="D107" t="s">
        <v>27</v>
      </c>
      <c r="G107">
        <v>0.5</v>
      </c>
      <c r="H107">
        <v>0.5</v>
      </c>
      <c r="I107">
        <v>3752</v>
      </c>
      <c r="J107">
        <v>7935</v>
      </c>
      <c r="L107">
        <v>3131</v>
      </c>
      <c r="M107">
        <v>3.294</v>
      </c>
      <c r="N107">
        <v>7.0010000000000003</v>
      </c>
      <c r="O107">
        <v>3.7069999999999999</v>
      </c>
      <c r="Q107">
        <v>0.21099999999999999</v>
      </c>
      <c r="R107">
        <v>1</v>
      </c>
      <c r="S107">
        <v>0</v>
      </c>
      <c r="T107">
        <v>0</v>
      </c>
      <c r="V107">
        <v>0</v>
      </c>
      <c r="Y107" s="1">
        <v>44827</v>
      </c>
      <c r="Z107" s="6">
        <v>0.33413194444444444</v>
      </c>
      <c r="AB107">
        <v>1</v>
      </c>
      <c r="AD107" s="3">
        <f t="shared" si="8"/>
        <v>4.041108790785481</v>
      </c>
      <c r="AE107" s="3">
        <f t="shared" si="9"/>
        <v>8.2392074071631676</v>
      </c>
      <c r="AF107" s="3">
        <f t="shared" si="10"/>
        <v>4.1980986163776866</v>
      </c>
      <c r="AG107" s="3">
        <f t="shared" si="11"/>
        <v>0.35436164086795746</v>
      </c>
      <c r="AH107" s="3"/>
      <c r="AK107">
        <f>ABS(100*(AD107-AD108)/(AVERAGE(AD107:AD108)))</f>
        <v>7.5245396048680089</v>
      </c>
      <c r="AQ107">
        <f>ABS(100*(AE107-AE108)/(AVERAGE(AE107:AE108)))</f>
        <v>0.64443909056114501</v>
      </c>
      <c r="AW107">
        <f>ABS(100*(AF107-AF108)/(AVERAGE(AF107:AF108)))</f>
        <v>9.1908339377628891</v>
      </c>
      <c r="BC107">
        <f>ABS(100*(AG107-AG108)/(AVERAGE(AG107:AG108)))</f>
        <v>0.72172576874663275</v>
      </c>
      <c r="BG107" s="3">
        <f>AVERAGE(AD107:AD108)</f>
        <v>4.1990898813693001</v>
      </c>
      <c r="BH107" s="3">
        <f>AVERAGE(AE107:AE108)</f>
        <v>8.2127443396967408</v>
      </c>
      <c r="BI107" s="3">
        <f>AVERAGE(AF107:AF108)</f>
        <v>4.0136544583274407</v>
      </c>
      <c r="BJ107" s="3">
        <f>AVERAGE(AG107:AG108)</f>
        <v>0.35308747920613315</v>
      </c>
    </row>
    <row r="108" spans="1:62" x14ac:dyDescent="0.35">
      <c r="A108">
        <v>192</v>
      </c>
      <c r="B108">
        <v>24</v>
      </c>
      <c r="C108" t="s">
        <v>140</v>
      </c>
      <c r="D108" t="s">
        <v>27</v>
      </c>
      <c r="G108">
        <v>0.5</v>
      </c>
      <c r="H108">
        <v>0.5</v>
      </c>
      <c r="I108">
        <v>4064</v>
      </c>
      <c r="J108">
        <v>7882</v>
      </c>
      <c r="L108">
        <v>3107</v>
      </c>
      <c r="M108">
        <v>3.5329999999999999</v>
      </c>
      <c r="N108">
        <v>6.9560000000000004</v>
      </c>
      <c r="O108">
        <v>3.423</v>
      </c>
      <c r="Q108">
        <v>0.20899999999999999</v>
      </c>
      <c r="R108">
        <v>1</v>
      </c>
      <c r="S108">
        <v>0</v>
      </c>
      <c r="T108">
        <v>0</v>
      </c>
      <c r="V108">
        <v>0</v>
      </c>
      <c r="Y108" s="1">
        <v>44827</v>
      </c>
      <c r="Z108" s="6">
        <v>0.34180555555555553</v>
      </c>
      <c r="AB108">
        <v>1</v>
      </c>
      <c r="AD108" s="3">
        <f t="shared" si="8"/>
        <v>4.3570709719531191</v>
      </c>
      <c r="AE108" s="3">
        <f t="shared" si="9"/>
        <v>8.186281272230314</v>
      </c>
      <c r="AF108" s="3">
        <f t="shared" si="10"/>
        <v>3.8292103002771949</v>
      </c>
      <c r="AG108" s="3">
        <f t="shared" si="11"/>
        <v>0.35181331754430889</v>
      </c>
      <c r="AH108" s="3"/>
      <c r="BG108" s="3"/>
      <c r="BH108" s="3"/>
      <c r="BI108" s="3"/>
      <c r="BJ108" s="3"/>
    </row>
    <row r="109" spans="1:62" x14ac:dyDescent="0.35">
      <c r="A109">
        <v>193</v>
      </c>
      <c r="B109">
        <v>25</v>
      </c>
      <c r="C109" t="s">
        <v>141</v>
      </c>
      <c r="D109" t="s">
        <v>27</v>
      </c>
      <c r="G109">
        <v>0.5</v>
      </c>
      <c r="H109">
        <v>0.5</v>
      </c>
      <c r="I109">
        <v>5431</v>
      </c>
      <c r="J109">
        <v>8279</v>
      </c>
      <c r="L109">
        <v>4670</v>
      </c>
      <c r="M109">
        <v>4.5810000000000004</v>
      </c>
      <c r="N109">
        <v>7.2919999999999998</v>
      </c>
      <c r="O109">
        <v>2.7109999999999999</v>
      </c>
      <c r="Q109">
        <v>0.372</v>
      </c>
      <c r="R109">
        <v>1</v>
      </c>
      <c r="S109">
        <v>0</v>
      </c>
      <c r="T109">
        <v>0</v>
      </c>
      <c r="V109">
        <v>0</v>
      </c>
      <c r="Y109" s="1">
        <v>44827</v>
      </c>
      <c r="Z109" s="6">
        <v>0.35531249999999998</v>
      </c>
      <c r="AB109">
        <v>1</v>
      </c>
      <c r="AD109" s="3">
        <f t="shared" si="8"/>
        <v>5.7414309131587595</v>
      </c>
      <c r="AE109" s="3">
        <f t="shared" si="9"/>
        <v>8.5827279810669648</v>
      </c>
      <c r="AF109" s="3">
        <f t="shared" si="10"/>
        <v>2.8412970679082052</v>
      </c>
      <c r="AG109" s="3">
        <f t="shared" si="11"/>
        <v>0.51777287399692296</v>
      </c>
      <c r="AH109" s="3"/>
      <c r="BG109" s="3"/>
      <c r="BH109" s="3"/>
      <c r="BI109" s="3"/>
      <c r="BJ109" s="3"/>
    </row>
    <row r="110" spans="1:62" x14ac:dyDescent="0.35">
      <c r="A110">
        <v>194</v>
      </c>
      <c r="B110">
        <v>25</v>
      </c>
      <c r="C110" t="s">
        <v>141</v>
      </c>
      <c r="D110" t="s">
        <v>27</v>
      </c>
      <c r="G110">
        <v>0.5</v>
      </c>
      <c r="H110">
        <v>0.5</v>
      </c>
      <c r="I110">
        <v>6023</v>
      </c>
      <c r="J110">
        <v>8137</v>
      </c>
      <c r="L110">
        <v>4646</v>
      </c>
      <c r="M110">
        <v>5.0359999999999996</v>
      </c>
      <c r="N110">
        <v>7.1719999999999997</v>
      </c>
      <c r="O110">
        <v>2.1360000000000001</v>
      </c>
      <c r="Q110">
        <v>0.37</v>
      </c>
      <c r="R110">
        <v>1</v>
      </c>
      <c r="S110">
        <v>0</v>
      </c>
      <c r="T110">
        <v>0</v>
      </c>
      <c r="V110">
        <v>0</v>
      </c>
      <c r="Y110" s="1">
        <v>44827</v>
      </c>
      <c r="Z110" s="6">
        <v>0.36249999999999999</v>
      </c>
      <c r="AB110">
        <v>1</v>
      </c>
      <c r="AD110" s="3">
        <f t="shared" si="8"/>
        <v>6.3409488979383788</v>
      </c>
      <c r="AE110" s="3">
        <f t="shared" si="9"/>
        <v>8.4409258836997001</v>
      </c>
      <c r="AF110" s="3">
        <f t="shared" si="10"/>
        <v>2.0999769857613213</v>
      </c>
      <c r="AG110" s="3">
        <f t="shared" si="11"/>
        <v>0.51522455067327422</v>
      </c>
      <c r="AH110" s="3"/>
      <c r="AK110">
        <f>ABS(100*(AD110-AD111)/(AVERAGE(AD110:AD111)))</f>
        <v>5.2108179590983053</v>
      </c>
      <c r="AQ110">
        <f>ABS(100*(AE110-AE111)/(AVERAGE(AE110:AE111)))</f>
        <v>0.81965204824260995</v>
      </c>
      <c r="AW110">
        <f>ABS(100*(AF110-AF111)/(AVERAGE(AF110:AF111)))</f>
        <v>21.528484919881453</v>
      </c>
      <c r="BC110">
        <f>ABS(100*(AG110-AG111)/(AVERAGE(AG110:AG111)))</f>
        <v>0.14415563895919306</v>
      </c>
      <c r="BG110" s="3">
        <f>AVERAGE(AD110:AD111)</f>
        <v>6.510576030456261</v>
      </c>
      <c r="BH110" s="3">
        <f>AVERAGE(AE110:AE111)</f>
        <v>8.406473965677371</v>
      </c>
      <c r="BI110" s="3">
        <f>AVERAGE(AF110:AF111)</f>
        <v>1.8958979352211109</v>
      </c>
      <c r="BJ110" s="3">
        <f>AVERAGE(AG110:AG111)</f>
        <v>0.51559618115797301</v>
      </c>
    </row>
    <row r="111" spans="1:62" x14ac:dyDescent="0.35">
      <c r="A111">
        <v>195</v>
      </c>
      <c r="B111">
        <v>25</v>
      </c>
      <c r="C111" t="s">
        <v>141</v>
      </c>
      <c r="D111" t="s">
        <v>27</v>
      </c>
      <c r="G111">
        <v>0.5</v>
      </c>
      <c r="H111">
        <v>0.5</v>
      </c>
      <c r="I111">
        <v>6358</v>
      </c>
      <c r="J111">
        <v>8068</v>
      </c>
      <c r="L111">
        <v>4653</v>
      </c>
      <c r="M111">
        <v>5.2919999999999998</v>
      </c>
      <c r="N111">
        <v>7.1130000000000004</v>
      </c>
      <c r="O111">
        <v>1.821</v>
      </c>
      <c r="Q111">
        <v>0.371</v>
      </c>
      <c r="R111">
        <v>1</v>
      </c>
      <c r="S111">
        <v>0</v>
      </c>
      <c r="T111">
        <v>0</v>
      </c>
      <c r="V111">
        <v>0</v>
      </c>
      <c r="Y111" s="1">
        <v>44827</v>
      </c>
      <c r="Z111" s="6">
        <v>0.37038194444444444</v>
      </c>
      <c r="AB111">
        <v>1</v>
      </c>
      <c r="AD111" s="3">
        <f t="shared" si="8"/>
        <v>6.6802031629741432</v>
      </c>
      <c r="AE111" s="3">
        <f t="shared" si="9"/>
        <v>8.3720220476550438</v>
      </c>
      <c r="AF111" s="3">
        <f t="shared" si="10"/>
        <v>1.6918188846809006</v>
      </c>
      <c r="AG111" s="3">
        <f t="shared" si="11"/>
        <v>0.51596781164267169</v>
      </c>
      <c r="AH111" s="3"/>
      <c r="BG111" s="3"/>
      <c r="BH111" s="3"/>
      <c r="BI111" s="3"/>
      <c r="BJ111" s="3"/>
    </row>
    <row r="112" spans="1:62" x14ac:dyDescent="0.35">
      <c r="A112">
        <v>196</v>
      </c>
      <c r="B112">
        <v>26</v>
      </c>
      <c r="C112" t="s">
        <v>142</v>
      </c>
      <c r="D112" t="s">
        <v>27</v>
      </c>
      <c r="G112">
        <v>0.5</v>
      </c>
      <c r="H112">
        <v>0.5</v>
      </c>
      <c r="I112">
        <v>6504</v>
      </c>
      <c r="J112">
        <v>8863</v>
      </c>
      <c r="L112">
        <v>12076</v>
      </c>
      <c r="M112">
        <v>5.4050000000000002</v>
      </c>
      <c r="N112">
        <v>7.7869999999999999</v>
      </c>
      <c r="O112">
        <v>2.3820000000000001</v>
      </c>
      <c r="Q112">
        <v>1.147</v>
      </c>
      <c r="R112">
        <v>1</v>
      </c>
      <c r="S112">
        <v>0</v>
      </c>
      <c r="T112">
        <v>0</v>
      </c>
      <c r="V112">
        <v>0</v>
      </c>
      <c r="Y112" s="1">
        <v>44827</v>
      </c>
      <c r="Z112" s="6">
        <v>0.38369212962962962</v>
      </c>
      <c r="AB112">
        <v>1</v>
      </c>
      <c r="AD112" s="3">
        <f t="shared" si="8"/>
        <v>6.8280572605718186</v>
      </c>
      <c r="AE112" s="3">
        <f t="shared" si="9"/>
        <v>9.1659140716478298</v>
      </c>
      <c r="AF112" s="3">
        <f t="shared" si="10"/>
        <v>2.3378568110760112</v>
      </c>
      <c r="AG112" s="3">
        <f t="shared" si="11"/>
        <v>1.3041429796194814</v>
      </c>
      <c r="AH112" s="3"/>
      <c r="BG112" s="3"/>
      <c r="BH112" s="3"/>
      <c r="BI112" s="3"/>
      <c r="BJ112" s="3"/>
    </row>
    <row r="113" spans="1:62" x14ac:dyDescent="0.35">
      <c r="A113">
        <v>197</v>
      </c>
      <c r="B113">
        <v>26</v>
      </c>
      <c r="C113" t="s">
        <v>142</v>
      </c>
      <c r="D113" t="s">
        <v>27</v>
      </c>
      <c r="G113">
        <v>0.5</v>
      </c>
      <c r="H113">
        <v>0.5</v>
      </c>
      <c r="I113">
        <v>7067</v>
      </c>
      <c r="J113">
        <v>8874</v>
      </c>
      <c r="L113">
        <v>12274</v>
      </c>
      <c r="M113">
        <v>5.8369999999999997</v>
      </c>
      <c r="N113">
        <v>7.7960000000000003</v>
      </c>
      <c r="O113">
        <v>1.96</v>
      </c>
      <c r="Q113">
        <v>1.1679999999999999</v>
      </c>
      <c r="R113">
        <v>1</v>
      </c>
      <c r="S113">
        <v>0</v>
      </c>
      <c r="T113">
        <v>0</v>
      </c>
      <c r="V113">
        <v>0</v>
      </c>
      <c r="Y113" s="1">
        <v>44827</v>
      </c>
      <c r="Z113" s="6">
        <v>0.39096064814814818</v>
      </c>
      <c r="AB113">
        <v>1</v>
      </c>
      <c r="AD113" s="3">
        <f t="shared" si="8"/>
        <v>7.3982069656916254</v>
      </c>
      <c r="AE113" s="3">
        <f t="shared" si="9"/>
        <v>9.1768987411621943</v>
      </c>
      <c r="AF113" s="3">
        <f t="shared" si="10"/>
        <v>1.7786917754705689</v>
      </c>
      <c r="AG113" s="3">
        <f t="shared" si="11"/>
        <v>1.325166647039582</v>
      </c>
      <c r="AH113" s="3"/>
      <c r="AK113">
        <f>ABS(100*(AD113-AD114)/(AVERAGE(AD113:AD114)))</f>
        <v>0.19145474329641621</v>
      </c>
      <c r="AQ113">
        <f>ABS(100*(AE113-AE114)/(AVERAGE(AE113:AE114)))</f>
        <v>0.1739564142974534</v>
      </c>
      <c r="AW113">
        <f>ABS(100*(AF113-AF114)/(AVERAGE(AF113:AF114)))</f>
        <v>0.10114178999120722</v>
      </c>
      <c r="BC113">
        <f>ABS(100*(AG113-AG114)/(AVERAGE(AG113:AG114)))</f>
        <v>0.48757628575924011</v>
      </c>
      <c r="BG113" s="3">
        <f>AVERAGE(AD113:AD114)</f>
        <v>7.4052958607819255</v>
      </c>
      <c r="BH113" s="3">
        <f>AVERAGE(AE113:AE114)</f>
        <v>9.1848875917180965</v>
      </c>
      <c r="BI113" s="3">
        <f>AVERAGE(AF113:AF114)</f>
        <v>1.7795917309361711</v>
      </c>
      <c r="BJ113" s="3">
        <f>AVERAGE(AG113:AG114)</f>
        <v>1.3284051412633855</v>
      </c>
    </row>
    <row r="114" spans="1:62" x14ac:dyDescent="0.35">
      <c r="A114">
        <v>198</v>
      </c>
      <c r="B114">
        <v>26</v>
      </c>
      <c r="C114" t="s">
        <v>142</v>
      </c>
      <c r="D114" t="s">
        <v>27</v>
      </c>
      <c r="G114">
        <v>0.5</v>
      </c>
      <c r="H114">
        <v>0.5</v>
      </c>
      <c r="I114">
        <v>7081</v>
      </c>
      <c r="J114">
        <v>8890</v>
      </c>
      <c r="L114">
        <v>12335</v>
      </c>
      <c r="M114">
        <v>5.8470000000000004</v>
      </c>
      <c r="N114">
        <v>7.81</v>
      </c>
      <c r="O114">
        <v>1.9630000000000001</v>
      </c>
      <c r="Q114">
        <v>1.1739999999999999</v>
      </c>
      <c r="R114">
        <v>1</v>
      </c>
      <c r="S114">
        <v>0</v>
      </c>
      <c r="T114">
        <v>0</v>
      </c>
      <c r="V114">
        <v>0</v>
      </c>
      <c r="Y114" s="1">
        <v>44827</v>
      </c>
      <c r="Z114" s="6">
        <v>0.39887731481481481</v>
      </c>
      <c r="AB114">
        <v>1</v>
      </c>
      <c r="AD114" s="3">
        <f t="shared" si="8"/>
        <v>7.4123847558722256</v>
      </c>
      <c r="AE114" s="3">
        <f t="shared" si="9"/>
        <v>9.1928764422739988</v>
      </c>
      <c r="AF114" s="3">
        <f t="shared" si="10"/>
        <v>1.7804916864017732</v>
      </c>
      <c r="AG114" s="3">
        <f t="shared" si="11"/>
        <v>1.3316436354871888</v>
      </c>
      <c r="AH114" s="3"/>
      <c r="BG114" s="3"/>
      <c r="BH114" s="3"/>
      <c r="BI114" s="3"/>
      <c r="BJ114" s="3"/>
    </row>
    <row r="115" spans="1:62" x14ac:dyDescent="0.35">
      <c r="A115">
        <v>199</v>
      </c>
      <c r="B115">
        <v>27</v>
      </c>
      <c r="C115" t="s">
        <v>143</v>
      </c>
      <c r="D115" t="s">
        <v>27</v>
      </c>
      <c r="G115">
        <v>0.5</v>
      </c>
      <c r="H115">
        <v>0.5</v>
      </c>
      <c r="I115">
        <v>4268</v>
      </c>
      <c r="J115">
        <v>9788</v>
      </c>
      <c r="L115">
        <v>7322</v>
      </c>
      <c r="M115">
        <v>3.6890000000000001</v>
      </c>
      <c r="N115">
        <v>8.5709999999999997</v>
      </c>
      <c r="O115">
        <v>4.8819999999999997</v>
      </c>
      <c r="Q115">
        <v>0.65</v>
      </c>
      <c r="R115">
        <v>1</v>
      </c>
      <c r="S115">
        <v>0</v>
      </c>
      <c r="T115">
        <v>0</v>
      </c>
      <c r="V115">
        <v>0</v>
      </c>
      <c r="Y115" s="1">
        <v>44827</v>
      </c>
      <c r="Z115" s="6">
        <v>0.41236111111111112</v>
      </c>
      <c r="AB115">
        <v>1</v>
      </c>
      <c r="AD115" s="3">
        <f t="shared" si="8"/>
        <v>4.5636616288704195</v>
      </c>
      <c r="AE115" s="3">
        <f t="shared" si="9"/>
        <v>10.089624917174028</v>
      </c>
      <c r="AF115" s="3">
        <f t="shared" si="10"/>
        <v>5.5259632883036085</v>
      </c>
      <c r="AG115" s="3">
        <f t="shared" si="11"/>
        <v>0.79936260126009129</v>
      </c>
      <c r="AH115" s="3"/>
      <c r="BG115" s="3"/>
      <c r="BH115" s="3"/>
      <c r="BI115" s="3"/>
      <c r="BJ115" s="3"/>
    </row>
    <row r="116" spans="1:62" x14ac:dyDescent="0.35">
      <c r="A116">
        <v>200</v>
      </c>
      <c r="B116">
        <v>27</v>
      </c>
      <c r="C116" t="s">
        <v>143</v>
      </c>
      <c r="D116" t="s">
        <v>27</v>
      </c>
      <c r="G116">
        <v>0.5</v>
      </c>
      <c r="H116">
        <v>0.5</v>
      </c>
      <c r="I116">
        <v>3341</v>
      </c>
      <c r="J116">
        <v>9815</v>
      </c>
      <c r="L116">
        <v>7393</v>
      </c>
      <c r="M116">
        <v>2.9780000000000002</v>
      </c>
      <c r="N116">
        <v>8.593</v>
      </c>
      <c r="O116">
        <v>5.6150000000000002</v>
      </c>
      <c r="Q116">
        <v>0.65700000000000003</v>
      </c>
      <c r="R116">
        <v>1</v>
      </c>
      <c r="S116">
        <v>0</v>
      </c>
      <c r="T116">
        <v>0</v>
      </c>
      <c r="V116">
        <v>0</v>
      </c>
      <c r="Y116" s="1">
        <v>44827</v>
      </c>
      <c r="Z116" s="6">
        <v>0.41967592592592595</v>
      </c>
      <c r="AB116">
        <v>1</v>
      </c>
      <c r="AD116" s="3">
        <f t="shared" si="8"/>
        <v>3.6248893790550367</v>
      </c>
      <c r="AE116" s="3">
        <f t="shared" si="9"/>
        <v>10.116587287800199</v>
      </c>
      <c r="AF116" s="3">
        <f t="shared" si="10"/>
        <v>6.4916979087451621</v>
      </c>
      <c r="AG116" s="3">
        <f t="shared" si="11"/>
        <v>0.80690139109255166</v>
      </c>
      <c r="AH116" s="3"/>
      <c r="AK116">
        <f>ABS(100*(AD116-AD117)/(AVERAGE(AD116:AD117)))</f>
        <v>1.4633735514919952</v>
      </c>
      <c r="AQ116">
        <f>ABS(100*(AE116-AE117)/(AVERAGE(AE116:AE117)))</f>
        <v>1.2215461365742817</v>
      </c>
      <c r="AW116">
        <f>ABS(100*(AF116-AF117)/(AVERAGE(AF116:AF117)))</f>
        <v>1.0867649192342375</v>
      </c>
      <c r="BC116">
        <f>ABS(100*(AG116-AG117)/(AVERAGE(AG116:AG117)))</f>
        <v>1.4981049434094518</v>
      </c>
      <c r="BG116" s="3">
        <f>AVERAGE(AD116:AD117)</f>
        <v>3.5985591972910669</v>
      </c>
      <c r="BH116" s="3">
        <f>AVERAGE(AE116:AE117)</f>
        <v>10.055172999151701</v>
      </c>
      <c r="BI116" s="3">
        <f>AVERAGE(AF116:AF117)</f>
        <v>6.4566138018606338</v>
      </c>
      <c r="BJ116" s="3">
        <f>AVERAGE(AG116:AG117)</f>
        <v>0.80090221326812894</v>
      </c>
    </row>
    <row r="117" spans="1:62" x14ac:dyDescent="0.35">
      <c r="A117">
        <v>201</v>
      </c>
      <c r="B117">
        <v>27</v>
      </c>
      <c r="C117" t="s">
        <v>143</v>
      </c>
      <c r="D117" t="s">
        <v>27</v>
      </c>
      <c r="G117">
        <v>0.5</v>
      </c>
      <c r="H117">
        <v>0.5</v>
      </c>
      <c r="I117">
        <v>3289</v>
      </c>
      <c r="J117">
        <v>9692</v>
      </c>
      <c r="L117">
        <v>7280</v>
      </c>
      <c r="M117">
        <v>2.9380000000000002</v>
      </c>
      <c r="N117">
        <v>8.4890000000000008</v>
      </c>
      <c r="O117">
        <v>5.5510000000000002</v>
      </c>
      <c r="Q117">
        <v>0.64500000000000002</v>
      </c>
      <c r="R117">
        <v>1</v>
      </c>
      <c r="S117">
        <v>0</v>
      </c>
      <c r="T117">
        <v>0</v>
      </c>
      <c r="V117">
        <v>0</v>
      </c>
      <c r="Y117" s="1">
        <v>44827</v>
      </c>
      <c r="Z117" s="6">
        <v>0.42744212962962963</v>
      </c>
      <c r="AB117">
        <v>1</v>
      </c>
      <c r="AD117" s="3">
        <f t="shared" si="8"/>
        <v>3.5722290155270966</v>
      </c>
      <c r="AE117" s="3">
        <f t="shared" si="9"/>
        <v>9.9937587105032009</v>
      </c>
      <c r="AF117" s="3">
        <f t="shared" si="10"/>
        <v>6.4215296949761047</v>
      </c>
      <c r="AG117" s="3">
        <f t="shared" si="11"/>
        <v>0.79490303544370611</v>
      </c>
      <c r="AH117" s="3"/>
      <c r="BG117" s="3"/>
      <c r="BH117" s="3"/>
      <c r="BI117" s="3"/>
      <c r="BJ117" s="3"/>
    </row>
    <row r="118" spans="1:62" x14ac:dyDescent="0.35">
      <c r="A118">
        <v>202</v>
      </c>
      <c r="B118">
        <v>28</v>
      </c>
      <c r="C118" t="s">
        <v>144</v>
      </c>
      <c r="D118" t="s">
        <v>27</v>
      </c>
      <c r="G118">
        <v>0.5</v>
      </c>
      <c r="H118">
        <v>0.5</v>
      </c>
      <c r="I118">
        <v>9103</v>
      </c>
      <c r="J118">
        <v>14374</v>
      </c>
      <c r="L118">
        <v>4541</v>
      </c>
      <c r="M118">
        <v>7.399</v>
      </c>
      <c r="N118">
        <v>12.456</v>
      </c>
      <c r="O118">
        <v>5.0570000000000004</v>
      </c>
      <c r="Q118">
        <v>0.35899999999999999</v>
      </c>
      <c r="R118">
        <v>1</v>
      </c>
      <c r="S118">
        <v>0</v>
      </c>
      <c r="T118">
        <v>0</v>
      </c>
      <c r="V118">
        <v>0</v>
      </c>
      <c r="Y118" s="1">
        <v>44827</v>
      </c>
      <c r="Z118" s="6">
        <v>0.44123842592592594</v>
      </c>
      <c r="AB118">
        <v>1</v>
      </c>
      <c r="AD118" s="3">
        <f t="shared" si="8"/>
        <v>9.4600627376701798</v>
      </c>
      <c r="AE118" s="3">
        <f t="shared" si="9"/>
        <v>14.669233498344997</v>
      </c>
      <c r="AF118" s="3">
        <f t="shared" si="10"/>
        <v>5.2091707606748177</v>
      </c>
      <c r="AG118" s="3">
        <f t="shared" si="11"/>
        <v>0.50407563613231166</v>
      </c>
      <c r="AH118" s="3"/>
      <c r="BG118" s="3"/>
      <c r="BH118" s="3"/>
      <c r="BI118" s="3"/>
      <c r="BJ118" s="3"/>
    </row>
    <row r="119" spans="1:62" x14ac:dyDescent="0.35">
      <c r="A119">
        <v>203</v>
      </c>
      <c r="B119">
        <v>28</v>
      </c>
      <c r="C119" t="s">
        <v>144</v>
      </c>
      <c r="D119" t="s">
        <v>27</v>
      </c>
      <c r="G119">
        <v>0.5</v>
      </c>
      <c r="H119">
        <v>0.5</v>
      </c>
      <c r="I119">
        <v>11438</v>
      </c>
      <c r="J119">
        <v>14434</v>
      </c>
      <c r="L119">
        <v>4442</v>
      </c>
      <c r="M119">
        <v>9.19</v>
      </c>
      <c r="N119">
        <v>12.507</v>
      </c>
      <c r="O119">
        <v>3.3170000000000002</v>
      </c>
      <c r="Q119">
        <v>0.34899999999999998</v>
      </c>
      <c r="R119">
        <v>1</v>
      </c>
      <c r="S119">
        <v>0</v>
      </c>
      <c r="T119">
        <v>0</v>
      </c>
      <c r="V119">
        <v>0</v>
      </c>
      <c r="Y119" s="1">
        <v>44827</v>
      </c>
      <c r="Z119" s="6">
        <v>0.44900462962962967</v>
      </c>
      <c r="AB119">
        <v>1</v>
      </c>
      <c r="AD119" s="3">
        <f t="shared" si="8"/>
        <v>11.824715599934388</v>
      </c>
      <c r="AE119" s="3">
        <f t="shared" si="9"/>
        <v>14.729149877514265</v>
      </c>
      <c r="AF119" s="3">
        <f t="shared" si="10"/>
        <v>2.9044342775798775</v>
      </c>
      <c r="AG119" s="3">
        <f t="shared" si="11"/>
        <v>0.49356380242226128</v>
      </c>
      <c r="AH119" s="3"/>
      <c r="AK119">
        <f>ABS(100*(AD119-AD120)/(AVERAGE(AD119:AD120)))</f>
        <v>0.70474385757776581</v>
      </c>
      <c r="AQ119">
        <f>ABS(100*(AE119-AE120)/(AVERAGE(AE119:AE120)))</f>
        <v>0.67345993843945517</v>
      </c>
      <c r="AW119">
        <f>ABS(100*(AF119-AF120)/(AVERAGE(AF119:AF120)))</f>
        <v>0.54619549130075273</v>
      </c>
      <c r="BC119">
        <f>ABS(100*(AG119-AG120)/(AVERAGE(AG119:AG120)))</f>
        <v>0.10750693472500487</v>
      </c>
      <c r="BG119" s="3">
        <f>AVERAGE(AD119:AD120)</f>
        <v>11.783194928691206</v>
      </c>
      <c r="BH119" s="3">
        <f>AVERAGE(AE119:AE120)</f>
        <v>14.67971886469962</v>
      </c>
      <c r="BI119" s="3">
        <f>AVERAGE(AF119:AF120)</f>
        <v>2.896523936008415</v>
      </c>
      <c r="BJ119" s="3">
        <f>AVERAGE(AG119:AG120)</f>
        <v>0.49382925276847467</v>
      </c>
    </row>
    <row r="120" spans="1:62" x14ac:dyDescent="0.35">
      <c r="A120">
        <v>204</v>
      </c>
      <c r="B120">
        <v>28</v>
      </c>
      <c r="C120" t="s">
        <v>144</v>
      </c>
      <c r="D120" t="s">
        <v>27</v>
      </c>
      <c r="G120">
        <v>0.5</v>
      </c>
      <c r="H120">
        <v>0.5</v>
      </c>
      <c r="I120">
        <v>11356</v>
      </c>
      <c r="J120">
        <v>14335</v>
      </c>
      <c r="L120">
        <v>4447</v>
      </c>
      <c r="M120">
        <v>9.1270000000000007</v>
      </c>
      <c r="N120">
        <v>12.423</v>
      </c>
      <c r="O120">
        <v>3.2959999999999998</v>
      </c>
      <c r="Q120">
        <v>0.34899999999999998</v>
      </c>
      <c r="R120">
        <v>1</v>
      </c>
      <c r="S120">
        <v>0</v>
      </c>
      <c r="T120">
        <v>0</v>
      </c>
      <c r="V120">
        <v>0</v>
      </c>
      <c r="Y120" s="1">
        <v>44827</v>
      </c>
      <c r="Z120" s="6">
        <v>0.4569212962962963</v>
      </c>
      <c r="AB120">
        <v>1</v>
      </c>
      <c r="AD120" s="3">
        <f t="shared" si="8"/>
        <v>11.741674257448022</v>
      </c>
      <c r="AE120" s="3">
        <f t="shared" si="9"/>
        <v>14.630287851884974</v>
      </c>
      <c r="AF120" s="3">
        <f t="shared" si="10"/>
        <v>2.8886135944369524</v>
      </c>
      <c r="AG120" s="3">
        <f t="shared" si="11"/>
        <v>0.49409470311468806</v>
      </c>
      <c r="AH120" s="3"/>
      <c r="BG120" s="3"/>
      <c r="BH120" s="3"/>
      <c r="BI120" s="3"/>
      <c r="BJ120" s="3"/>
    </row>
    <row r="121" spans="1:62" x14ac:dyDescent="0.35">
      <c r="A121">
        <v>205</v>
      </c>
      <c r="B121">
        <v>29</v>
      </c>
      <c r="C121" t="s">
        <v>145</v>
      </c>
      <c r="D121" t="s">
        <v>27</v>
      </c>
      <c r="G121">
        <v>0.5</v>
      </c>
      <c r="H121">
        <v>0.5</v>
      </c>
      <c r="I121">
        <v>6947</v>
      </c>
      <c r="J121">
        <v>6621</v>
      </c>
      <c r="L121">
        <v>2147</v>
      </c>
      <c r="M121">
        <v>5.7439999999999998</v>
      </c>
      <c r="N121">
        <v>5.8879999999999999</v>
      </c>
      <c r="O121">
        <v>0.14399999999999999</v>
      </c>
      <c r="Q121">
        <v>0.108</v>
      </c>
      <c r="R121">
        <v>1</v>
      </c>
      <c r="S121">
        <v>0</v>
      </c>
      <c r="T121">
        <v>0</v>
      </c>
      <c r="V121">
        <v>0</v>
      </c>
      <c r="Y121" s="1">
        <v>44827</v>
      </c>
      <c r="Z121" s="6">
        <v>0.47038194444444442</v>
      </c>
      <c r="AB121">
        <v>1</v>
      </c>
      <c r="AD121" s="3">
        <f t="shared" si="8"/>
        <v>7.2766830498579189</v>
      </c>
      <c r="AE121" s="3">
        <f t="shared" si="9"/>
        <v>6.9270387033562217</v>
      </c>
      <c r="AF121" s="3">
        <f t="shared" si="10"/>
        <v>-0.34964434650169718</v>
      </c>
      <c r="AG121" s="3">
        <f t="shared" si="11"/>
        <v>0.24988038459836559</v>
      </c>
      <c r="AH121" s="3"/>
      <c r="BG121" s="3"/>
      <c r="BH121" s="3"/>
      <c r="BI121" s="3"/>
      <c r="BJ121" s="3"/>
    </row>
    <row r="122" spans="1:62" x14ac:dyDescent="0.35">
      <c r="A122">
        <v>206</v>
      </c>
      <c r="B122">
        <v>29</v>
      </c>
      <c r="C122" t="s">
        <v>145</v>
      </c>
      <c r="D122" t="s">
        <v>27</v>
      </c>
      <c r="G122">
        <v>0.5</v>
      </c>
      <c r="H122">
        <v>0.5</v>
      </c>
      <c r="I122">
        <v>5326</v>
      </c>
      <c r="J122">
        <v>6570</v>
      </c>
      <c r="L122">
        <v>2146</v>
      </c>
      <c r="M122">
        <v>4.5010000000000003</v>
      </c>
      <c r="N122">
        <v>5.8449999999999998</v>
      </c>
      <c r="O122">
        <v>1.3440000000000001</v>
      </c>
      <c r="Q122">
        <v>0.108</v>
      </c>
      <c r="R122">
        <v>1</v>
      </c>
      <c r="S122">
        <v>0</v>
      </c>
      <c r="T122">
        <v>0</v>
      </c>
      <c r="V122">
        <v>0</v>
      </c>
      <c r="Y122" s="1">
        <v>44827</v>
      </c>
      <c r="Z122" s="6">
        <v>0.47748842592592594</v>
      </c>
      <c r="AB122">
        <v>1</v>
      </c>
      <c r="AD122" s="3">
        <f t="shared" si="8"/>
        <v>5.6350974868042663</v>
      </c>
      <c r="AE122" s="3">
        <f t="shared" si="9"/>
        <v>6.876109781062345</v>
      </c>
      <c r="AF122" s="3">
        <f t="shared" si="10"/>
        <v>1.2410122942580788</v>
      </c>
      <c r="AG122" s="3">
        <f t="shared" si="11"/>
        <v>0.24977420445988024</v>
      </c>
      <c r="AH122" s="3"/>
      <c r="AK122">
        <f>ABS(100*(AD122-AD123)/(AVERAGE(AD122:AD123)))</f>
        <v>2.917348017422718</v>
      </c>
      <c r="AQ122">
        <f>ABS(100*(AE122-AE123)/(AVERAGE(AE122:AE123)))</f>
        <v>0.92516215107305622</v>
      </c>
      <c r="AW122">
        <f>ABS(100*(AF122-AF123)/(AVERAGE(AF122:AF123)))</f>
        <v>16.687254224402022</v>
      </c>
      <c r="BC122">
        <f>ABS(100*(AG122-AG123)/(AVERAGE(AG122:AG123)))</f>
        <v>2.3222183113192654</v>
      </c>
      <c r="BG122" s="3">
        <f>AVERAGE(AD122:AD123)</f>
        <v>5.554081542915128</v>
      </c>
      <c r="BH122" s="3">
        <f>AVERAGE(AE122:AE123)</f>
        <v>6.9080651832859541</v>
      </c>
      <c r="BI122" s="3">
        <f>AVERAGE(AF122:AF123)</f>
        <v>1.3539836403708252</v>
      </c>
      <c r="BJ122" s="3">
        <f>AVERAGE(AG122:AG123)</f>
        <v>0.24690734072077558</v>
      </c>
    </row>
    <row r="123" spans="1:62" x14ac:dyDescent="0.35">
      <c r="A123">
        <v>207</v>
      </c>
      <c r="B123">
        <v>29</v>
      </c>
      <c r="C123" t="s">
        <v>145</v>
      </c>
      <c r="D123" t="s">
        <v>27</v>
      </c>
      <c r="G123">
        <v>0.5</v>
      </c>
      <c r="H123">
        <v>0.5</v>
      </c>
      <c r="I123">
        <v>5166</v>
      </c>
      <c r="J123">
        <v>6634</v>
      </c>
      <c r="L123">
        <v>2092</v>
      </c>
      <c r="M123">
        <v>4.3780000000000001</v>
      </c>
      <c r="N123">
        <v>5.8979999999999997</v>
      </c>
      <c r="O123">
        <v>1.52</v>
      </c>
      <c r="Q123">
        <v>0.10299999999999999</v>
      </c>
      <c r="R123">
        <v>1</v>
      </c>
      <c r="S123">
        <v>0</v>
      </c>
      <c r="T123">
        <v>0</v>
      </c>
      <c r="V123">
        <v>0</v>
      </c>
      <c r="Y123" s="1">
        <v>44827</v>
      </c>
      <c r="Z123" s="6">
        <v>0.48504629629629631</v>
      </c>
      <c r="AB123">
        <v>1</v>
      </c>
      <c r="AD123" s="3">
        <f t="shared" si="8"/>
        <v>5.4730655990259907</v>
      </c>
      <c r="AE123" s="3">
        <f t="shared" si="9"/>
        <v>6.9400205855095622</v>
      </c>
      <c r="AF123" s="3">
        <f t="shared" si="10"/>
        <v>1.4669549864835716</v>
      </c>
      <c r="AG123" s="3">
        <f t="shared" si="11"/>
        <v>0.24404047698167095</v>
      </c>
      <c r="AH123" s="3"/>
      <c r="BG123" s="3"/>
      <c r="BH123" s="3"/>
      <c r="BI123" s="3"/>
      <c r="BJ123" s="3"/>
    </row>
    <row r="124" spans="1:62" x14ac:dyDescent="0.35">
      <c r="A124">
        <v>208</v>
      </c>
      <c r="B124">
        <v>30</v>
      </c>
      <c r="C124" t="s">
        <v>146</v>
      </c>
      <c r="D124" t="s">
        <v>27</v>
      </c>
      <c r="G124">
        <v>0.5</v>
      </c>
      <c r="H124">
        <v>0.5</v>
      </c>
      <c r="I124">
        <v>5807</v>
      </c>
      <c r="J124">
        <v>8385</v>
      </c>
      <c r="L124">
        <v>3879</v>
      </c>
      <c r="M124">
        <v>4.87</v>
      </c>
      <c r="N124">
        <v>7.3819999999999997</v>
      </c>
      <c r="O124">
        <v>2.5129999999999999</v>
      </c>
      <c r="Q124">
        <v>0.28999999999999998</v>
      </c>
      <c r="R124">
        <v>1</v>
      </c>
      <c r="S124">
        <v>0</v>
      </c>
      <c r="T124">
        <v>0</v>
      </c>
      <c r="V124">
        <v>0</v>
      </c>
      <c r="Y124" s="1">
        <v>44827</v>
      </c>
      <c r="Z124" s="6">
        <v>0.49828703703703708</v>
      </c>
      <c r="AB124">
        <v>1</v>
      </c>
      <c r="AD124" s="3">
        <f t="shared" si="8"/>
        <v>6.1222058494377061</v>
      </c>
      <c r="AE124" s="3">
        <f t="shared" si="9"/>
        <v>8.6885802509326702</v>
      </c>
      <c r="AF124" s="3">
        <f t="shared" si="10"/>
        <v>2.5663744014949641</v>
      </c>
      <c r="AG124" s="3">
        <f t="shared" si="11"/>
        <v>0.433784384455005</v>
      </c>
      <c r="AH124" s="3"/>
      <c r="BG124" s="3"/>
      <c r="BH124" s="3"/>
      <c r="BI124" s="3"/>
      <c r="BJ124" s="3"/>
    </row>
    <row r="125" spans="1:62" x14ac:dyDescent="0.35">
      <c r="A125">
        <v>209</v>
      </c>
      <c r="B125">
        <v>30</v>
      </c>
      <c r="C125" t="s">
        <v>146</v>
      </c>
      <c r="D125" t="s">
        <v>27</v>
      </c>
      <c r="G125">
        <v>0.5</v>
      </c>
      <c r="H125">
        <v>0.5</v>
      </c>
      <c r="I125">
        <v>6067</v>
      </c>
      <c r="J125">
        <v>8408</v>
      </c>
      <c r="L125">
        <v>3835</v>
      </c>
      <c r="M125">
        <v>5.069</v>
      </c>
      <c r="N125">
        <v>7.4020000000000001</v>
      </c>
      <c r="O125">
        <v>2.3330000000000002</v>
      </c>
      <c r="Q125">
        <v>0.28499999999999998</v>
      </c>
      <c r="R125">
        <v>1</v>
      </c>
      <c r="S125">
        <v>0</v>
      </c>
      <c r="T125">
        <v>0</v>
      </c>
      <c r="V125">
        <v>0</v>
      </c>
      <c r="Y125" s="1">
        <v>44827</v>
      </c>
      <c r="Z125" s="6">
        <v>0.50548611111111108</v>
      </c>
      <c r="AB125">
        <v>1</v>
      </c>
      <c r="AD125" s="3">
        <f t="shared" si="8"/>
        <v>6.3855076670774045</v>
      </c>
      <c r="AE125" s="3">
        <f t="shared" si="9"/>
        <v>8.7115481962808889</v>
      </c>
      <c r="AF125" s="3">
        <f t="shared" si="10"/>
        <v>2.3260405292034845</v>
      </c>
      <c r="AG125" s="3">
        <f t="shared" si="11"/>
        <v>0.42911245836164924</v>
      </c>
      <c r="AH125" s="3"/>
      <c r="AK125">
        <f>ABS(100*(AD125-AD126)/(AVERAGE(AD125:AD126)))</f>
        <v>0.14263225730781076</v>
      </c>
      <c r="AQ125">
        <f>ABS(100*(AE125-AE126)/(AVERAGE(AE125:AE126)))</f>
        <v>0.49412756646529404</v>
      </c>
      <c r="AW125">
        <f>ABS(100*(AF125-AF126)/(AVERAGE(AF125:AF126)))</f>
        <v>2.2632201463059194</v>
      </c>
      <c r="BC125">
        <f>ABS(100*(AG125-AG126)/(AVERAGE(AG125:AG126)))</f>
        <v>7.4259948230479281E-2</v>
      </c>
      <c r="BG125" s="3">
        <f>AVERAGE(AD125:AD126)</f>
        <v>6.3900648139211684</v>
      </c>
      <c r="BH125" s="3">
        <f>AVERAGE(AE125:AE126)</f>
        <v>8.6900781604119004</v>
      </c>
      <c r="BI125" s="3">
        <f>AVERAGE(AF125:AF126)</f>
        <v>2.3000133464907329</v>
      </c>
      <c r="BJ125" s="3">
        <f>AVERAGE(AG125:AG126)</f>
        <v>0.42895318815392119</v>
      </c>
    </row>
    <row r="126" spans="1:62" x14ac:dyDescent="0.35">
      <c r="A126">
        <v>210</v>
      </c>
      <c r="B126">
        <v>30</v>
      </c>
      <c r="C126" t="s">
        <v>146</v>
      </c>
      <c r="D126" t="s">
        <v>27</v>
      </c>
      <c r="G126">
        <v>0.5</v>
      </c>
      <c r="H126">
        <v>0.5</v>
      </c>
      <c r="I126">
        <v>6076</v>
      </c>
      <c r="J126">
        <v>8365</v>
      </c>
      <c r="L126">
        <v>3832</v>
      </c>
      <c r="M126">
        <v>5.0759999999999996</v>
      </c>
      <c r="N126">
        <v>7.3650000000000002</v>
      </c>
      <c r="O126">
        <v>2.2890000000000001</v>
      </c>
      <c r="Q126">
        <v>0.28499999999999998</v>
      </c>
      <c r="R126">
        <v>1</v>
      </c>
      <c r="S126">
        <v>0</v>
      </c>
      <c r="T126">
        <v>0</v>
      </c>
      <c r="V126">
        <v>0</v>
      </c>
      <c r="Y126" s="1">
        <v>44827</v>
      </c>
      <c r="Z126" s="6">
        <v>0.51321759259259259</v>
      </c>
      <c r="AB126">
        <v>1</v>
      </c>
      <c r="AD126" s="3">
        <f t="shared" si="8"/>
        <v>6.3946219607649324</v>
      </c>
      <c r="AE126" s="3">
        <f t="shared" si="9"/>
        <v>8.6686081245429136</v>
      </c>
      <c r="AF126" s="3">
        <f t="shared" si="10"/>
        <v>2.2739861637779812</v>
      </c>
      <c r="AG126" s="3">
        <f t="shared" si="11"/>
        <v>0.42879391794619315</v>
      </c>
      <c r="AH126" s="3"/>
      <c r="BG126" s="3"/>
      <c r="BH126" s="3"/>
      <c r="BI126" s="3"/>
      <c r="BJ126" s="3"/>
    </row>
    <row r="127" spans="1:62" x14ac:dyDescent="0.35">
      <c r="A127">
        <v>211</v>
      </c>
      <c r="B127">
        <v>31</v>
      </c>
      <c r="C127" t="s">
        <v>62</v>
      </c>
      <c r="D127" t="s">
        <v>27</v>
      </c>
      <c r="G127">
        <v>0.5</v>
      </c>
      <c r="H127">
        <v>0.5</v>
      </c>
      <c r="I127">
        <v>9414</v>
      </c>
      <c r="J127">
        <v>15566</v>
      </c>
      <c r="L127">
        <v>7528</v>
      </c>
      <c r="M127">
        <v>7.6369999999999996</v>
      </c>
      <c r="N127">
        <v>13.465999999999999</v>
      </c>
      <c r="O127">
        <v>5.8289999999999997</v>
      </c>
      <c r="Q127">
        <v>0.67100000000000004</v>
      </c>
      <c r="R127">
        <v>1</v>
      </c>
      <c r="S127">
        <v>0</v>
      </c>
      <c r="T127">
        <v>0</v>
      </c>
      <c r="V127">
        <v>0</v>
      </c>
      <c r="Y127" s="1">
        <v>44827</v>
      </c>
      <c r="Z127" s="6">
        <v>0.52709490740740739</v>
      </c>
      <c r="AB127">
        <v>1</v>
      </c>
      <c r="AD127" s="3">
        <f t="shared" si="8"/>
        <v>9.7750122195392048</v>
      </c>
      <c r="AE127" s="3">
        <f t="shared" si="9"/>
        <v>15.859572231174436</v>
      </c>
      <c r="AF127" s="3">
        <f t="shared" si="10"/>
        <v>6.0845600116352312</v>
      </c>
      <c r="AG127" s="3">
        <f t="shared" si="11"/>
        <v>0.82123570978807492</v>
      </c>
      <c r="AH127" s="3"/>
      <c r="BG127" s="3"/>
      <c r="BH127" s="3"/>
      <c r="BI127" s="3"/>
      <c r="BJ127" s="3"/>
    </row>
    <row r="128" spans="1:62" x14ac:dyDescent="0.35">
      <c r="A128">
        <v>212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10864</v>
      </c>
      <c r="J128">
        <v>15513</v>
      </c>
      <c r="L128">
        <v>7374</v>
      </c>
      <c r="M128">
        <v>8.7490000000000006</v>
      </c>
      <c r="N128">
        <v>13.420999999999999</v>
      </c>
      <c r="O128">
        <v>4.6719999999999997</v>
      </c>
      <c r="Q128">
        <v>0.65500000000000003</v>
      </c>
      <c r="R128">
        <v>1</v>
      </c>
      <c r="S128">
        <v>0</v>
      </c>
      <c r="T128">
        <v>0</v>
      </c>
      <c r="V128">
        <v>0</v>
      </c>
      <c r="Y128" s="1">
        <v>44827</v>
      </c>
      <c r="Z128" s="6">
        <v>0.53460648148148149</v>
      </c>
      <c r="AB128">
        <v>1</v>
      </c>
      <c r="AD128" s="3">
        <f t="shared" si="8"/>
        <v>11.243426202529825</v>
      </c>
      <c r="AE128" s="3">
        <f t="shared" si="9"/>
        <v>15.806646096241584</v>
      </c>
      <c r="AF128" s="3">
        <f t="shared" si="10"/>
        <v>4.563219893711759</v>
      </c>
      <c r="AG128" s="3">
        <f t="shared" si="11"/>
        <v>0.8048839684613297</v>
      </c>
      <c r="AH128" s="3"/>
      <c r="AK128">
        <f>ABS(100*(AD128-AD129)/(AVERAGE(AD128:AD129)))</f>
        <v>0.55688123781983201</v>
      </c>
      <c r="AM128">
        <f>100*((AVERAGE(AD128:AD129)*25.225)-(AVERAGE(AD110:AD111)*25))/(1000*0.075)</f>
        <v>162.19057430858953</v>
      </c>
      <c r="AQ128">
        <f>ABS(100*(AE128-AE129)/(AVERAGE(AE128:AE129)))</f>
        <v>0.41149120838183606</v>
      </c>
      <c r="AS128">
        <f>100*((AVERAGE(AE128:AE129)*25.225)-(AVERAGE(AE110:AE111)*25))/(2000*0.075)</f>
        <v>125.16141912830976</v>
      </c>
      <c r="AW128">
        <f>ABS(100*(AF128-AF129)/(AVERAGE(AF128:AF129)))</f>
        <v>2.8381023215120793</v>
      </c>
      <c r="AY128">
        <f>100*((AVERAGE(AF128:AF129)*25.225)-(AVERAGE(AF110:AF111)*25))/(1000*0.075)</f>
        <v>88.132263948029873</v>
      </c>
      <c r="BC128">
        <f>ABS(100*(AG128-AG129)/(AVERAGE(AG128:AG129)))</f>
        <v>0.93226469756739405</v>
      </c>
      <c r="BE128">
        <f>100*((AVERAGE(AG128:AG129)*25.225)-(AVERAGE(AG110:AG111)*25))/(100*0.075)</f>
        <v>100.11168749666167</v>
      </c>
      <c r="BG128" s="3">
        <f>AVERAGE(AD128:AD129)</f>
        <v>11.274819880786866</v>
      </c>
      <c r="BH128" s="3">
        <f>AVERAGE(AE128:AE129)</f>
        <v>15.774191390858231</v>
      </c>
      <c r="BI128" s="3">
        <f>AVERAGE(AF128:AF129)</f>
        <v>4.4993715100713647</v>
      </c>
      <c r="BJ128" s="3">
        <f>AVERAGE(AG128:AG129)</f>
        <v>0.80865336337755989</v>
      </c>
    </row>
    <row r="129" spans="1:62" x14ac:dyDescent="0.35">
      <c r="A129">
        <v>213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10926</v>
      </c>
      <c r="J129">
        <v>15448</v>
      </c>
      <c r="L129">
        <v>7445</v>
      </c>
      <c r="M129">
        <v>8.7970000000000006</v>
      </c>
      <c r="N129">
        <v>13.366</v>
      </c>
      <c r="O129">
        <v>4.569</v>
      </c>
      <c r="Q129">
        <v>0.66300000000000003</v>
      </c>
      <c r="R129">
        <v>1</v>
      </c>
      <c r="S129">
        <v>0</v>
      </c>
      <c r="T129">
        <v>0</v>
      </c>
      <c r="V129">
        <v>0</v>
      </c>
      <c r="Y129" s="1">
        <v>44827</v>
      </c>
      <c r="Z129" s="6">
        <v>0.54270833333333335</v>
      </c>
      <c r="AB129">
        <v>1</v>
      </c>
      <c r="AD129" s="3">
        <f t="shared" si="8"/>
        <v>11.306213559043908</v>
      </c>
      <c r="AE129" s="3">
        <f t="shared" si="9"/>
        <v>15.741736685474878</v>
      </c>
      <c r="AF129" s="3">
        <f t="shared" si="10"/>
        <v>4.4355231264309705</v>
      </c>
      <c r="AG129" s="3">
        <f t="shared" si="11"/>
        <v>0.81242275829379007</v>
      </c>
      <c r="AH129" s="3"/>
    </row>
    <row r="130" spans="1:62" x14ac:dyDescent="0.35">
      <c r="A130">
        <v>214</v>
      </c>
      <c r="B130">
        <v>32</v>
      </c>
      <c r="C130" t="s">
        <v>63</v>
      </c>
      <c r="D130" t="s">
        <v>27</v>
      </c>
      <c r="G130">
        <v>0.5</v>
      </c>
      <c r="H130">
        <v>0.5</v>
      </c>
      <c r="I130">
        <v>7528</v>
      </c>
      <c r="J130">
        <v>8877</v>
      </c>
      <c r="L130">
        <v>4155</v>
      </c>
      <c r="M130">
        <v>6.19</v>
      </c>
      <c r="N130">
        <v>7.7990000000000004</v>
      </c>
      <c r="O130">
        <v>1.609</v>
      </c>
      <c r="Q130">
        <v>0.31900000000000001</v>
      </c>
      <c r="R130">
        <v>1</v>
      </c>
      <c r="S130">
        <v>0</v>
      </c>
      <c r="T130">
        <v>0</v>
      </c>
      <c r="V130">
        <v>0</v>
      </c>
      <c r="Y130" s="1">
        <v>44827</v>
      </c>
      <c r="Z130" s="6">
        <v>0.55618055555555557</v>
      </c>
      <c r="AB130">
        <v>1</v>
      </c>
      <c r="AD130" s="3">
        <f t="shared" si="8"/>
        <v>7.8650613423527815</v>
      </c>
      <c r="AE130" s="3">
        <f t="shared" si="9"/>
        <v>9.1798945601206583</v>
      </c>
      <c r="AF130" s="3">
        <f t="shared" si="10"/>
        <v>1.3148332177678768</v>
      </c>
      <c r="AG130" s="3">
        <f t="shared" si="11"/>
        <v>0.46309010267696366</v>
      </c>
      <c r="AH130" s="3"/>
      <c r="BG130" s="3"/>
      <c r="BH130" s="3"/>
      <c r="BI130" s="3"/>
      <c r="BJ130" s="3"/>
    </row>
    <row r="131" spans="1:62" x14ac:dyDescent="0.35">
      <c r="A131">
        <v>215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6239</v>
      </c>
      <c r="J131">
        <v>8892</v>
      </c>
      <c r="L131">
        <v>4017</v>
      </c>
      <c r="M131">
        <v>5.202</v>
      </c>
      <c r="N131">
        <v>7.8109999999999999</v>
      </c>
      <c r="O131">
        <v>2.61</v>
      </c>
      <c r="Q131">
        <v>0.30399999999999999</v>
      </c>
      <c r="R131">
        <v>1</v>
      </c>
      <c r="S131">
        <v>0</v>
      </c>
      <c r="T131">
        <v>0</v>
      </c>
      <c r="V131">
        <v>0</v>
      </c>
      <c r="Y131" s="1">
        <v>44827</v>
      </c>
      <c r="Z131" s="6">
        <v>0.56350694444444438</v>
      </c>
      <c r="AB131">
        <v>1</v>
      </c>
      <c r="AD131" s="3">
        <f t="shared" si="8"/>
        <v>6.5596919464390506</v>
      </c>
      <c r="AE131" s="3">
        <f t="shared" si="9"/>
        <v>9.1948736549129748</v>
      </c>
      <c r="AF131" s="3">
        <f t="shared" si="10"/>
        <v>2.6351817084739242</v>
      </c>
      <c r="AG131" s="3">
        <f t="shared" si="11"/>
        <v>0.4484372435659843</v>
      </c>
      <c r="AH131" s="3"/>
      <c r="AK131">
        <f>ABS(100*(AD131-AD132)/(AVERAGE(AD131:AD132)))</f>
        <v>4.8505422238113036</v>
      </c>
      <c r="AL131">
        <f>ABS(100*((AVERAGE(AD131:AD132)-AVERAGE(AD125:AD126))/(AVERAGE(AD125:AD126,AD131:AD132))))</f>
        <v>5.0739992283920659</v>
      </c>
      <c r="AQ131">
        <f>ABS(100*(AE131-AE132)/(AVERAGE(AE131:AE132)))</f>
        <v>0.55542206937935124</v>
      </c>
      <c r="AR131">
        <f>ABS(100*((AVERAGE(AE131:AE132)-AVERAGE(AE125:AE126))/(AVERAGE(AE125:AE126,AE131:AE132))))</f>
        <v>5.3678028248890799</v>
      </c>
      <c r="AW131">
        <f>ABS(100*(AF131-AF132)/(AVERAGE(AF131:AF132)))</f>
        <v>15.409421234515138</v>
      </c>
      <c r="AX131">
        <f>ABS(100*((AVERAGE(AF131:AF132)-AVERAGE(AF125:AF126))/(AVERAGE(AF125:AF126,AF131:AF132))))</f>
        <v>6.1794402895447957</v>
      </c>
      <c r="BC131">
        <f>ABS(100*(AG131-AG132)/(AVERAGE(AG131:AG132)))</f>
        <v>2.3680617982870276E-2</v>
      </c>
      <c r="BD131">
        <f>ABS(100*((AVERAGE(AG131:AG132)-AVERAGE(AG125:AG126))/(AVERAGE(AG125:AG126,AG131:AG132))))</f>
        <v>4.4295311325201654</v>
      </c>
      <c r="BG131" s="3">
        <f>AVERAGE(AD131:AD132)</f>
        <v>6.7227365335159401</v>
      </c>
      <c r="BH131" s="3">
        <f>AVERAGE(AE131:AE132)</f>
        <v>9.169409193766036</v>
      </c>
      <c r="BI131" s="3">
        <f>AVERAGE(AF131:AF132)</f>
        <v>2.4466726602500968</v>
      </c>
      <c r="BJ131" s="3">
        <f>AVERAGE(AG131:AG132)</f>
        <v>0.44838415349674166</v>
      </c>
    </row>
    <row r="132" spans="1:62" x14ac:dyDescent="0.35">
      <c r="A132">
        <v>216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6561</v>
      </c>
      <c r="J132">
        <v>8841</v>
      </c>
      <c r="L132">
        <v>4016</v>
      </c>
      <c r="M132">
        <v>5.4489999999999998</v>
      </c>
      <c r="N132">
        <v>7.7679999999999998</v>
      </c>
      <c r="O132">
        <v>2.3199999999999998</v>
      </c>
      <c r="Q132">
        <v>0.30399999999999999</v>
      </c>
      <c r="R132">
        <v>1</v>
      </c>
      <c r="S132">
        <v>0</v>
      </c>
      <c r="T132">
        <v>0</v>
      </c>
      <c r="V132">
        <v>0</v>
      </c>
      <c r="Y132" s="1">
        <v>44827</v>
      </c>
      <c r="Z132" s="6">
        <v>0.57136574074074076</v>
      </c>
      <c r="AB132">
        <v>1</v>
      </c>
      <c r="AD132" s="3">
        <f t="shared" si="8"/>
        <v>6.8857811205928297</v>
      </c>
      <c r="AE132" s="3">
        <f t="shared" si="9"/>
        <v>9.143944732619099</v>
      </c>
      <c r="AF132" s="3">
        <f t="shared" si="10"/>
        <v>2.2581636120262694</v>
      </c>
      <c r="AG132" s="3">
        <f t="shared" si="11"/>
        <v>0.44833106342749901</v>
      </c>
      <c r="AH132" s="3"/>
    </row>
    <row r="133" spans="1:62" x14ac:dyDescent="0.35">
      <c r="A133">
        <v>217</v>
      </c>
      <c r="B133">
        <v>8</v>
      </c>
      <c r="R133">
        <v>1</v>
      </c>
      <c r="AB133">
        <v>1</v>
      </c>
      <c r="AD133" s="3" t="e">
        <f t="shared" si="8"/>
        <v>#DIV/0!</v>
      </c>
      <c r="AE133" s="3" t="e">
        <f t="shared" si="9"/>
        <v>#DIV/0!</v>
      </c>
      <c r="AF133" s="3" t="e">
        <f t="shared" si="10"/>
        <v>#DIV/0!</v>
      </c>
      <c r="AG133" s="3" t="e">
        <f t="shared" si="11"/>
        <v>#DIV/0!</v>
      </c>
      <c r="AH133" s="3"/>
      <c r="BG133" s="3"/>
      <c r="BH133" s="3"/>
      <c r="BI133" s="3"/>
      <c r="BJ133" s="3"/>
    </row>
    <row r="134" spans="1:62" x14ac:dyDescent="0.35">
      <c r="AB134">
        <v>1</v>
      </c>
      <c r="AD134" s="3" t="e">
        <f t="shared" si="8"/>
        <v>#DIV/0!</v>
      </c>
      <c r="AE134" s="3" t="e">
        <f t="shared" si="9"/>
        <v>#DIV/0!</v>
      </c>
      <c r="AF134" s="3" t="e">
        <f t="shared" si="10"/>
        <v>#DIV/0!</v>
      </c>
      <c r="AG134" s="3" t="e">
        <f t="shared" si="11"/>
        <v>#DIV/0!</v>
      </c>
      <c r="AH134" s="3"/>
      <c r="AK134" t="e">
        <f>ABS(100*(AD134-AD135)/(AVERAGE(AD134:AD135)))</f>
        <v>#DIV/0!</v>
      </c>
      <c r="AQ134" t="e">
        <f>ABS(100*(AE134-AE135)/(AVERAGE(AE134:AE135)))</f>
        <v>#DIV/0!</v>
      </c>
      <c r="AW134" t="e">
        <f>ABS(100*(AF134-AF135)/(AVERAGE(AF134:AF135)))</f>
        <v>#DIV/0!</v>
      </c>
      <c r="BC134" t="e">
        <f>ABS(100*(AG134-AG135)/(AVERAGE(AG134:AG135)))</f>
        <v>#DIV/0!</v>
      </c>
      <c r="BG134" s="3" t="e">
        <f>AVERAGE(AD134:AD135)</f>
        <v>#DIV/0!</v>
      </c>
      <c r="BH134" s="3" t="e">
        <f>AVERAGE(AE134:AE135)</f>
        <v>#DIV/0!</v>
      </c>
      <c r="BI134" s="3" t="e">
        <f>AVERAGE(AF134:AF135)</f>
        <v>#DIV/0!</v>
      </c>
      <c r="BJ134" s="3" t="e">
        <f>AVERAGE(AG134:AG135)</f>
        <v>#DIV/0!</v>
      </c>
    </row>
    <row r="135" spans="1:62" x14ac:dyDescent="0.35">
      <c r="AB135">
        <v>1</v>
      </c>
      <c r="AD135" s="3" t="e">
        <f t="shared" si="8"/>
        <v>#DIV/0!</v>
      </c>
      <c r="AE135" s="3" t="e">
        <f t="shared" si="9"/>
        <v>#DIV/0!</v>
      </c>
      <c r="AF135" s="3" t="e">
        <f t="shared" si="10"/>
        <v>#DIV/0!</v>
      </c>
      <c r="AG135" s="3" t="e">
        <f t="shared" si="11"/>
        <v>#DIV/0!</v>
      </c>
      <c r="AH135" s="3"/>
      <c r="BG135" s="3"/>
      <c r="BH135" s="3"/>
      <c r="BI135" s="3"/>
      <c r="BJ135" s="3"/>
    </row>
    <row r="136" spans="1:62" x14ac:dyDescent="0.35"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  <row r="137" spans="1:62" x14ac:dyDescent="0.35">
      <c r="AB137">
        <v>1</v>
      </c>
      <c r="AD137" s="3" t="e">
        <f t="shared" si="8"/>
        <v>#DIV/0!</v>
      </c>
      <c r="AE137" s="3" t="e">
        <f t="shared" si="9"/>
        <v>#DIV/0!</v>
      </c>
      <c r="AF137" s="3" t="e">
        <f t="shared" si="10"/>
        <v>#DIV/0!</v>
      </c>
      <c r="AG137" s="3" t="e">
        <f t="shared" si="11"/>
        <v>#DIV/0!</v>
      </c>
      <c r="AH137" s="3"/>
      <c r="AI137" t="e">
        <f>100*(AVERAGE(I137:I138))/(AVERAGE(I$50:I$51))</f>
        <v>#DIV/0!</v>
      </c>
      <c r="AK137" t="e">
        <f>ABS(100*(AD137-AD138)/(AVERAGE(AD137:AD138)))</f>
        <v>#DIV/0!</v>
      </c>
      <c r="AO137" t="e">
        <f>100*(AVERAGE(J137:J138))/(AVERAGE(J$50:J$51))</f>
        <v>#DIV/0!</v>
      </c>
      <c r="AQ137" t="e">
        <f>ABS(100*(AE137-AE138)/(AVERAGE(AE137:AE138)))</f>
        <v>#DIV/0!</v>
      </c>
      <c r="AU137" t="e">
        <f>100*(((AVERAGE(J137:J138))-(AVERAGE(I137:I138)))/((AVERAGE(J$50:J$51))-(AVERAGE($I$50:I51))))</f>
        <v>#DIV/0!</v>
      </c>
      <c r="AW137" t="e">
        <f>ABS(100*(AF137-AF138)/(AVERAGE(AF137:AF138)))</f>
        <v>#DIV/0!</v>
      </c>
      <c r="BA137" t="e">
        <f>100*(AVERAGE(L137:L138))/(AVERAGE(L$50:L$51))</f>
        <v>#DIV/0!</v>
      </c>
      <c r="BC137" t="e">
        <f>ABS(100*(AG137-AG138)/(AVERAGE(AG137:AG138)))</f>
        <v>#DIV/0!</v>
      </c>
      <c r="BG137" s="3" t="e">
        <f>AVERAGE(AD137:AD138)</f>
        <v>#DIV/0!</v>
      </c>
      <c r="BH137" s="3" t="e">
        <f>AVERAGE(AE137:AE138)</f>
        <v>#DIV/0!</v>
      </c>
      <c r="BI137" s="3" t="e">
        <f>AVERAGE(AF137:AF138)</f>
        <v>#DIV/0!</v>
      </c>
      <c r="BJ137" s="3" t="e">
        <f>AVERAGE(AG137:AG138)</f>
        <v>#DIV/0!</v>
      </c>
    </row>
    <row r="138" spans="1:62" x14ac:dyDescent="0.35">
      <c r="AB138">
        <v>1</v>
      </c>
      <c r="AD138" s="3" t="e">
        <f t="shared" si="8"/>
        <v>#DIV/0!</v>
      </c>
      <c r="AE138" s="3" t="e">
        <f t="shared" si="9"/>
        <v>#DIV/0!</v>
      </c>
      <c r="AF138" s="3" t="e">
        <f t="shared" si="10"/>
        <v>#DIV/0!</v>
      </c>
      <c r="AG138" s="3" t="e">
        <f t="shared" si="11"/>
        <v>#DIV/0!</v>
      </c>
      <c r="AH138" s="3"/>
      <c r="BG138" s="3"/>
      <c r="BH138" s="3"/>
      <c r="BI138" s="3"/>
      <c r="BJ138" s="3"/>
    </row>
    <row r="139" spans="1:62" x14ac:dyDescent="0.35">
      <c r="A139">
        <v>115</v>
      </c>
      <c r="B139">
        <v>6</v>
      </c>
      <c r="R139">
        <v>1</v>
      </c>
      <c r="AB139">
        <v>1</v>
      </c>
      <c r="AD139" s="3" t="e">
        <f t="shared" si="8"/>
        <v>#DIV/0!</v>
      </c>
      <c r="AE139" s="3" t="e">
        <f t="shared" si="9"/>
        <v>#DIV/0!</v>
      </c>
      <c r="AF139" s="3" t="e">
        <f t="shared" si="10"/>
        <v>#DIV/0!</v>
      </c>
      <c r="AG139" s="3" t="e">
        <f t="shared" si="11"/>
        <v>#DIV/0!</v>
      </c>
      <c r="AH139" s="3"/>
    </row>
  </sheetData>
  <conditionalFormatting sqref="BC36:BD37 AK39:AL40 AW39:AX40 AQ39:AR40 AK42:AL43 AL41 AQ42:AR43 AR41 AW42:AX43 AX41 BD41 BC39:BD40 BD38 BD35">
    <cfRule type="cellIs" dxfId="989" priority="330" operator="greaterThan">
      <formula>20</formula>
    </cfRule>
  </conditionalFormatting>
  <conditionalFormatting sqref="AS52:AT52 AY52:AZ52 BE52 AM52:AN52 BE35:BE41 AM46:AN47 BE46:BE47 AY46:AZ47 AS46:AT47 AM39:AN43 AY39:AZ43 AS39:AT43">
    <cfRule type="cellIs" dxfId="988" priority="329" operator="between">
      <formula>80</formula>
      <formula>120</formula>
    </cfRule>
  </conditionalFormatting>
  <conditionalFormatting sqref="BC43">
    <cfRule type="cellIs" dxfId="987" priority="328" operator="greaterThan">
      <formula>20</formula>
    </cfRule>
  </conditionalFormatting>
  <conditionalFormatting sqref="AL47 AX47 BD47 BC52:BD52 AW52:AX52 AK52:AL52">
    <cfRule type="cellIs" dxfId="986" priority="327" operator="greaterThan">
      <formula>20</formula>
    </cfRule>
  </conditionalFormatting>
  <conditionalFormatting sqref="AK52">
    <cfRule type="cellIs" dxfId="985" priority="325" operator="greaterThan">
      <formula>20</formula>
    </cfRule>
  </conditionalFormatting>
  <conditionalFormatting sqref="BC52">
    <cfRule type="cellIs" dxfId="984" priority="322" operator="greaterThan">
      <formula>20</formula>
    </cfRule>
  </conditionalFormatting>
  <conditionalFormatting sqref="AM34:AN39 AY34:AZ39">
    <cfRule type="cellIs" dxfId="983" priority="320" operator="between">
      <formula>80</formula>
      <formula>120</formula>
    </cfRule>
  </conditionalFormatting>
  <conditionalFormatting sqref="AR47 AQ52:AR52">
    <cfRule type="cellIs" dxfId="982" priority="326" operator="greaterThan">
      <formula>20</formula>
    </cfRule>
  </conditionalFormatting>
  <conditionalFormatting sqref="AQ34:AR34 AQ39:AR39 AR38 AQ36:AR37 AR35">
    <cfRule type="cellIs" dxfId="981" priority="319" operator="greaterThan">
      <formula>20</formula>
    </cfRule>
  </conditionalFormatting>
  <conditionalFormatting sqref="AS34:AT39">
    <cfRule type="cellIs" dxfId="980" priority="318" operator="between">
      <formula>80</formula>
      <formula>120</formula>
    </cfRule>
  </conditionalFormatting>
  <conditionalFormatting sqref="AQ52">
    <cfRule type="cellIs" dxfId="979" priority="324" operator="greaterThan">
      <formula>20</formula>
    </cfRule>
  </conditionalFormatting>
  <conditionalFormatting sqref="AW52">
    <cfRule type="cellIs" dxfId="978" priority="323" operator="greaterThan">
      <formula>20</formula>
    </cfRule>
  </conditionalFormatting>
  <conditionalFormatting sqref="AK34:AL34 AW34:AX34 AK39:AL39 AL38 AK36:AL37 AL35 AW39:AX39 AX38 AW36:AX37 AX35">
    <cfRule type="cellIs" dxfId="977" priority="321" operator="greaterThan">
      <formula>20</formula>
    </cfRule>
  </conditionalFormatting>
  <conditionalFormatting sqref="BC52">
    <cfRule type="cellIs" dxfId="976" priority="316" operator="greaterThan">
      <formula>20</formula>
    </cfRule>
  </conditionalFormatting>
  <conditionalFormatting sqref="AW52">
    <cfRule type="cellIs" dxfId="975" priority="317" operator="greaterThan">
      <formula>20</formula>
    </cfRule>
  </conditionalFormatting>
  <conditionalFormatting sqref="BE83">
    <cfRule type="cellIs" dxfId="974" priority="212" operator="between">
      <formula>80</formula>
      <formula>120</formula>
    </cfRule>
  </conditionalFormatting>
  <conditionalFormatting sqref="AK48">
    <cfRule type="cellIs" dxfId="973" priority="315" operator="greaterThan">
      <formula>20</formula>
    </cfRule>
  </conditionalFormatting>
  <conditionalFormatting sqref="AQ48">
    <cfRule type="cellIs" dxfId="972" priority="314" operator="greaterThan">
      <formula>20</formula>
    </cfRule>
  </conditionalFormatting>
  <conditionalFormatting sqref="AW48">
    <cfRule type="cellIs" dxfId="971" priority="313" operator="greaterThan">
      <formula>20</formula>
    </cfRule>
  </conditionalFormatting>
  <conditionalFormatting sqref="BC48">
    <cfRule type="cellIs" dxfId="970" priority="312" operator="greaterThan">
      <formula>20</formula>
    </cfRule>
  </conditionalFormatting>
  <conditionalFormatting sqref="AK45">
    <cfRule type="cellIs" dxfId="969" priority="311" operator="greaterThan">
      <formula>20</formula>
    </cfRule>
  </conditionalFormatting>
  <conditionalFormatting sqref="AQ45">
    <cfRule type="cellIs" dxfId="968" priority="310" operator="greaterThan">
      <formula>20</formula>
    </cfRule>
  </conditionalFormatting>
  <conditionalFormatting sqref="AW45">
    <cfRule type="cellIs" dxfId="967" priority="309" operator="greaterThan">
      <formula>20</formula>
    </cfRule>
  </conditionalFormatting>
  <conditionalFormatting sqref="BC45">
    <cfRule type="cellIs" dxfId="966" priority="308" operator="greaterThan">
      <formula>20</formula>
    </cfRule>
  </conditionalFormatting>
  <conditionalFormatting sqref="AK46">
    <cfRule type="cellIs" dxfId="965" priority="307" operator="greaterThan">
      <formula>20</formula>
    </cfRule>
  </conditionalFormatting>
  <conditionalFormatting sqref="AQ46">
    <cfRule type="cellIs" dxfId="964" priority="306" operator="greaterThan">
      <formula>20</formula>
    </cfRule>
  </conditionalFormatting>
  <conditionalFormatting sqref="AW46">
    <cfRule type="cellIs" dxfId="963" priority="305" operator="greaterThan">
      <formula>20</formula>
    </cfRule>
  </conditionalFormatting>
  <conditionalFormatting sqref="BC46">
    <cfRule type="cellIs" dxfId="962" priority="304" operator="greaterThan">
      <formula>20</formula>
    </cfRule>
  </conditionalFormatting>
  <conditionalFormatting sqref="AW88">
    <cfRule type="cellIs" dxfId="961" priority="206" operator="greaterThan">
      <formula>20</formula>
    </cfRule>
  </conditionalFormatting>
  <conditionalFormatting sqref="BC88">
    <cfRule type="cellIs" dxfId="960" priority="205" operator="greaterThan">
      <formula>20</formula>
    </cfRule>
  </conditionalFormatting>
  <conditionalFormatting sqref="AK94 AK91">
    <cfRule type="cellIs" dxfId="959" priority="204" operator="greaterThan">
      <formula>20</formula>
    </cfRule>
  </conditionalFormatting>
  <conditionalFormatting sqref="AQ94 AQ91">
    <cfRule type="cellIs" dxfId="958" priority="203" operator="greaterThan">
      <formula>20</formula>
    </cfRule>
  </conditionalFormatting>
  <conditionalFormatting sqref="AK51">
    <cfRule type="cellIs" dxfId="957" priority="303" operator="greaterThan">
      <formula>20</formula>
    </cfRule>
  </conditionalFormatting>
  <conditionalFormatting sqref="AQ51">
    <cfRule type="cellIs" dxfId="956" priority="302" operator="greaterThan">
      <formula>20</formula>
    </cfRule>
  </conditionalFormatting>
  <conditionalFormatting sqref="AW51">
    <cfRule type="cellIs" dxfId="955" priority="301" operator="greaterThan">
      <formula>20</formula>
    </cfRule>
  </conditionalFormatting>
  <conditionalFormatting sqref="BC51">
    <cfRule type="cellIs" dxfId="954" priority="300" operator="greaterThan">
      <formula>20</formula>
    </cfRule>
  </conditionalFormatting>
  <conditionalFormatting sqref="AK85 AK82 AK79 AK76 AK73 AK70 AK67 AK64 AK61 AK58 AK55">
    <cfRule type="cellIs" dxfId="953" priority="299" operator="greaterThan">
      <formula>20</formula>
    </cfRule>
  </conditionalFormatting>
  <conditionalFormatting sqref="AQ85 AQ82 AQ79 AQ76 AQ73 AQ70 AQ67 AQ64 AQ61 AQ58 AQ55">
    <cfRule type="cellIs" dxfId="952" priority="298" operator="greaterThan">
      <formula>20</formula>
    </cfRule>
  </conditionalFormatting>
  <conditionalFormatting sqref="AW85 AW82 AW79 AW76 AW73 AW70 AW67 AW64 AW61 AW58 AW55">
    <cfRule type="cellIs" dxfId="951" priority="297" operator="greaterThan">
      <formula>20</formula>
    </cfRule>
  </conditionalFormatting>
  <conditionalFormatting sqref="BC85 BC82 BC79 BC76 BC73 BC70 BC67 BC64 BC61 BC58 BC55">
    <cfRule type="cellIs" dxfId="950" priority="296" operator="greaterThan">
      <formula>20</formula>
    </cfRule>
  </conditionalFormatting>
  <conditionalFormatting sqref="AK92">
    <cfRule type="cellIs" dxfId="949" priority="295" operator="greaterThan">
      <formula>20</formula>
    </cfRule>
  </conditionalFormatting>
  <conditionalFormatting sqref="AQ92">
    <cfRule type="cellIs" dxfId="948" priority="294" operator="greaterThan">
      <formula>20</formula>
    </cfRule>
  </conditionalFormatting>
  <conditionalFormatting sqref="AW92">
    <cfRule type="cellIs" dxfId="947" priority="293" operator="greaterThan">
      <formula>20</formula>
    </cfRule>
  </conditionalFormatting>
  <conditionalFormatting sqref="BC95 BC92">
    <cfRule type="cellIs" dxfId="946" priority="292" operator="greaterThan">
      <formula>20</formula>
    </cfRule>
  </conditionalFormatting>
  <conditionalFormatting sqref="AM86:AN86">
    <cfRule type="cellIs" dxfId="945" priority="291" operator="between">
      <formula>80</formula>
      <formula>120</formula>
    </cfRule>
  </conditionalFormatting>
  <conditionalFormatting sqref="AL85">
    <cfRule type="cellIs" dxfId="944" priority="290" operator="greaterThan">
      <formula>20</formula>
    </cfRule>
  </conditionalFormatting>
  <conditionalFormatting sqref="AM85:AN85">
    <cfRule type="cellIs" dxfId="943" priority="289" operator="between">
      <formula>80</formula>
      <formula>120</formula>
    </cfRule>
  </conditionalFormatting>
  <conditionalFormatting sqref="AM85:AN85">
    <cfRule type="cellIs" dxfId="942" priority="288" operator="between">
      <formula>80</formula>
      <formula>120</formula>
    </cfRule>
  </conditionalFormatting>
  <conditionalFormatting sqref="AR83">
    <cfRule type="cellIs" dxfId="941" priority="227" operator="greaterThan">
      <formula>20</formula>
    </cfRule>
  </conditionalFormatting>
  <conditionalFormatting sqref="AM87:AN87">
    <cfRule type="cellIs" dxfId="940" priority="287" operator="between">
      <formula>80</formula>
      <formula>120</formula>
    </cfRule>
  </conditionalFormatting>
  <conditionalFormatting sqref="AK86 AK83 AK80 AK77 AK74 AK71 AK68 AK65 AK62 AK59 AK56 AK53">
    <cfRule type="cellIs" dxfId="939" priority="242" operator="greaterThan">
      <formula>20</formula>
    </cfRule>
  </conditionalFormatting>
  <conditionalFormatting sqref="AQ86 AQ83 AQ80 AQ77 AQ74 AQ71 AQ68 AQ65 AQ62 AQ59 AQ56 AQ53">
    <cfRule type="cellIs" dxfId="938" priority="241" operator="greaterThan">
      <formula>20</formula>
    </cfRule>
  </conditionalFormatting>
  <conditionalFormatting sqref="AW86 AW83 AW80 AW77 AW74 AW71 AW68 AW65 AW62 AW59 AW56 AW53">
    <cfRule type="cellIs" dxfId="937" priority="240" operator="greaterThan">
      <formula>20</formula>
    </cfRule>
  </conditionalFormatting>
  <conditionalFormatting sqref="BC86 BC83 BC80 BC77 BC74 BC71 BC68 BC65 BC62 BC59 BC56 BC53">
    <cfRule type="cellIs" dxfId="936" priority="239" operator="greaterThan">
      <formula>20</formula>
    </cfRule>
  </conditionalFormatting>
  <conditionalFormatting sqref="AQ93 AQ90">
    <cfRule type="cellIs" dxfId="935" priority="237" operator="greaterThan">
      <formula>20</formula>
    </cfRule>
  </conditionalFormatting>
  <conditionalFormatting sqref="AW93 AW90">
    <cfRule type="cellIs" dxfId="934" priority="236" operator="greaterThan">
      <formula>20</formula>
    </cfRule>
  </conditionalFormatting>
  <conditionalFormatting sqref="AS86:AT86">
    <cfRule type="cellIs" dxfId="933" priority="286" operator="between">
      <formula>80</formula>
      <formula>120</formula>
    </cfRule>
  </conditionalFormatting>
  <conditionalFormatting sqref="AS86:AT86">
    <cfRule type="cellIs" dxfId="932" priority="285" operator="between">
      <formula>80</formula>
      <formula>120</formula>
    </cfRule>
  </conditionalFormatting>
  <conditionalFormatting sqref="AR85">
    <cfRule type="cellIs" dxfId="931" priority="284" operator="greaterThan">
      <formula>20</formula>
    </cfRule>
  </conditionalFormatting>
  <conditionalFormatting sqref="AS85:AT85">
    <cfRule type="cellIs" dxfId="930" priority="283" operator="between">
      <formula>80</formula>
      <formula>120</formula>
    </cfRule>
  </conditionalFormatting>
  <conditionalFormatting sqref="AS85:AT85">
    <cfRule type="cellIs" dxfId="929" priority="282" operator="between">
      <formula>80</formula>
      <formula>120</formula>
    </cfRule>
  </conditionalFormatting>
  <conditionalFormatting sqref="AS85:AT85">
    <cfRule type="cellIs" dxfId="928" priority="281" operator="between">
      <formula>80</formula>
      <formula>120</formula>
    </cfRule>
  </conditionalFormatting>
  <conditionalFormatting sqref="AS87:AT87">
    <cfRule type="cellIs" dxfId="927" priority="280" operator="between">
      <formula>80</formula>
      <formula>120</formula>
    </cfRule>
  </conditionalFormatting>
  <conditionalFormatting sqref="AS87:AT87">
    <cfRule type="cellIs" dxfId="926" priority="279" operator="between">
      <formula>80</formula>
      <formula>120</formula>
    </cfRule>
  </conditionalFormatting>
  <conditionalFormatting sqref="AY86:AZ86">
    <cfRule type="cellIs" dxfId="925" priority="278" operator="between">
      <formula>80</formula>
      <formula>120</formula>
    </cfRule>
  </conditionalFormatting>
  <conditionalFormatting sqref="AX85">
    <cfRule type="cellIs" dxfId="924" priority="277" operator="greaterThan">
      <formula>20</formula>
    </cfRule>
  </conditionalFormatting>
  <conditionalFormatting sqref="AY85:AZ85">
    <cfRule type="cellIs" dxfId="923" priority="276" operator="between">
      <formula>80</formula>
      <formula>120</formula>
    </cfRule>
  </conditionalFormatting>
  <conditionalFormatting sqref="AY85:AZ85">
    <cfRule type="cellIs" dxfId="922" priority="274" operator="between">
      <formula>80</formula>
      <formula>120</formula>
    </cfRule>
  </conditionalFormatting>
  <conditionalFormatting sqref="AY85:AZ85">
    <cfRule type="cellIs" dxfId="921" priority="275" operator="between">
      <formula>80</formula>
      <formula>120</formula>
    </cfRule>
  </conditionalFormatting>
  <conditionalFormatting sqref="AY87:AZ87">
    <cfRule type="cellIs" dxfId="920" priority="273" operator="between">
      <formula>80</formula>
      <formula>120</formula>
    </cfRule>
  </conditionalFormatting>
  <conditionalFormatting sqref="BE86">
    <cfRule type="cellIs" dxfId="919" priority="272" operator="between">
      <formula>80</formula>
      <formula>120</formula>
    </cfRule>
  </conditionalFormatting>
  <conditionalFormatting sqref="BD85">
    <cfRule type="cellIs" dxfId="918" priority="271" operator="greaterThan">
      <formula>20</formula>
    </cfRule>
  </conditionalFormatting>
  <conditionalFormatting sqref="BE85">
    <cfRule type="cellIs" dxfId="917" priority="270" operator="between">
      <formula>80</formula>
      <formula>120</formula>
    </cfRule>
  </conditionalFormatting>
  <conditionalFormatting sqref="BE85">
    <cfRule type="cellIs" dxfId="916" priority="269" operator="between">
      <formula>80</formula>
      <formula>120</formula>
    </cfRule>
  </conditionalFormatting>
  <conditionalFormatting sqref="BE85">
    <cfRule type="cellIs" dxfId="915" priority="267" operator="between">
      <formula>80</formula>
      <formula>120</formula>
    </cfRule>
  </conditionalFormatting>
  <conditionalFormatting sqref="BE85">
    <cfRule type="cellIs" dxfId="914" priority="268" operator="between">
      <formula>80</formula>
      <formula>120</formula>
    </cfRule>
  </conditionalFormatting>
  <conditionalFormatting sqref="BE87">
    <cfRule type="cellIs" dxfId="913" priority="266" operator="between">
      <formula>80</formula>
      <formula>120</formula>
    </cfRule>
  </conditionalFormatting>
  <conditionalFormatting sqref="AW94 AW91">
    <cfRule type="cellIs" dxfId="912" priority="202" operator="greaterThan">
      <formula>20</formula>
    </cfRule>
  </conditionalFormatting>
  <conditionalFormatting sqref="AQ92 AQ89">
    <cfRule type="cellIs" dxfId="911" priority="199" operator="greaterThan">
      <formula>20</formula>
    </cfRule>
  </conditionalFormatting>
  <conditionalFormatting sqref="AS96:AT96">
    <cfRule type="cellIs" dxfId="910" priority="195" operator="between">
      <formula>80</formula>
      <formula>120</formula>
    </cfRule>
  </conditionalFormatting>
  <conditionalFormatting sqref="BE96">
    <cfRule type="cellIs" dxfId="909" priority="192" operator="between">
      <formula>80</formula>
      <formula>120</formula>
    </cfRule>
  </conditionalFormatting>
  <conditionalFormatting sqref="AS97:AT97 AY97:AZ97 BE97 AM97:AN97">
    <cfRule type="cellIs" dxfId="908" priority="191" operator="between">
      <formula>80</formula>
      <formula>120</formula>
    </cfRule>
  </conditionalFormatting>
  <conditionalFormatting sqref="BC97:BD97 AW97:AX97 AK97:AL97">
    <cfRule type="cellIs" dxfId="907" priority="190" operator="greaterThan">
      <formula>20</formula>
    </cfRule>
  </conditionalFormatting>
  <conditionalFormatting sqref="BC42">
    <cfRule type="cellIs" dxfId="906" priority="265" operator="greaterThan">
      <formula>20</formula>
    </cfRule>
  </conditionalFormatting>
  <conditionalFormatting sqref="AK46:AL46 AW46:AX46 BC46:BD46">
    <cfRule type="cellIs" dxfId="905" priority="264" operator="greaterThan">
      <formula>20</formula>
    </cfRule>
  </conditionalFormatting>
  <conditionalFormatting sqref="AQ46:AR46">
    <cfRule type="cellIs" dxfId="904" priority="263" operator="greaterThan">
      <formula>20</formula>
    </cfRule>
  </conditionalFormatting>
  <conditionalFormatting sqref="AQ46">
    <cfRule type="cellIs" dxfId="903" priority="261" operator="greaterThan">
      <formula>20</formula>
    </cfRule>
  </conditionalFormatting>
  <conditionalFormatting sqref="BC46 BC48">
    <cfRule type="cellIs" dxfId="902" priority="259" operator="greaterThan">
      <formula>20</formula>
    </cfRule>
  </conditionalFormatting>
  <conditionalFormatting sqref="AK46">
    <cfRule type="cellIs" dxfId="901" priority="262" operator="greaterThan">
      <formula>20</formula>
    </cfRule>
  </conditionalFormatting>
  <conditionalFormatting sqref="AW46 AW48">
    <cfRule type="cellIs" dxfId="900" priority="260" operator="greaterThan">
      <formula>20</formula>
    </cfRule>
  </conditionalFormatting>
  <conditionalFormatting sqref="AK48:AL48 AW48:AX48 BC48:BD48">
    <cfRule type="cellIs" dxfId="899" priority="258" operator="greaterThan">
      <formula>20</formula>
    </cfRule>
  </conditionalFormatting>
  <conditionalFormatting sqref="AM48:AN48 BE48 AY48:AZ48">
    <cfRule type="cellIs" dxfId="898" priority="257" operator="between">
      <formula>80</formula>
      <formula>120</formula>
    </cfRule>
  </conditionalFormatting>
  <conditionalFormatting sqref="AQ48:AR48">
    <cfRule type="cellIs" dxfId="897" priority="256" operator="greaterThan">
      <formula>20</formula>
    </cfRule>
  </conditionalFormatting>
  <conditionalFormatting sqref="AS48:AT48">
    <cfRule type="cellIs" dxfId="896" priority="255" operator="between">
      <formula>80</formula>
      <formula>120</formula>
    </cfRule>
  </conditionalFormatting>
  <conditionalFormatting sqref="AK45">
    <cfRule type="cellIs" dxfId="895" priority="254" operator="greaterThan">
      <formula>20</formula>
    </cfRule>
  </conditionalFormatting>
  <conditionalFormatting sqref="AQ45">
    <cfRule type="cellIs" dxfId="894" priority="253" operator="greaterThan">
      <formula>20</formula>
    </cfRule>
  </conditionalFormatting>
  <conditionalFormatting sqref="AW45">
    <cfRule type="cellIs" dxfId="893" priority="252" operator="greaterThan">
      <formula>20</formula>
    </cfRule>
  </conditionalFormatting>
  <conditionalFormatting sqref="BC45">
    <cfRule type="cellIs" dxfId="892" priority="251" operator="greaterThan">
      <formula>20</formula>
    </cfRule>
  </conditionalFormatting>
  <conditionalFormatting sqref="AK49">
    <cfRule type="cellIs" dxfId="891" priority="250" operator="greaterThan">
      <formula>20</formula>
    </cfRule>
  </conditionalFormatting>
  <conditionalFormatting sqref="AQ49">
    <cfRule type="cellIs" dxfId="890" priority="249" operator="greaterThan">
      <formula>20</formula>
    </cfRule>
  </conditionalFormatting>
  <conditionalFormatting sqref="AW49">
    <cfRule type="cellIs" dxfId="889" priority="248" operator="greaterThan">
      <formula>20</formula>
    </cfRule>
  </conditionalFormatting>
  <conditionalFormatting sqref="BC49">
    <cfRule type="cellIs" dxfId="888" priority="247" operator="greaterThan">
      <formula>20</formula>
    </cfRule>
  </conditionalFormatting>
  <conditionalFormatting sqref="AK50">
    <cfRule type="cellIs" dxfId="887" priority="246" operator="greaterThan">
      <formula>20</formula>
    </cfRule>
  </conditionalFormatting>
  <conditionalFormatting sqref="AQ50">
    <cfRule type="cellIs" dxfId="886" priority="245" operator="greaterThan">
      <formula>20</formula>
    </cfRule>
  </conditionalFormatting>
  <conditionalFormatting sqref="AW50">
    <cfRule type="cellIs" dxfId="885" priority="244" operator="greaterThan">
      <formula>20</formula>
    </cfRule>
  </conditionalFormatting>
  <conditionalFormatting sqref="BC50">
    <cfRule type="cellIs" dxfId="884" priority="243" operator="greaterThan">
      <formula>20</formula>
    </cfRule>
  </conditionalFormatting>
  <conditionalFormatting sqref="AK93 AK90">
    <cfRule type="cellIs" dxfId="883" priority="238" operator="greaterThan">
      <formula>20</formula>
    </cfRule>
  </conditionalFormatting>
  <conditionalFormatting sqref="BC93 BC90">
    <cfRule type="cellIs" dxfId="882" priority="235" operator="greaterThan">
      <formula>20</formula>
    </cfRule>
  </conditionalFormatting>
  <conditionalFormatting sqref="AM84:AN84">
    <cfRule type="cellIs" dxfId="881" priority="234" operator="between">
      <formula>80</formula>
      <formula>120</formula>
    </cfRule>
  </conditionalFormatting>
  <conditionalFormatting sqref="AL83">
    <cfRule type="cellIs" dxfId="880" priority="233" operator="greaterThan">
      <formula>20</formula>
    </cfRule>
  </conditionalFormatting>
  <conditionalFormatting sqref="AM83:AN83">
    <cfRule type="cellIs" dxfId="879" priority="232" operator="between">
      <formula>80</formula>
      <formula>120</formula>
    </cfRule>
  </conditionalFormatting>
  <conditionalFormatting sqref="AM83:AN83">
    <cfRule type="cellIs" dxfId="878" priority="231" operator="between">
      <formula>80</formula>
      <formula>120</formula>
    </cfRule>
  </conditionalFormatting>
  <conditionalFormatting sqref="AM85:AN86">
    <cfRule type="cellIs" dxfId="877" priority="230" operator="between">
      <formula>80</formula>
      <formula>120</formula>
    </cfRule>
  </conditionalFormatting>
  <conditionalFormatting sqref="AS84:AT84">
    <cfRule type="cellIs" dxfId="876" priority="229" operator="between">
      <formula>80</formula>
      <formula>120</formula>
    </cfRule>
  </conditionalFormatting>
  <conditionalFormatting sqref="AS84:AT84">
    <cfRule type="cellIs" dxfId="875" priority="228" operator="between">
      <formula>80</formula>
      <formula>120</formula>
    </cfRule>
  </conditionalFormatting>
  <conditionalFormatting sqref="AS83:AT83">
    <cfRule type="cellIs" dxfId="874" priority="226" operator="between">
      <formula>80</formula>
      <formula>120</formula>
    </cfRule>
  </conditionalFormatting>
  <conditionalFormatting sqref="AS83:AT83">
    <cfRule type="cellIs" dxfId="873" priority="225" operator="between">
      <formula>80</formula>
      <formula>120</formula>
    </cfRule>
  </conditionalFormatting>
  <conditionalFormatting sqref="AS83:AT83">
    <cfRule type="cellIs" dxfId="872" priority="224" operator="between">
      <formula>80</formula>
      <formula>120</formula>
    </cfRule>
  </conditionalFormatting>
  <conditionalFormatting sqref="AS85:AT86">
    <cfRule type="cellIs" dxfId="871" priority="223" operator="between">
      <formula>80</formula>
      <formula>120</formula>
    </cfRule>
  </conditionalFormatting>
  <conditionalFormatting sqref="AS85:AT86">
    <cfRule type="cellIs" dxfId="870" priority="222" operator="between">
      <formula>80</formula>
      <formula>120</formula>
    </cfRule>
  </conditionalFormatting>
  <conditionalFormatting sqref="BD83">
    <cfRule type="cellIs" dxfId="869" priority="214" operator="greaterThan">
      <formula>20</formula>
    </cfRule>
  </conditionalFormatting>
  <conditionalFormatting sqref="AY84:AZ84">
    <cfRule type="cellIs" dxfId="868" priority="221" operator="between">
      <formula>80</formula>
      <formula>120</formula>
    </cfRule>
  </conditionalFormatting>
  <conditionalFormatting sqref="AX83">
    <cfRule type="cellIs" dxfId="867" priority="220" operator="greaterThan">
      <formula>20</formula>
    </cfRule>
  </conditionalFormatting>
  <conditionalFormatting sqref="AY83:AZ83">
    <cfRule type="cellIs" dxfId="866" priority="219" operator="between">
      <formula>80</formula>
      <formula>120</formula>
    </cfRule>
  </conditionalFormatting>
  <conditionalFormatting sqref="AY83:AZ83">
    <cfRule type="cellIs" dxfId="865" priority="217" operator="between">
      <formula>80</formula>
      <formula>120</formula>
    </cfRule>
  </conditionalFormatting>
  <conditionalFormatting sqref="AY83:AZ83">
    <cfRule type="cellIs" dxfId="864" priority="218" operator="between">
      <formula>80</formula>
      <formula>120</formula>
    </cfRule>
  </conditionalFormatting>
  <conditionalFormatting sqref="AY85:AZ86">
    <cfRule type="cellIs" dxfId="863" priority="216" operator="between">
      <formula>80</formula>
      <formula>120</formula>
    </cfRule>
  </conditionalFormatting>
  <conditionalFormatting sqref="AK88">
    <cfRule type="cellIs" dxfId="862" priority="208" operator="greaterThan">
      <formula>20</formula>
    </cfRule>
  </conditionalFormatting>
  <conditionalFormatting sqref="BE84">
    <cfRule type="cellIs" dxfId="861" priority="215" operator="between">
      <formula>80</formula>
      <formula>120</formula>
    </cfRule>
  </conditionalFormatting>
  <conditionalFormatting sqref="BE83">
    <cfRule type="cellIs" dxfId="860" priority="213" operator="between">
      <formula>80</formula>
      <formula>120</formula>
    </cfRule>
  </conditionalFormatting>
  <conditionalFormatting sqref="BE83">
    <cfRule type="cellIs" dxfId="859" priority="210" operator="between">
      <formula>80</formula>
      <formula>120</formula>
    </cfRule>
  </conditionalFormatting>
  <conditionalFormatting sqref="BE83">
    <cfRule type="cellIs" dxfId="858" priority="211" operator="between">
      <formula>80</formula>
      <formula>120</formula>
    </cfRule>
  </conditionalFormatting>
  <conditionalFormatting sqref="AK92 AK89">
    <cfRule type="cellIs" dxfId="857" priority="200" operator="greaterThan">
      <formula>20</formula>
    </cfRule>
  </conditionalFormatting>
  <conditionalFormatting sqref="BE85:BE86">
    <cfRule type="cellIs" dxfId="856" priority="209" operator="between">
      <formula>80</formula>
      <formula>120</formula>
    </cfRule>
  </conditionalFormatting>
  <conditionalFormatting sqref="AW92 AW89">
    <cfRule type="cellIs" dxfId="855" priority="198" operator="greaterThan">
      <formula>20</formula>
    </cfRule>
  </conditionalFormatting>
  <conditionalFormatting sqref="AQ88">
    <cfRule type="cellIs" dxfId="854" priority="207" operator="greaterThan">
      <formula>20</formula>
    </cfRule>
  </conditionalFormatting>
  <conditionalFormatting sqref="BC94 BC91">
    <cfRule type="cellIs" dxfId="853" priority="201" operator="greaterThan">
      <formula>20</formula>
    </cfRule>
  </conditionalFormatting>
  <conditionalFormatting sqref="BC95 BC92 BC89">
    <cfRule type="cellIs" dxfId="852" priority="197" operator="greaterThan">
      <formula>20</formula>
    </cfRule>
  </conditionalFormatting>
  <conditionalFormatting sqref="AM96:AN96">
    <cfRule type="cellIs" dxfId="851" priority="196" operator="between">
      <formula>80</formula>
      <formula>120</formula>
    </cfRule>
  </conditionalFormatting>
  <conditionalFormatting sqref="AS96:AT96">
    <cfRule type="cellIs" dxfId="850" priority="194" operator="between">
      <formula>80</formula>
      <formula>120</formula>
    </cfRule>
  </conditionalFormatting>
  <conditionalFormatting sqref="AY96:AZ96">
    <cfRule type="cellIs" dxfId="849" priority="193" operator="between">
      <formula>80</formula>
      <formula>120</formula>
    </cfRule>
  </conditionalFormatting>
  <conditionalFormatting sqref="AK97">
    <cfRule type="cellIs" dxfId="848" priority="188" operator="greaterThan">
      <formula>20</formula>
    </cfRule>
  </conditionalFormatting>
  <conditionalFormatting sqref="BC97">
    <cfRule type="cellIs" dxfId="847" priority="185" operator="greaterThan">
      <formula>20</formula>
    </cfRule>
  </conditionalFormatting>
  <conditionalFormatting sqref="AQ97:AR97">
    <cfRule type="cellIs" dxfId="846" priority="189" operator="greaterThan">
      <formula>20</formula>
    </cfRule>
  </conditionalFormatting>
  <conditionalFormatting sqref="AQ97">
    <cfRule type="cellIs" dxfId="845" priority="187" operator="greaterThan">
      <formula>20</formula>
    </cfRule>
  </conditionalFormatting>
  <conditionalFormatting sqref="AW97">
    <cfRule type="cellIs" dxfId="844" priority="186" operator="greaterThan">
      <formula>20</formula>
    </cfRule>
  </conditionalFormatting>
  <conditionalFormatting sqref="BC97">
    <cfRule type="cellIs" dxfId="843" priority="183" operator="greaterThan">
      <formula>20</formula>
    </cfRule>
  </conditionalFormatting>
  <conditionalFormatting sqref="AW97">
    <cfRule type="cellIs" dxfId="842" priority="184" operator="greaterThan">
      <formula>20</formula>
    </cfRule>
  </conditionalFormatting>
  <conditionalFormatting sqref="AK130 AK127 AK124 AK121 AK118 AK115 AK112 AK109 AK106 AK103 AK100">
    <cfRule type="cellIs" dxfId="841" priority="182" operator="greaterThan">
      <formula>20</formula>
    </cfRule>
  </conditionalFormatting>
  <conditionalFormatting sqref="AQ130 AQ127 AQ124 AQ121 AQ118 AQ115 AQ112 AQ109 AQ106 AQ103 AQ100">
    <cfRule type="cellIs" dxfId="840" priority="181" operator="greaterThan">
      <formula>20</formula>
    </cfRule>
  </conditionalFormatting>
  <conditionalFormatting sqref="AW130 AW127 AW124 AW121 AW118 AW115 AW112 AW109 AW106 AW103 AW100">
    <cfRule type="cellIs" dxfId="839" priority="180" operator="greaterThan">
      <formula>20</formula>
    </cfRule>
  </conditionalFormatting>
  <conditionalFormatting sqref="BC130 BC127 BC124 BC121 BC118 BC115 BC112 BC109 BC106 BC103 BC100">
    <cfRule type="cellIs" dxfId="838" priority="179" operator="greaterThan">
      <formula>20</formula>
    </cfRule>
  </conditionalFormatting>
  <conditionalFormatting sqref="AX130">
    <cfRule type="cellIs" dxfId="837" priority="164" operator="greaterThan">
      <formula>20</formula>
    </cfRule>
  </conditionalFormatting>
  <conditionalFormatting sqref="AM131:AN131">
    <cfRule type="cellIs" dxfId="836" priority="178" operator="between">
      <formula>80</formula>
      <formula>120</formula>
    </cfRule>
  </conditionalFormatting>
  <conditionalFormatting sqref="AL130">
    <cfRule type="cellIs" dxfId="835" priority="177" operator="greaterThan">
      <formula>20</formula>
    </cfRule>
  </conditionalFormatting>
  <conditionalFormatting sqref="AM130:AN130">
    <cfRule type="cellIs" dxfId="834" priority="176" operator="between">
      <formula>80</formula>
      <formula>120</formula>
    </cfRule>
  </conditionalFormatting>
  <conditionalFormatting sqref="AM130:AN130">
    <cfRule type="cellIs" dxfId="833" priority="175" operator="between">
      <formula>80</formula>
      <formula>120</formula>
    </cfRule>
  </conditionalFormatting>
  <conditionalFormatting sqref="AM132:AN132">
    <cfRule type="cellIs" dxfId="832" priority="174" operator="between">
      <formula>80</formula>
      <formula>120</formula>
    </cfRule>
  </conditionalFormatting>
  <conditionalFormatting sqref="AS131:AT131">
    <cfRule type="cellIs" dxfId="831" priority="173" operator="between">
      <formula>80</formula>
      <formula>120</formula>
    </cfRule>
  </conditionalFormatting>
  <conditionalFormatting sqref="AS131:AT131">
    <cfRule type="cellIs" dxfId="830" priority="172" operator="between">
      <formula>80</formula>
      <formula>120</formula>
    </cfRule>
  </conditionalFormatting>
  <conditionalFormatting sqref="AR130">
    <cfRule type="cellIs" dxfId="829" priority="171" operator="greaterThan">
      <formula>20</formula>
    </cfRule>
  </conditionalFormatting>
  <conditionalFormatting sqref="AS130:AT130">
    <cfRule type="cellIs" dxfId="828" priority="170" operator="between">
      <formula>80</formula>
      <formula>120</formula>
    </cfRule>
  </conditionalFormatting>
  <conditionalFormatting sqref="AS130:AT130">
    <cfRule type="cellIs" dxfId="827" priority="169" operator="between">
      <formula>80</formula>
      <formula>120</formula>
    </cfRule>
  </conditionalFormatting>
  <conditionalFormatting sqref="AS130:AT130">
    <cfRule type="cellIs" dxfId="826" priority="168" operator="between">
      <formula>80</formula>
      <formula>120</formula>
    </cfRule>
  </conditionalFormatting>
  <conditionalFormatting sqref="AS132:AT132">
    <cfRule type="cellIs" dxfId="825" priority="167" operator="between">
      <formula>80</formula>
      <formula>120</formula>
    </cfRule>
  </conditionalFormatting>
  <conditionalFormatting sqref="AS132:AT132">
    <cfRule type="cellIs" dxfId="824" priority="166" operator="between">
      <formula>80</formula>
      <formula>120</formula>
    </cfRule>
  </conditionalFormatting>
  <conditionalFormatting sqref="AY131:AZ131">
    <cfRule type="cellIs" dxfId="823" priority="165" operator="between">
      <formula>80</formula>
      <formula>120</formula>
    </cfRule>
  </conditionalFormatting>
  <conditionalFormatting sqref="AY130:AZ130">
    <cfRule type="cellIs" dxfId="822" priority="163" operator="between">
      <formula>80</formula>
      <formula>120</formula>
    </cfRule>
  </conditionalFormatting>
  <conditionalFormatting sqref="AY130:AZ130">
    <cfRule type="cellIs" dxfId="821" priority="161" operator="between">
      <formula>80</formula>
      <formula>120</formula>
    </cfRule>
  </conditionalFormatting>
  <conditionalFormatting sqref="AY130:AZ130">
    <cfRule type="cellIs" dxfId="820" priority="162" operator="between">
      <formula>80</formula>
      <formula>120</formula>
    </cfRule>
  </conditionalFormatting>
  <conditionalFormatting sqref="AY132:AZ132">
    <cfRule type="cellIs" dxfId="819" priority="160" operator="between">
      <formula>80</formula>
      <formula>120</formula>
    </cfRule>
  </conditionalFormatting>
  <conditionalFormatting sqref="BE131">
    <cfRule type="cellIs" dxfId="818" priority="159" operator="between">
      <formula>80</formula>
      <formula>120</formula>
    </cfRule>
  </conditionalFormatting>
  <conditionalFormatting sqref="BD130">
    <cfRule type="cellIs" dxfId="817" priority="158" operator="greaterThan">
      <formula>20</formula>
    </cfRule>
  </conditionalFormatting>
  <conditionalFormatting sqref="BE130">
    <cfRule type="cellIs" dxfId="816" priority="157" operator="between">
      <formula>80</formula>
      <formula>120</formula>
    </cfRule>
  </conditionalFormatting>
  <conditionalFormatting sqref="BE130">
    <cfRule type="cellIs" dxfId="815" priority="156" operator="between">
      <formula>80</formula>
      <formula>120</formula>
    </cfRule>
  </conditionalFormatting>
  <conditionalFormatting sqref="BE130">
    <cfRule type="cellIs" dxfId="814" priority="154" operator="between">
      <formula>80</formula>
      <formula>120</formula>
    </cfRule>
  </conditionalFormatting>
  <conditionalFormatting sqref="BE130">
    <cfRule type="cellIs" dxfId="813" priority="155" operator="between">
      <formula>80</formula>
      <formula>120</formula>
    </cfRule>
  </conditionalFormatting>
  <conditionalFormatting sqref="BE132">
    <cfRule type="cellIs" dxfId="812" priority="153" operator="between">
      <formula>80</formula>
      <formula>120</formula>
    </cfRule>
  </conditionalFormatting>
  <conditionalFormatting sqref="AK131 AK128 AK125 AK122 AK119 AK116 AK113 AK110 AK107 AK104 AK101 AK98">
    <cfRule type="cellIs" dxfId="811" priority="152" operator="greaterThan">
      <formula>20</formula>
    </cfRule>
  </conditionalFormatting>
  <conditionalFormatting sqref="AQ131 AQ128 AQ125 AQ122 AQ119 AQ116 AQ113 AQ110 AQ107 AQ104 AQ101 AQ98">
    <cfRule type="cellIs" dxfId="810" priority="151" operator="greaterThan">
      <formula>20</formula>
    </cfRule>
  </conditionalFormatting>
  <conditionalFormatting sqref="AW131 AW128 AW125 AW122 AW119 AW116 AW113 AW110 AW107 AW104 AW101 AW98">
    <cfRule type="cellIs" dxfId="809" priority="150" operator="greaterThan">
      <formula>20</formula>
    </cfRule>
  </conditionalFormatting>
  <conditionalFormatting sqref="BC131 BC128 BC125 BC122 BC119 BC116 BC113 BC110 BC107 BC104 BC101 BC98">
    <cfRule type="cellIs" dxfId="808" priority="149" operator="greaterThan">
      <formula>20</formula>
    </cfRule>
  </conditionalFormatting>
  <conditionalFormatting sqref="AK138 AK135">
    <cfRule type="cellIs" dxfId="807" priority="148" operator="greaterThan">
      <formula>20</formula>
    </cfRule>
  </conditionalFormatting>
  <conditionalFormatting sqref="AQ138 AQ135">
    <cfRule type="cellIs" dxfId="806" priority="147" operator="greaterThan">
      <formula>20</formula>
    </cfRule>
  </conditionalFormatting>
  <conditionalFormatting sqref="AW138 AW135">
    <cfRule type="cellIs" dxfId="805" priority="146" operator="greaterThan">
      <formula>20</formula>
    </cfRule>
  </conditionalFormatting>
  <conditionalFormatting sqref="BC138 BC135">
    <cfRule type="cellIs" dxfId="804" priority="145" operator="greaterThan">
      <formula>20</formula>
    </cfRule>
  </conditionalFormatting>
  <conditionalFormatting sqref="AL131">
    <cfRule type="cellIs" dxfId="803" priority="137" operator="lessThan">
      <formula>20</formula>
    </cfRule>
  </conditionalFormatting>
  <conditionalFormatting sqref="AM129:AN129">
    <cfRule type="cellIs" dxfId="802" priority="144" operator="between">
      <formula>80</formula>
      <formula>120</formula>
    </cfRule>
  </conditionalFormatting>
  <conditionalFormatting sqref="AL128">
    <cfRule type="cellIs" dxfId="801" priority="143" operator="greaterThan">
      <formula>20</formula>
    </cfRule>
  </conditionalFormatting>
  <conditionalFormatting sqref="AM128:AN128">
    <cfRule type="cellIs" dxfId="800" priority="142" operator="between">
      <formula>80</formula>
      <formula>120</formula>
    </cfRule>
  </conditionalFormatting>
  <conditionalFormatting sqref="AM128:AN128">
    <cfRule type="cellIs" dxfId="799" priority="141" operator="between">
      <formula>80</formula>
      <formula>120</formula>
    </cfRule>
  </conditionalFormatting>
  <conditionalFormatting sqref="AL131">
    <cfRule type="cellIs" dxfId="798" priority="140" operator="greaterThan">
      <formula>20</formula>
    </cfRule>
  </conditionalFormatting>
  <conditionalFormatting sqref="AM130:AN131">
    <cfRule type="cellIs" dxfId="797" priority="139" operator="between">
      <formula>80</formula>
      <formula>120</formula>
    </cfRule>
  </conditionalFormatting>
  <conditionalFormatting sqref="AL131">
    <cfRule type="cellIs" dxfId="796" priority="138" operator="greaterThan">
      <formula>20</formula>
    </cfRule>
  </conditionalFormatting>
  <conditionalFormatting sqref="AS129:AT129">
    <cfRule type="cellIs" dxfId="795" priority="136" operator="between">
      <formula>80</formula>
      <formula>120</formula>
    </cfRule>
  </conditionalFormatting>
  <conditionalFormatting sqref="AS129:AT129">
    <cfRule type="cellIs" dxfId="794" priority="135" operator="between">
      <formula>80</formula>
      <formula>120</formula>
    </cfRule>
  </conditionalFormatting>
  <conditionalFormatting sqref="AR128">
    <cfRule type="cellIs" dxfId="793" priority="134" operator="greaterThan">
      <formula>20</formula>
    </cfRule>
  </conditionalFormatting>
  <conditionalFormatting sqref="AS128:AT128">
    <cfRule type="cellIs" dxfId="792" priority="133" operator="between">
      <formula>80</formula>
      <formula>120</formula>
    </cfRule>
  </conditionalFormatting>
  <conditionalFormatting sqref="AS128:AT128">
    <cfRule type="cellIs" dxfId="791" priority="132" operator="between">
      <formula>80</formula>
      <formula>120</formula>
    </cfRule>
  </conditionalFormatting>
  <conditionalFormatting sqref="AS128:AT128">
    <cfRule type="cellIs" dxfId="790" priority="131" operator="between">
      <formula>80</formula>
      <formula>120</formula>
    </cfRule>
  </conditionalFormatting>
  <conditionalFormatting sqref="AR131">
    <cfRule type="cellIs" dxfId="789" priority="130" operator="greaterThan">
      <formula>20</formula>
    </cfRule>
  </conditionalFormatting>
  <conditionalFormatting sqref="AS130:AT131">
    <cfRule type="cellIs" dxfId="788" priority="129" operator="between">
      <formula>80</formula>
      <formula>120</formula>
    </cfRule>
  </conditionalFormatting>
  <conditionalFormatting sqref="AS130:AT131">
    <cfRule type="cellIs" dxfId="787" priority="128" operator="between">
      <formula>80</formula>
      <formula>120</formula>
    </cfRule>
  </conditionalFormatting>
  <conditionalFormatting sqref="AR131">
    <cfRule type="cellIs" dxfId="786" priority="127" operator="greaterThan">
      <formula>20</formula>
    </cfRule>
  </conditionalFormatting>
  <conditionalFormatting sqref="AR131">
    <cfRule type="cellIs" dxfId="785" priority="126" operator="lessThan">
      <formula>20</formula>
    </cfRule>
  </conditionalFormatting>
  <conditionalFormatting sqref="AY129:AZ129">
    <cfRule type="cellIs" dxfId="784" priority="125" operator="between">
      <formula>80</formula>
      <formula>120</formula>
    </cfRule>
  </conditionalFormatting>
  <conditionalFormatting sqref="AX128">
    <cfRule type="cellIs" dxfId="783" priority="124" operator="greaterThan">
      <formula>20</formula>
    </cfRule>
  </conditionalFormatting>
  <conditionalFormatting sqref="AY128:AZ128">
    <cfRule type="cellIs" dxfId="782" priority="123" operator="between">
      <formula>80</formula>
      <formula>120</formula>
    </cfRule>
  </conditionalFormatting>
  <conditionalFormatting sqref="AY128:AZ128">
    <cfRule type="cellIs" dxfId="781" priority="121" operator="between">
      <formula>80</formula>
      <formula>120</formula>
    </cfRule>
  </conditionalFormatting>
  <conditionalFormatting sqref="AY128:AZ128">
    <cfRule type="cellIs" dxfId="780" priority="122" operator="between">
      <formula>80</formula>
      <formula>120</formula>
    </cfRule>
  </conditionalFormatting>
  <conditionalFormatting sqref="AX131">
    <cfRule type="cellIs" dxfId="779" priority="120" operator="greaterThan">
      <formula>20</formula>
    </cfRule>
  </conditionalFormatting>
  <conditionalFormatting sqref="AY130:AZ131">
    <cfRule type="cellIs" dxfId="778" priority="119" operator="between">
      <formula>80</formula>
      <formula>120</formula>
    </cfRule>
  </conditionalFormatting>
  <conditionalFormatting sqref="AX131">
    <cfRule type="cellIs" dxfId="777" priority="118" operator="greaterThan">
      <formula>20</formula>
    </cfRule>
  </conditionalFormatting>
  <conditionalFormatting sqref="AX131">
    <cfRule type="cellIs" dxfId="776" priority="117" operator="lessThan">
      <formula>20</formula>
    </cfRule>
  </conditionalFormatting>
  <conditionalFormatting sqref="BE129">
    <cfRule type="cellIs" dxfId="775" priority="116" operator="between">
      <formula>80</formula>
      <formula>120</formula>
    </cfRule>
  </conditionalFormatting>
  <conditionalFormatting sqref="BD128">
    <cfRule type="cellIs" dxfId="774" priority="115" operator="greaterThan">
      <formula>20</formula>
    </cfRule>
  </conditionalFormatting>
  <conditionalFormatting sqref="BE128">
    <cfRule type="cellIs" dxfId="773" priority="114" operator="between">
      <formula>80</formula>
      <formula>120</formula>
    </cfRule>
  </conditionalFormatting>
  <conditionalFormatting sqref="BE128">
    <cfRule type="cellIs" dxfId="772" priority="113" operator="between">
      <formula>80</formula>
      <formula>120</formula>
    </cfRule>
  </conditionalFormatting>
  <conditionalFormatting sqref="BE128">
    <cfRule type="cellIs" dxfId="771" priority="111" operator="between">
      <formula>80</formula>
      <formula>120</formula>
    </cfRule>
  </conditionalFormatting>
  <conditionalFormatting sqref="BE128">
    <cfRule type="cellIs" dxfId="770" priority="112" operator="between">
      <formula>80</formula>
      <formula>120</formula>
    </cfRule>
  </conditionalFormatting>
  <conditionalFormatting sqref="BD131">
    <cfRule type="cellIs" dxfId="769" priority="110" operator="greaterThan">
      <formula>20</formula>
    </cfRule>
  </conditionalFormatting>
  <conditionalFormatting sqref="BE130:BE131">
    <cfRule type="cellIs" dxfId="768" priority="109" operator="between">
      <formula>80</formula>
      <formula>120</formula>
    </cfRule>
  </conditionalFormatting>
  <conditionalFormatting sqref="BD131">
    <cfRule type="cellIs" dxfId="767" priority="108" operator="greaterThan">
      <formula>20</formula>
    </cfRule>
  </conditionalFormatting>
  <conditionalFormatting sqref="BD131">
    <cfRule type="cellIs" dxfId="766" priority="107" operator="lessThan">
      <formula>20</formula>
    </cfRule>
  </conditionalFormatting>
  <conditionalFormatting sqref="AK133">
    <cfRule type="cellIs" dxfId="765" priority="106" operator="greaterThan">
      <formula>20</formula>
    </cfRule>
  </conditionalFormatting>
  <conditionalFormatting sqref="AQ133">
    <cfRule type="cellIs" dxfId="764" priority="105" operator="greaterThan">
      <formula>20</formula>
    </cfRule>
  </conditionalFormatting>
  <conditionalFormatting sqref="AW133">
    <cfRule type="cellIs" dxfId="763" priority="104" operator="greaterThan">
      <formula>20</formula>
    </cfRule>
  </conditionalFormatting>
  <conditionalFormatting sqref="BC133">
    <cfRule type="cellIs" dxfId="762" priority="103" operator="greaterThan">
      <formula>20</formula>
    </cfRule>
  </conditionalFormatting>
  <conditionalFormatting sqref="AK136">
    <cfRule type="cellIs" dxfId="761" priority="102" operator="greaterThan">
      <formula>20</formula>
    </cfRule>
  </conditionalFormatting>
  <conditionalFormatting sqref="AQ136">
    <cfRule type="cellIs" dxfId="760" priority="101" operator="greaterThan">
      <formula>20</formula>
    </cfRule>
  </conditionalFormatting>
  <conditionalFormatting sqref="AW136">
    <cfRule type="cellIs" dxfId="759" priority="100" operator="greaterThan">
      <formula>20</formula>
    </cfRule>
  </conditionalFormatting>
  <conditionalFormatting sqref="BC136">
    <cfRule type="cellIs" dxfId="758" priority="99" operator="greaterThan">
      <formula>20</formula>
    </cfRule>
  </conditionalFormatting>
  <conditionalFormatting sqref="AK134">
    <cfRule type="cellIs" dxfId="757" priority="98" operator="greaterThan">
      <formula>20</formula>
    </cfRule>
  </conditionalFormatting>
  <conditionalFormatting sqref="AQ134">
    <cfRule type="cellIs" dxfId="756" priority="97" operator="greaterThan">
      <formula>20</formula>
    </cfRule>
  </conditionalFormatting>
  <conditionalFormatting sqref="AW134">
    <cfRule type="cellIs" dxfId="755" priority="96" operator="greaterThan">
      <formula>20</formula>
    </cfRule>
  </conditionalFormatting>
  <conditionalFormatting sqref="BC134">
    <cfRule type="cellIs" dxfId="754" priority="95" operator="greaterThan">
      <formula>20</formula>
    </cfRule>
  </conditionalFormatting>
  <conditionalFormatting sqref="AM89:AN89">
    <cfRule type="cellIs" dxfId="753" priority="94" operator="between">
      <formula>80</formula>
      <formula>120</formula>
    </cfRule>
  </conditionalFormatting>
  <conditionalFormatting sqref="AL88">
    <cfRule type="cellIs" dxfId="752" priority="93" operator="greaterThan">
      <formula>20</formula>
    </cfRule>
  </conditionalFormatting>
  <conditionalFormatting sqref="AM88:AN88">
    <cfRule type="cellIs" dxfId="751" priority="92" operator="between">
      <formula>80</formula>
      <formula>120</formula>
    </cfRule>
  </conditionalFormatting>
  <conditionalFormatting sqref="AM88:AN88">
    <cfRule type="cellIs" dxfId="750" priority="91" operator="between">
      <formula>80</formula>
      <formula>120</formula>
    </cfRule>
  </conditionalFormatting>
  <conditionalFormatting sqref="AL89">
    <cfRule type="cellIs" dxfId="749" priority="84" operator="lessThan">
      <formula>20</formula>
    </cfRule>
  </conditionalFormatting>
  <conditionalFormatting sqref="AM87:AN87">
    <cfRule type="cellIs" dxfId="748" priority="90" operator="between">
      <formula>80</formula>
      <formula>120</formula>
    </cfRule>
  </conditionalFormatting>
  <conditionalFormatting sqref="AM86:AN86">
    <cfRule type="cellIs" dxfId="747" priority="89" operator="between">
      <formula>80</formula>
      <formula>120</formula>
    </cfRule>
  </conditionalFormatting>
  <conditionalFormatting sqref="AM86:AN86">
    <cfRule type="cellIs" dxfId="746" priority="88" operator="between">
      <formula>80</formula>
      <formula>120</formula>
    </cfRule>
  </conditionalFormatting>
  <conditionalFormatting sqref="AL89">
    <cfRule type="cellIs" dxfId="745" priority="87" operator="greaterThan">
      <formula>20</formula>
    </cfRule>
  </conditionalFormatting>
  <conditionalFormatting sqref="AM88:AN89">
    <cfRule type="cellIs" dxfId="744" priority="86" operator="between">
      <formula>80</formula>
      <formula>120</formula>
    </cfRule>
  </conditionalFormatting>
  <conditionalFormatting sqref="AL89">
    <cfRule type="cellIs" dxfId="743" priority="85" operator="greaterThan">
      <formula>20</formula>
    </cfRule>
  </conditionalFormatting>
  <conditionalFormatting sqref="AS89:AT89">
    <cfRule type="cellIs" dxfId="742" priority="83" operator="between">
      <formula>80</formula>
      <formula>120</formula>
    </cfRule>
  </conditionalFormatting>
  <conditionalFormatting sqref="AS89:AT89">
    <cfRule type="cellIs" dxfId="741" priority="82" operator="between">
      <formula>80</formula>
      <formula>120</formula>
    </cfRule>
  </conditionalFormatting>
  <conditionalFormatting sqref="AR88">
    <cfRule type="cellIs" dxfId="740" priority="81" operator="greaterThan">
      <formula>20</formula>
    </cfRule>
  </conditionalFormatting>
  <conditionalFormatting sqref="AS88:AT88">
    <cfRule type="cellIs" dxfId="739" priority="80" operator="between">
      <formula>80</formula>
      <formula>120</formula>
    </cfRule>
  </conditionalFormatting>
  <conditionalFormatting sqref="AS88:AT88">
    <cfRule type="cellIs" dxfId="738" priority="79" operator="between">
      <formula>80</formula>
      <formula>120</formula>
    </cfRule>
  </conditionalFormatting>
  <conditionalFormatting sqref="AS88:AT88">
    <cfRule type="cellIs" dxfId="737" priority="78" operator="between">
      <formula>80</formula>
      <formula>120</formula>
    </cfRule>
  </conditionalFormatting>
  <conditionalFormatting sqref="AS87:AT87">
    <cfRule type="cellIs" dxfId="736" priority="77" operator="between">
      <formula>80</formula>
      <formula>120</formula>
    </cfRule>
  </conditionalFormatting>
  <conditionalFormatting sqref="AS87:AT87">
    <cfRule type="cellIs" dxfId="735" priority="76" operator="between">
      <formula>80</formula>
      <formula>120</formula>
    </cfRule>
  </conditionalFormatting>
  <conditionalFormatting sqref="AS86:AT86">
    <cfRule type="cellIs" dxfId="734" priority="75" operator="between">
      <formula>80</formula>
      <formula>120</formula>
    </cfRule>
  </conditionalFormatting>
  <conditionalFormatting sqref="AS86:AT86">
    <cfRule type="cellIs" dxfId="733" priority="74" operator="between">
      <formula>80</formula>
      <formula>120</formula>
    </cfRule>
  </conditionalFormatting>
  <conditionalFormatting sqref="AS86:AT86">
    <cfRule type="cellIs" dxfId="732" priority="73" operator="between">
      <formula>80</formula>
      <formula>120</formula>
    </cfRule>
  </conditionalFormatting>
  <conditionalFormatting sqref="AR89">
    <cfRule type="cellIs" dxfId="731" priority="72" operator="greaterThan">
      <formula>20</formula>
    </cfRule>
  </conditionalFormatting>
  <conditionalFormatting sqref="AS88:AT89">
    <cfRule type="cellIs" dxfId="730" priority="71" operator="between">
      <formula>80</formula>
      <formula>120</formula>
    </cfRule>
  </conditionalFormatting>
  <conditionalFormatting sqref="AS88:AT89">
    <cfRule type="cellIs" dxfId="729" priority="70" operator="between">
      <formula>80</formula>
      <formula>120</formula>
    </cfRule>
  </conditionalFormatting>
  <conditionalFormatting sqref="AR89">
    <cfRule type="cellIs" dxfId="728" priority="69" operator="greaterThan">
      <formula>20</formula>
    </cfRule>
  </conditionalFormatting>
  <conditionalFormatting sqref="AR89">
    <cfRule type="cellIs" dxfId="727" priority="68" operator="lessThan">
      <formula>20</formula>
    </cfRule>
  </conditionalFormatting>
  <conditionalFormatting sqref="AY89:AZ89">
    <cfRule type="cellIs" dxfId="726" priority="67" operator="between">
      <formula>80</formula>
      <formula>120</formula>
    </cfRule>
  </conditionalFormatting>
  <conditionalFormatting sqref="AX88">
    <cfRule type="cellIs" dxfId="725" priority="66" operator="greaterThan">
      <formula>20</formula>
    </cfRule>
  </conditionalFormatting>
  <conditionalFormatting sqref="AY88:AZ88">
    <cfRule type="cellIs" dxfId="724" priority="65" operator="between">
      <formula>80</formula>
      <formula>120</formula>
    </cfRule>
  </conditionalFormatting>
  <conditionalFormatting sqref="AY88:AZ88">
    <cfRule type="cellIs" dxfId="723" priority="63" operator="between">
      <formula>80</formula>
      <formula>120</formula>
    </cfRule>
  </conditionalFormatting>
  <conditionalFormatting sqref="AY88:AZ88">
    <cfRule type="cellIs" dxfId="722" priority="64" operator="between">
      <formula>80</formula>
      <formula>120</formula>
    </cfRule>
  </conditionalFormatting>
  <conditionalFormatting sqref="AY87:AZ87">
    <cfRule type="cellIs" dxfId="721" priority="62" operator="between">
      <formula>80</formula>
      <formula>120</formula>
    </cfRule>
  </conditionalFormatting>
  <conditionalFormatting sqref="AY86:AZ86">
    <cfRule type="cellIs" dxfId="720" priority="61" operator="between">
      <formula>80</formula>
      <formula>120</formula>
    </cfRule>
  </conditionalFormatting>
  <conditionalFormatting sqref="AY86:AZ86">
    <cfRule type="cellIs" dxfId="719" priority="59" operator="between">
      <formula>80</formula>
      <formula>120</formula>
    </cfRule>
  </conditionalFormatting>
  <conditionalFormatting sqref="AY86:AZ86">
    <cfRule type="cellIs" dxfId="718" priority="60" operator="between">
      <formula>80</formula>
      <formula>120</formula>
    </cfRule>
  </conditionalFormatting>
  <conditionalFormatting sqref="AX89">
    <cfRule type="cellIs" dxfId="717" priority="58" operator="greaterThan">
      <formula>20</formula>
    </cfRule>
  </conditionalFormatting>
  <conditionalFormatting sqref="AY88:AZ89">
    <cfRule type="cellIs" dxfId="716" priority="57" operator="between">
      <formula>80</formula>
      <formula>120</formula>
    </cfRule>
  </conditionalFormatting>
  <conditionalFormatting sqref="AX89">
    <cfRule type="cellIs" dxfId="715" priority="56" operator="greaterThan">
      <formula>20</formula>
    </cfRule>
  </conditionalFormatting>
  <conditionalFormatting sqref="AX89">
    <cfRule type="cellIs" dxfId="714" priority="55" operator="lessThan">
      <formula>20</formula>
    </cfRule>
  </conditionalFormatting>
  <conditionalFormatting sqref="BE86">
    <cfRule type="cellIs" dxfId="713" priority="46" operator="between">
      <formula>80</formula>
      <formula>120</formula>
    </cfRule>
  </conditionalFormatting>
  <conditionalFormatting sqref="BE89">
    <cfRule type="cellIs" dxfId="712" priority="54" operator="between">
      <formula>80</formula>
      <formula>120</formula>
    </cfRule>
  </conditionalFormatting>
  <conditionalFormatting sqref="BD88">
    <cfRule type="cellIs" dxfId="711" priority="53" operator="greaterThan">
      <formula>20</formula>
    </cfRule>
  </conditionalFormatting>
  <conditionalFormatting sqref="BE88">
    <cfRule type="cellIs" dxfId="710" priority="52" operator="between">
      <formula>80</formula>
      <formula>120</formula>
    </cfRule>
  </conditionalFormatting>
  <conditionalFormatting sqref="BE88">
    <cfRule type="cellIs" dxfId="709" priority="51" operator="between">
      <formula>80</formula>
      <formula>120</formula>
    </cfRule>
  </conditionalFormatting>
  <conditionalFormatting sqref="BE88">
    <cfRule type="cellIs" dxfId="708" priority="49" operator="between">
      <formula>80</formula>
      <formula>120</formula>
    </cfRule>
  </conditionalFormatting>
  <conditionalFormatting sqref="BE88">
    <cfRule type="cellIs" dxfId="707" priority="50" operator="between">
      <formula>80</formula>
      <formula>120</formula>
    </cfRule>
  </conditionalFormatting>
  <conditionalFormatting sqref="BE87">
    <cfRule type="cellIs" dxfId="706" priority="48" operator="between">
      <formula>80</formula>
      <formula>120</formula>
    </cfRule>
  </conditionalFormatting>
  <conditionalFormatting sqref="BE86">
    <cfRule type="cellIs" dxfId="705" priority="47" operator="between">
      <formula>80</formula>
      <formula>120</formula>
    </cfRule>
  </conditionalFormatting>
  <conditionalFormatting sqref="BE86">
    <cfRule type="cellIs" dxfId="704" priority="44" operator="between">
      <formula>80</formula>
      <formula>120</formula>
    </cfRule>
  </conditionalFormatting>
  <conditionalFormatting sqref="BE86">
    <cfRule type="cellIs" dxfId="703" priority="45" operator="between">
      <formula>80</formula>
      <formula>120</formula>
    </cfRule>
  </conditionalFormatting>
  <conditionalFormatting sqref="BD89">
    <cfRule type="cellIs" dxfId="702" priority="43" operator="greaterThan">
      <formula>20</formula>
    </cfRule>
  </conditionalFormatting>
  <conditionalFormatting sqref="BE88:BE89">
    <cfRule type="cellIs" dxfId="701" priority="42" operator="between">
      <formula>80</formula>
      <formula>120</formula>
    </cfRule>
  </conditionalFormatting>
  <conditionalFormatting sqref="BD89">
    <cfRule type="cellIs" dxfId="700" priority="41" operator="greaterThan">
      <formula>20</formula>
    </cfRule>
  </conditionalFormatting>
  <conditionalFormatting sqref="BD89">
    <cfRule type="cellIs" dxfId="699" priority="40" operator="lessThan">
      <formula>20</formula>
    </cfRule>
  </conditionalFormatting>
  <conditionalFormatting sqref="AK26 AK32 AK35 AK38 AK41 AK44 AK47">
    <cfRule type="cellIs" dxfId="698" priority="39" operator="greaterThan">
      <formula>20</formula>
    </cfRule>
  </conditionalFormatting>
  <conditionalFormatting sqref="AQ26 AQ32 AQ35 AQ38 AQ41 AQ44 AQ47">
    <cfRule type="cellIs" dxfId="697" priority="38" operator="greaterThan">
      <formula>20</formula>
    </cfRule>
  </conditionalFormatting>
  <conditionalFormatting sqref="AW26 AW32 AW35 AW38 AW41 AW44 AW47">
    <cfRule type="cellIs" dxfId="696" priority="37" operator="greaterThan">
      <formula>20</formula>
    </cfRule>
  </conditionalFormatting>
  <conditionalFormatting sqref="BC26 BC32 BC35 BC38 BC41 BC44 BC47">
    <cfRule type="cellIs" dxfId="695" priority="36" operator="greaterThan">
      <formula>20</formula>
    </cfRule>
  </conditionalFormatting>
  <conditionalFormatting sqref="AJ35 AJ38 AJ41 AJ44 AJ47">
    <cfRule type="cellIs" dxfId="694" priority="35" operator="lessThan">
      <formula>20.1</formula>
    </cfRule>
  </conditionalFormatting>
  <conditionalFormatting sqref="AP35 AP38 AP41 AP44 AP47">
    <cfRule type="cellIs" dxfId="693" priority="34" operator="lessThan">
      <formula>20.1</formula>
    </cfRule>
  </conditionalFormatting>
  <conditionalFormatting sqref="AV35 AV38 AV41 AV44 AV47">
    <cfRule type="cellIs" dxfId="692" priority="33" operator="lessThan">
      <formula>20.1</formula>
    </cfRule>
  </conditionalFormatting>
  <conditionalFormatting sqref="BB35 BB38 BB41 BB44 BB47">
    <cfRule type="cellIs" dxfId="691" priority="32" operator="lessThan">
      <formula>20.1</formula>
    </cfRule>
  </conditionalFormatting>
  <conditionalFormatting sqref="AI26">
    <cfRule type="cellIs" dxfId="690" priority="31" operator="between">
      <formula>80</formula>
      <formula>120</formula>
    </cfRule>
  </conditionalFormatting>
  <conditionalFormatting sqref="AO26">
    <cfRule type="cellIs" dxfId="689" priority="30" operator="between">
      <formula>80</formula>
      <formula>120</formula>
    </cfRule>
  </conditionalFormatting>
  <conditionalFormatting sqref="AU26">
    <cfRule type="cellIs" dxfId="688" priority="29" operator="between">
      <formula>80</formula>
      <formula>120</formula>
    </cfRule>
  </conditionalFormatting>
  <conditionalFormatting sqref="BA26">
    <cfRule type="cellIs" dxfId="687" priority="28" operator="between">
      <formula>80</formula>
      <formula>120</formula>
    </cfRule>
  </conditionalFormatting>
  <conditionalFormatting sqref="BC137">
    <cfRule type="cellIs" dxfId="686" priority="27" operator="greaterThan">
      <formula>20</formula>
    </cfRule>
  </conditionalFormatting>
  <conditionalFormatting sqref="BA95">
    <cfRule type="cellIs" dxfId="685" priority="17" operator="between">
      <formula>80</formula>
      <formula>120</formula>
    </cfRule>
  </conditionalFormatting>
  <conditionalFormatting sqref="AK95">
    <cfRule type="cellIs" dxfId="684" priority="22" operator="greaterThan">
      <formula>20</formula>
    </cfRule>
  </conditionalFormatting>
  <conditionalFormatting sqref="AQ95">
    <cfRule type="cellIs" dxfId="683" priority="21" operator="greaterThan">
      <formula>20</formula>
    </cfRule>
  </conditionalFormatting>
  <conditionalFormatting sqref="AO95">
    <cfRule type="cellIs" dxfId="682" priority="19" operator="between">
      <formula>80</formula>
      <formula>120</formula>
    </cfRule>
  </conditionalFormatting>
  <conditionalFormatting sqref="AU95">
    <cfRule type="cellIs" dxfId="681" priority="18" operator="between">
      <formula>80</formula>
      <formula>120</formula>
    </cfRule>
  </conditionalFormatting>
  <conditionalFormatting sqref="AO137">
    <cfRule type="cellIs" dxfId="680" priority="12" operator="between">
      <formula>80</formula>
      <formula>120</formula>
    </cfRule>
  </conditionalFormatting>
  <conditionalFormatting sqref="AO50">
    <cfRule type="cellIs" dxfId="679" priority="26" operator="between">
      <formula>80</formula>
      <formula>120</formula>
    </cfRule>
  </conditionalFormatting>
  <conditionalFormatting sqref="AU50">
    <cfRule type="cellIs" dxfId="678" priority="25" operator="between">
      <formula>80</formula>
      <formula>120</formula>
    </cfRule>
  </conditionalFormatting>
  <conditionalFormatting sqref="AI137">
    <cfRule type="cellIs" dxfId="677" priority="9" operator="between">
      <formula>80</formula>
      <formula>120</formula>
    </cfRule>
  </conditionalFormatting>
  <conditionalFormatting sqref="BA50">
    <cfRule type="cellIs" dxfId="676" priority="24" operator="between">
      <formula>80</formula>
      <formula>120</formula>
    </cfRule>
  </conditionalFormatting>
  <conditionalFormatting sqref="AI50">
    <cfRule type="cellIs" dxfId="675" priority="23" operator="between">
      <formula>80</formula>
      <formula>120</formula>
    </cfRule>
  </conditionalFormatting>
  <conditionalFormatting sqref="AU137">
    <cfRule type="cellIs" dxfId="674" priority="11" operator="between">
      <formula>80</formula>
      <formula>120</formula>
    </cfRule>
  </conditionalFormatting>
  <conditionalFormatting sqref="BA137">
    <cfRule type="cellIs" dxfId="673" priority="10" operator="between">
      <formula>80</formula>
      <formula>120</formula>
    </cfRule>
  </conditionalFormatting>
  <conditionalFormatting sqref="AW95">
    <cfRule type="cellIs" dxfId="672" priority="20" operator="greaterThan">
      <formula>20</formula>
    </cfRule>
  </conditionalFormatting>
  <conditionalFormatting sqref="AI95">
    <cfRule type="cellIs" dxfId="671" priority="16" operator="between">
      <formula>80</formula>
      <formula>120</formula>
    </cfRule>
  </conditionalFormatting>
  <conditionalFormatting sqref="AK137">
    <cfRule type="cellIs" dxfId="670" priority="15" operator="greaterThan">
      <formula>20</formula>
    </cfRule>
  </conditionalFormatting>
  <conditionalFormatting sqref="AQ137">
    <cfRule type="cellIs" dxfId="669" priority="14" operator="greaterThan">
      <formula>20</formula>
    </cfRule>
  </conditionalFormatting>
  <conditionalFormatting sqref="AW137">
    <cfRule type="cellIs" dxfId="668" priority="13" operator="greaterThan">
      <formula>20</formula>
    </cfRule>
  </conditionalFormatting>
  <conditionalFormatting sqref="AK29">
    <cfRule type="cellIs" dxfId="667" priority="8" operator="greaterThan">
      <formula>20</formula>
    </cfRule>
  </conditionalFormatting>
  <conditionalFormatting sqref="AQ29">
    <cfRule type="cellIs" dxfId="666" priority="7" operator="greaterThan">
      <formula>20</formula>
    </cfRule>
  </conditionalFormatting>
  <conditionalFormatting sqref="AW29">
    <cfRule type="cellIs" dxfId="665" priority="6" operator="greaterThan">
      <formula>20</formula>
    </cfRule>
  </conditionalFormatting>
  <conditionalFormatting sqref="BC29">
    <cfRule type="cellIs" dxfId="664" priority="5" operator="greaterThan">
      <formula>20</formula>
    </cfRule>
  </conditionalFormatting>
  <conditionalFormatting sqref="AI29">
    <cfRule type="cellIs" dxfId="663" priority="4" operator="between">
      <formula>80</formula>
      <formula>120</formula>
    </cfRule>
  </conditionalFormatting>
  <conditionalFormatting sqref="AO29">
    <cfRule type="cellIs" dxfId="662" priority="3" operator="between">
      <formula>80</formula>
      <formula>120</formula>
    </cfRule>
  </conditionalFormatting>
  <conditionalFormatting sqref="AU29">
    <cfRule type="cellIs" dxfId="661" priority="2" operator="between">
      <formula>80</formula>
      <formula>120</formula>
    </cfRule>
  </conditionalFormatting>
  <conditionalFormatting sqref="BA29">
    <cfRule type="cellIs" dxfId="66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4532-6F8D-47FE-9C8A-926899B69DF8}">
  <dimension ref="A1:BJ139"/>
  <sheetViews>
    <sheetView topLeftCell="A101" zoomScale="74" zoomScaleNormal="74" workbookViewId="0">
      <selection activeCell="A139" sqref="A25:BM139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2.7337728552499253E-2</v>
      </c>
      <c r="N14" s="3">
        <f>((H14*$H$21)+$H$22)*1000/L14</f>
        <v>-4.2298605924960889E-2</v>
      </c>
      <c r="O14" s="3">
        <f>N14-M14</f>
        <v>-6.9636334477460149E-2</v>
      </c>
      <c r="P14" s="3">
        <f>((J14*$J$21)+$J$22)*1000/L14</f>
        <v>-1.1917354892492524E-3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1219.7</v>
      </c>
      <c r="G15">
        <f>6*H36/1000</f>
        <v>1.2000000000000001E-3</v>
      </c>
      <c r="H15" s="2">
        <f>AVERAGE(J36:J37) - (B16*H36/0.5)</f>
        <v>2398.4</v>
      </c>
      <c r="I15">
        <f>0.3*H36/1000</f>
        <v>5.9999999999999995E-5</v>
      </c>
      <c r="J15" s="2">
        <f>AVERAGE(L36:L37) - (C16*H36/0.5)</f>
        <v>1142.2</v>
      </c>
      <c r="L15">
        <v>0.2</v>
      </c>
      <c r="M15" s="3">
        <f t="shared" ref="M15:M19" si="0">((F15*$F$21)+$F$22)*1000/L15</f>
        <v>2.9626056583306926</v>
      </c>
      <c r="N15" s="3">
        <f t="shared" ref="N15:N19" si="1">((H15*$H$21)+$H$22)*1000/L15</f>
        <v>5.6731061761250166</v>
      </c>
      <c r="O15" s="3">
        <f t="shared" ref="O15:O19" si="2">N15-M15</f>
        <v>2.710500517794324</v>
      </c>
      <c r="P15" s="3">
        <f t="shared" ref="P15:P19" si="3">((J15*$J$21)+$J$22)*1000/L15</f>
        <v>0.27685552370015809</v>
      </c>
    </row>
    <row r="16" spans="1:16" x14ac:dyDescent="0.35">
      <c r="A16">
        <f>AVERAGE(I33:I34)</f>
        <v>74.5</v>
      </c>
      <c r="B16">
        <f>AVERAGE(J33:J34)</f>
        <v>194</v>
      </c>
      <c r="C16">
        <f>AVERAGE(L33:L34)</f>
        <v>187</v>
      </c>
      <c r="E16">
        <f>3*G39/1000</f>
        <v>1.7999999999999997E-3</v>
      </c>
      <c r="F16" s="2">
        <f>AVERAGE(I39:I40) - (A16*G39/0.5)</f>
        <v>3934.1</v>
      </c>
      <c r="G16">
        <f>6*H39/1000</f>
        <v>3.5999999999999995E-3</v>
      </c>
      <c r="H16" s="2">
        <f>AVERAGE(J39:J40) - (B16*H39/0.5)</f>
        <v>8048.7</v>
      </c>
      <c r="I16">
        <f>0.3*H39/1000</f>
        <v>1.7999999999999998E-4</v>
      </c>
      <c r="J16" s="2">
        <f>AVERAGE(L39:L40) - (C16*H39/0.5)</f>
        <v>4138.1000000000004</v>
      </c>
      <c r="L16">
        <v>0.6</v>
      </c>
      <c r="M16" s="3">
        <f t="shared" si="0"/>
        <v>3.1345612567247456</v>
      </c>
      <c r="N16" s="3">
        <f t="shared" si="1"/>
        <v>6.4290956766207934</v>
      </c>
      <c r="O16" s="3">
        <f t="shared" si="2"/>
        <v>3.2945344198960478</v>
      </c>
      <c r="P16" s="3">
        <f t="shared" si="3"/>
        <v>0.33694672372154005</v>
      </c>
    </row>
    <row r="17" spans="1:62" x14ac:dyDescent="0.35">
      <c r="E17">
        <f>9*G42/1000</f>
        <v>2.9970000000000005E-3</v>
      </c>
      <c r="F17" s="2">
        <f>AVERAGE(I42:I43) - (A16*G42/0.5)</f>
        <v>6099.8829999999998</v>
      </c>
      <c r="G17">
        <f>18*H42/1000</f>
        <v>5.9940000000000011E-3</v>
      </c>
      <c r="H17" s="2">
        <f>AVERAGE(J42:J43) - (B16*H42/0.5)</f>
        <v>12114.296</v>
      </c>
      <c r="I17">
        <f>0.9*H42/1000</f>
        <v>2.9970000000000002E-4</v>
      </c>
      <c r="J17" s="2">
        <f>AVERAGE(L42:L43) - (C16*H42/0.5)</f>
        <v>5853.4579999999996</v>
      </c>
      <c r="L17">
        <v>0.33300000000000002</v>
      </c>
      <c r="M17" s="3">
        <f t="shared" si="0"/>
        <v>8.7344941542036718</v>
      </c>
      <c r="N17" s="3">
        <f t="shared" si="1"/>
        <v>17.467378051154807</v>
      </c>
      <c r="O17" s="3">
        <f t="shared" si="2"/>
        <v>8.7328838969511349</v>
      </c>
      <c r="P17" s="3">
        <f t="shared" si="3"/>
        <v>0.85951751792463271</v>
      </c>
    </row>
    <row r="18" spans="1:62" x14ac:dyDescent="0.35">
      <c r="E18">
        <f>9*G45/1000</f>
        <v>4.2030000000000001E-3</v>
      </c>
      <c r="F18" s="2">
        <f>AVERAGE(I45:I46) - (A16*G45/0.5)</f>
        <v>8668.9169999999995</v>
      </c>
      <c r="G18">
        <f>18*H45/1000</f>
        <v>8.4060000000000003E-3</v>
      </c>
      <c r="H18" s="2">
        <f>AVERAGE(J45:J46) - (B16*H45/0.5)</f>
        <v>17451.304</v>
      </c>
      <c r="I18">
        <f>0.9*H45/1000</f>
        <v>4.2030000000000002E-4</v>
      </c>
      <c r="J18" s="2">
        <f>AVERAGE(L45:L46) - (B16*H45/0.5)</f>
        <v>8364.3040000000001</v>
      </c>
      <c r="L18">
        <v>0.46700000000000003</v>
      </c>
      <c r="M18" s="3">
        <f t="shared" si="0"/>
        <v>8.83900115681638</v>
      </c>
      <c r="N18" s="3">
        <f t="shared" si="1"/>
        <v>17.962526880811488</v>
      </c>
      <c r="O18" s="3">
        <f t="shared" si="2"/>
        <v>9.1235257239951082</v>
      </c>
      <c r="P18" s="3">
        <f t="shared" si="3"/>
        <v>0.87633612072758993</v>
      </c>
    </row>
    <row r="19" spans="1:62" x14ac:dyDescent="0.35">
      <c r="E19">
        <f>9*G48/1000</f>
        <v>5.3999999999999994E-3</v>
      </c>
      <c r="F19" s="2">
        <f>AVERAGE(I48:I49) - (A16*G48/0.5)</f>
        <v>11511.1</v>
      </c>
      <c r="G19">
        <f>18*H48/1000</f>
        <v>1.0799999999999999E-2</v>
      </c>
      <c r="H19" s="2">
        <f>AVERAGE(J48:J49) - (B16*H48/0.5)</f>
        <v>22505.200000000001</v>
      </c>
      <c r="I19">
        <f>0.9*H48/1000</f>
        <v>5.4000000000000001E-4</v>
      </c>
      <c r="J19" s="2">
        <f>AVERAGE(L48:L49) - (C16*H48/0.5)</f>
        <v>11187.6</v>
      </c>
      <c r="L19">
        <v>0.6</v>
      </c>
      <c r="M19" s="3">
        <f t="shared" si="0"/>
        <v>9.1277885940661516</v>
      </c>
      <c r="N19" s="3">
        <f t="shared" si="1"/>
        <v>18.039889528985814</v>
      </c>
      <c r="O19" s="3">
        <f t="shared" si="2"/>
        <v>8.9121009349196623</v>
      </c>
      <c r="P19" s="3">
        <f t="shared" si="3"/>
        <v>0.91264737820496988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4.7458577305065906E-7</v>
      </c>
      <c r="G21" s="5"/>
      <c r="H21" s="5">
        <f>SLOPE(G13:G19,H13:H19)</f>
        <v>4.8189231912420095E-7</v>
      </c>
      <c r="I21" s="5"/>
      <c r="J21" s="5">
        <f>SLOPE(I13:I19,J13:J19)</f>
        <v>4.8999275507491021E-8</v>
      </c>
    </row>
    <row r="22" spans="1:62" x14ac:dyDescent="0.35">
      <c r="D22" t="s">
        <v>34</v>
      </c>
      <c r="F22" s="5">
        <f>INTERCEPT(E13:E19,F13:F19)</f>
        <v>1.3668864276249627E-5</v>
      </c>
      <c r="G22" s="5"/>
      <c r="H22" s="5">
        <f>INTERCEPT(G13:G19,H13:H19)</f>
        <v>-2.1149302962480444E-5</v>
      </c>
      <c r="I22" s="5"/>
      <c r="J22" s="5">
        <f>INTERCEPT(I13:I19,J13:J19)</f>
        <v>-5.9586774462462621E-7</v>
      </c>
    </row>
    <row r="23" spans="1:62" x14ac:dyDescent="0.35">
      <c r="D23" t="s">
        <v>35</v>
      </c>
      <c r="F23" s="4">
        <f>RSQ(E13:E19,F13:F19)</f>
        <v>0.99880815953109681</v>
      </c>
      <c r="G23" s="4"/>
      <c r="H23" s="4">
        <f>RSQ(G13:G19,H13:H19)</f>
        <v>0.99882067710317513</v>
      </c>
      <c r="I23" s="4"/>
      <c r="J23" s="4">
        <f>RSQ(I13:I19,J13:J19)</f>
        <v>0.99600751969233148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5034</v>
      </c>
      <c r="J25">
        <v>9417</v>
      </c>
      <c r="L25">
        <v>4006</v>
      </c>
      <c r="M25">
        <v>7.1289999999999996</v>
      </c>
      <c r="N25">
        <v>13.760999999999999</v>
      </c>
      <c r="O25">
        <v>6.633</v>
      </c>
      <c r="Q25">
        <v>0.505</v>
      </c>
      <c r="R25">
        <v>1</v>
      </c>
      <c r="S25">
        <v>0</v>
      </c>
      <c r="T25">
        <v>0</v>
      </c>
      <c r="V25">
        <v>0</v>
      </c>
      <c r="Y25" s="1">
        <v>44827</v>
      </c>
      <c r="Z25" s="6">
        <v>0.60153935185185181</v>
      </c>
      <c r="AB25">
        <v>1</v>
      </c>
      <c r="AD25" s="3">
        <f t="shared" ref="AD25:AD92" si="4">((I25*$F$21)+$F$22)*1000/G25</f>
        <v>8.0091121527108911</v>
      </c>
      <c r="AE25" s="3">
        <f t="shared" ref="AE25:AE92" si="5">((J25*$H$21)+$H$22)*1000/H25</f>
        <v>15.056102220767066</v>
      </c>
      <c r="AF25" s="3">
        <f t="shared" ref="AF25:AF92" si="6">AE25-AD25</f>
        <v>7.046990068056175</v>
      </c>
      <c r="AG25" s="3">
        <f t="shared" ref="AG25:AG92" si="7">((L25*$J$21)+$J$22)*1000/H25</f>
        <v>0.65231743312794799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6111</v>
      </c>
      <c r="J26">
        <v>9528</v>
      </c>
      <c r="L26">
        <v>3902</v>
      </c>
      <c r="M26">
        <v>8.5060000000000002</v>
      </c>
      <c r="N26">
        <v>13.917</v>
      </c>
      <c r="O26">
        <v>5.4109999999999996</v>
      </c>
      <c r="Q26">
        <v>0.48699999999999999</v>
      </c>
      <c r="R26">
        <v>1</v>
      </c>
      <c r="S26">
        <v>0</v>
      </c>
      <c r="T26">
        <v>0</v>
      </c>
      <c r="V26">
        <v>0</v>
      </c>
      <c r="Y26" s="1">
        <v>44827</v>
      </c>
      <c r="Z26" s="6">
        <v>0.60879629629629628</v>
      </c>
      <c r="AB26">
        <v>1</v>
      </c>
      <c r="AD26" s="3">
        <f t="shared" si="4"/>
        <v>9.7128750779627584</v>
      </c>
      <c r="AE26" s="3">
        <f t="shared" si="5"/>
        <v>15.234402378843022</v>
      </c>
      <c r="AF26" s="3">
        <f t="shared" si="6"/>
        <v>5.5215273008802637</v>
      </c>
      <c r="AG26" s="3">
        <f t="shared" si="7"/>
        <v>0.63533101761868449</v>
      </c>
      <c r="AH26" s="3"/>
      <c r="AK26">
        <f>ABS(100*(AD26-AD27)/(AVERAGE(AD26:AD27)))</f>
        <v>1.9405336063286129</v>
      </c>
      <c r="AQ26">
        <f>ABS(100*(AE26-AE27)/(AVERAGE(AE26:AE27)))</f>
        <v>1.2946890618038667</v>
      </c>
      <c r="AW26">
        <f>ABS(100*(AF26-AF27)/(AVERAGE(AF26:AF27)))</f>
        <v>0.16855800502989929</v>
      </c>
      <c r="BC26">
        <f>ABS(100*(AG26-AG27)/(AVERAGE(AG26:AG27)))</f>
        <v>2.5251609812776916</v>
      </c>
      <c r="BG26" s="3">
        <f>AVERAGE(AD26:AD27)</f>
        <v>9.6195398759294619</v>
      </c>
      <c r="BH26" s="3">
        <f>AVERAGE(AE26:AE27)</f>
        <v>15.136417607287768</v>
      </c>
      <c r="BI26" s="3">
        <f>AVERAGE(AF26:AF27)</f>
        <v>5.5168777313583055</v>
      </c>
      <c r="BJ26" s="3">
        <f>AVERAGE(AG26:AG27)</f>
        <v>0.62740946807830689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5993</v>
      </c>
      <c r="J27">
        <v>9406</v>
      </c>
      <c r="L27">
        <v>3805</v>
      </c>
      <c r="M27">
        <v>8.3539999999999992</v>
      </c>
      <c r="N27">
        <v>13.744999999999999</v>
      </c>
      <c r="O27">
        <v>5.391</v>
      </c>
      <c r="Q27">
        <v>0.47</v>
      </c>
      <c r="R27">
        <v>1</v>
      </c>
      <c r="S27">
        <v>0</v>
      </c>
      <c r="T27">
        <v>0</v>
      </c>
      <c r="V27">
        <v>0</v>
      </c>
      <c r="Y27" s="1">
        <v>44827</v>
      </c>
      <c r="Z27" s="6">
        <v>0.61626157407407411</v>
      </c>
      <c r="AB27">
        <v>1</v>
      </c>
      <c r="AD27" s="3">
        <f t="shared" si="4"/>
        <v>9.5262046738961654</v>
      </c>
      <c r="AE27" s="3">
        <f t="shared" si="5"/>
        <v>15.038432835732513</v>
      </c>
      <c r="AF27" s="3">
        <f t="shared" si="6"/>
        <v>5.5122281618363473</v>
      </c>
      <c r="AG27" s="3">
        <f t="shared" si="7"/>
        <v>0.61948791853792917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0.3</v>
      </c>
      <c r="H28">
        <v>0.3</v>
      </c>
      <c r="I28">
        <v>2903</v>
      </c>
      <c r="J28">
        <v>676</v>
      </c>
      <c r="L28">
        <v>351</v>
      </c>
      <c r="M28">
        <v>4.4029999999999996</v>
      </c>
      <c r="N28">
        <v>1.4179999999999999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44827</v>
      </c>
      <c r="Z28" s="6">
        <v>0.62834490740740734</v>
      </c>
      <c r="AB28">
        <v>1</v>
      </c>
      <c r="AD28" s="3">
        <f t="shared" si="4"/>
        <v>4.637971211474377</v>
      </c>
      <c r="AE28" s="3">
        <f t="shared" si="5"/>
        <v>1.0153663492182647</v>
      </c>
      <c r="AF28" s="3">
        <f t="shared" si="6"/>
        <v>-3.6226048622561122</v>
      </c>
      <c r="AG28" s="3">
        <f t="shared" si="7"/>
        <v>5.5342926528349073E-2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0.3</v>
      </c>
      <c r="H29">
        <v>0.3</v>
      </c>
      <c r="I29">
        <v>561</v>
      </c>
      <c r="J29">
        <v>622</v>
      </c>
      <c r="L29">
        <v>301</v>
      </c>
      <c r="M29">
        <v>1.4079999999999999</v>
      </c>
      <c r="N29">
        <v>1.3420000000000001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44827</v>
      </c>
      <c r="Z29" s="6">
        <v>0.63453703703703701</v>
      </c>
      <c r="AB29">
        <v>1</v>
      </c>
      <c r="AD29" s="3">
        <f t="shared" si="4"/>
        <v>0.93303827652556448</v>
      </c>
      <c r="AE29" s="3">
        <f t="shared" si="5"/>
        <v>0.92862573177590857</v>
      </c>
      <c r="AF29" s="3">
        <f t="shared" si="6"/>
        <v>-4.4125447496559111E-3</v>
      </c>
      <c r="AG29" s="3">
        <f t="shared" si="7"/>
        <v>4.7176380610433909E-2</v>
      </c>
      <c r="AH29" s="3"/>
      <c r="AK29">
        <f>ABS(100*(AD29-AD30)/(AVERAGE(AD29:AD30)))</f>
        <v>26.933349247368021</v>
      </c>
      <c r="AQ29">
        <f>ABS(100*(AE29-AE30)/(AVERAGE(AE29:AE30)))</f>
        <v>1.2182133900992638</v>
      </c>
      <c r="AW29">
        <f>ABS(100*(AF29-AF30)/(AVERAGE(AF29:AF30)))</f>
        <v>208.76356414597876</v>
      </c>
      <c r="BC29">
        <f>ABS(100*(AG29-AG30)/(AVERAGE(AG29:AG30)))</f>
        <v>5.7173749420787372</v>
      </c>
      <c r="BG29" s="3">
        <f>AVERAGE(AD29:AD30)</f>
        <v>0.82230159614707743</v>
      </c>
      <c r="BH29" s="3">
        <f>AVERAGE(AE29:AE30)</f>
        <v>0.92300365471945955</v>
      </c>
      <c r="BI29" s="3">
        <f>AVERAGE(AF29:AF30)</f>
        <v>0.10070205857238212</v>
      </c>
      <c r="BJ29" s="3">
        <f>AVERAGE(AG29:AG30)</f>
        <v>4.8564693416479489E-2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0.3</v>
      </c>
      <c r="H30">
        <v>0.3</v>
      </c>
      <c r="I30">
        <v>421</v>
      </c>
      <c r="J30">
        <v>615</v>
      </c>
      <c r="L30">
        <v>318</v>
      </c>
      <c r="M30">
        <v>1.23</v>
      </c>
      <c r="N30">
        <v>1.3320000000000001</v>
      </c>
      <c r="O30">
        <v>0.10299999999999999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44827</v>
      </c>
      <c r="Z30" s="6">
        <v>0.64109953703703704</v>
      </c>
      <c r="AB30">
        <v>1</v>
      </c>
      <c r="AD30" s="3">
        <f t="shared" si="4"/>
        <v>0.71156491576859038</v>
      </c>
      <c r="AE30" s="3">
        <f t="shared" si="5"/>
        <v>0.91738157766301054</v>
      </c>
      <c r="AF30" s="3">
        <f t="shared" si="6"/>
        <v>0.20581666189442016</v>
      </c>
      <c r="AG30" s="3">
        <f t="shared" si="7"/>
        <v>4.9953006222525069E-2</v>
      </c>
      <c r="AH30" s="3"/>
    </row>
    <row r="31" spans="1:62" x14ac:dyDescent="0.35">
      <c r="A31">
        <v>7</v>
      </c>
      <c r="B31">
        <v>3</v>
      </c>
      <c r="D31" t="s">
        <v>147</v>
      </c>
      <c r="Y31" s="1">
        <v>44827</v>
      </c>
      <c r="Z31" s="6">
        <v>0.64493055555555556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63</v>
      </c>
      <c r="J32">
        <v>162</v>
      </c>
      <c r="L32">
        <v>165</v>
      </c>
      <c r="M32">
        <v>0.46300000000000002</v>
      </c>
      <c r="N32">
        <v>0.41599999999999998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44827</v>
      </c>
      <c r="Z32" s="6">
        <v>0.65579861111111104</v>
      </c>
      <c r="AB32">
        <v>1</v>
      </c>
      <c r="AD32" s="3">
        <f t="shared" si="4"/>
        <v>8.7135535956882296E-2</v>
      </c>
      <c r="AE32" s="3">
        <f t="shared" si="5"/>
        <v>0.11383450547128023</v>
      </c>
      <c r="AF32" s="3">
        <f t="shared" si="6"/>
        <v>2.669896951439793E-2</v>
      </c>
      <c r="AG32" s="3">
        <f t="shared" si="7"/>
        <v>1.4978025428222784E-2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63</v>
      </c>
      <c r="J33">
        <v>200</v>
      </c>
      <c r="L33">
        <v>182</v>
      </c>
      <c r="M33">
        <v>0.46300000000000002</v>
      </c>
      <c r="N33">
        <v>0.44800000000000001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44827</v>
      </c>
      <c r="Z33" s="6">
        <v>0.6615509259259259</v>
      </c>
      <c r="AB33">
        <v>1</v>
      </c>
      <c r="AD33" s="3">
        <f t="shared" si="4"/>
        <v>8.7135535956882296E-2</v>
      </c>
      <c r="AE33" s="3">
        <f t="shared" si="5"/>
        <v>0.15045832172471951</v>
      </c>
      <c r="AF33" s="3">
        <f t="shared" si="6"/>
        <v>6.3322785767837217E-2</v>
      </c>
      <c r="AG33" s="3">
        <f t="shared" si="7"/>
        <v>1.6644000795477478E-2</v>
      </c>
      <c r="AH33" s="3"/>
      <c r="AK33">
        <f>ABS(100*(AD33-AD34)/(AVERAGE(AD33:AD34)))</f>
        <v>22.26488624801037</v>
      </c>
      <c r="AQ33">
        <f>ABS(100*(AE33-AE34)/(AVERAGE(AE33:AE34)))</f>
        <v>7.9940325446666396</v>
      </c>
      <c r="AW33">
        <f>ABS(100*(AF33-AF34)/(AVERAGE(AF33:AF34)))</f>
        <v>71.628190964853346</v>
      </c>
      <c r="BC33">
        <f>ABS(100*(AG33-AG34)/(AVERAGE(AG33:AG34)))</f>
        <v>5.7195393896843552</v>
      </c>
      <c r="BG33" s="3">
        <f>AVERAGE(AD33:AD34)</f>
        <v>9.805100873704746E-2</v>
      </c>
      <c r="BH33" s="3">
        <f>AVERAGE(AE33:AE34)</f>
        <v>0.14467561389522909</v>
      </c>
      <c r="BI33" s="3">
        <f>AVERAGE(AF33:AF34)</f>
        <v>4.662460515818162E-2</v>
      </c>
      <c r="BJ33" s="3">
        <f>AVERAGE(AG33:AG34)</f>
        <v>1.7133993550552389E-2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86</v>
      </c>
      <c r="J34">
        <v>188</v>
      </c>
      <c r="L34">
        <v>192</v>
      </c>
      <c r="M34">
        <v>0.48099999999999998</v>
      </c>
      <c r="N34">
        <v>0.438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44827</v>
      </c>
      <c r="Z34" s="6">
        <v>0.66780092592592588</v>
      </c>
      <c r="AB34">
        <v>1</v>
      </c>
      <c r="AD34" s="3">
        <f t="shared" si="4"/>
        <v>0.10896648151721262</v>
      </c>
      <c r="AE34" s="3">
        <f t="shared" si="5"/>
        <v>0.13889290606573865</v>
      </c>
      <c r="AF34" s="3">
        <f t="shared" si="6"/>
        <v>2.9926424548526023E-2</v>
      </c>
      <c r="AG34" s="3">
        <f t="shared" si="7"/>
        <v>1.7623986305627299E-2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528</v>
      </c>
      <c r="J35">
        <v>2435</v>
      </c>
      <c r="L35">
        <v>1198</v>
      </c>
      <c r="M35">
        <v>2.0489999999999999</v>
      </c>
      <c r="N35">
        <v>5.8550000000000004</v>
      </c>
      <c r="O35">
        <v>3.8050000000000002</v>
      </c>
      <c r="Q35">
        <v>2.3E-2</v>
      </c>
      <c r="R35">
        <v>1</v>
      </c>
      <c r="S35">
        <v>0</v>
      </c>
      <c r="T35">
        <v>0</v>
      </c>
      <c r="V35">
        <v>0</v>
      </c>
      <c r="Y35" s="1">
        <v>44827</v>
      </c>
      <c r="Z35" s="6">
        <v>0.67906250000000001</v>
      </c>
      <c r="AB35">
        <v>1</v>
      </c>
      <c r="AD35" s="3">
        <f t="shared" si="4"/>
        <v>1.3212507622349881</v>
      </c>
      <c r="AE35" s="3">
        <f t="shared" si="5"/>
        <v>5.7612924705247437</v>
      </c>
      <c r="AF35" s="3">
        <f t="shared" si="6"/>
        <v>4.4400417082897556</v>
      </c>
      <c r="AG35" s="3">
        <f t="shared" si="7"/>
        <v>0.29052632156674807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1218</v>
      </c>
      <c r="J36">
        <v>2482</v>
      </c>
      <c r="L36">
        <v>1228</v>
      </c>
      <c r="M36">
        <v>3.3740000000000001</v>
      </c>
      <c r="N36">
        <v>5.9530000000000003</v>
      </c>
      <c r="O36">
        <v>2.5790000000000002</v>
      </c>
      <c r="Q36">
        <v>3.1E-2</v>
      </c>
      <c r="R36">
        <v>1</v>
      </c>
      <c r="S36">
        <v>0</v>
      </c>
      <c r="T36">
        <v>0</v>
      </c>
      <c r="V36">
        <v>0</v>
      </c>
      <c r="Y36" s="1">
        <v>44827</v>
      </c>
      <c r="Z36" s="6">
        <v>0.68548611111111113</v>
      </c>
      <c r="AB36">
        <v>1</v>
      </c>
      <c r="AD36" s="3">
        <f t="shared" si="4"/>
        <v>2.9585716792597618</v>
      </c>
      <c r="AE36" s="3">
        <f t="shared" si="5"/>
        <v>5.8745371655189311</v>
      </c>
      <c r="AF36" s="3">
        <f t="shared" si="6"/>
        <v>2.9159654862591693</v>
      </c>
      <c r="AG36" s="3">
        <f t="shared" si="7"/>
        <v>0.29787621289287175</v>
      </c>
      <c r="AH36" s="3"/>
      <c r="AJ36">
        <f>ABS(100*((AVERAGE(AD36:AD37))-3)/3)</f>
        <v>1.110631283841353</v>
      </c>
      <c r="AK36">
        <f>ABS(100*(AD36-AD37)/(AVERAGE(AD36:AD37)))</f>
        <v>4.9284141081495578</v>
      </c>
      <c r="AP36">
        <f>ABS(100*((AVERAGE(AE36:AE37))-6)/6)</f>
        <v>2.3319934009132424</v>
      </c>
      <c r="AQ36">
        <f>ABS(100*(AE36-AE37)/(AVERAGE(AE36:AE37)))</f>
        <v>0.49339833575420727</v>
      </c>
      <c r="AV36">
        <f>ABS(100*((AVERAGE(AF36:AF37))-3)/3)</f>
        <v>5.7746180856678526</v>
      </c>
      <c r="AW36">
        <f>ABS(100*(AF36-AF37)/(AVERAGE(AF36:AF37)))</f>
        <v>6.3113941641405713</v>
      </c>
      <c r="BB36">
        <f>ABS(100*((AVERAGE(AG36:AG37))-0.3)/0.3)</f>
        <v>1.6062490866800931</v>
      </c>
      <c r="BC36">
        <f>ABS(100*(AG36-AG37)/(AVERAGE(AG36:AG37)))</f>
        <v>1.8259697239554498</v>
      </c>
      <c r="BG36" s="3">
        <f>AVERAGE(AD36:AD37)</f>
        <v>3.0333189385152406</v>
      </c>
      <c r="BH36" s="3">
        <f>AVERAGE(AE36:AE37)</f>
        <v>5.8600803959452055</v>
      </c>
      <c r="BI36" s="3">
        <f>AVERAGE(AF36:AF37)</f>
        <v>2.8267614574299644</v>
      </c>
      <c r="BJ36" s="3">
        <f>AVERAGE(AG36:AG37)</f>
        <v>0.29518125273995971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1281</v>
      </c>
      <c r="J37">
        <v>2470</v>
      </c>
      <c r="L37">
        <v>1206</v>
      </c>
      <c r="M37">
        <v>3.4929999999999999</v>
      </c>
      <c r="N37">
        <v>5.9279999999999999</v>
      </c>
      <c r="O37">
        <v>2.4350000000000001</v>
      </c>
      <c r="Q37">
        <v>2.5000000000000001E-2</v>
      </c>
      <c r="R37">
        <v>1</v>
      </c>
      <c r="S37">
        <v>0</v>
      </c>
      <c r="T37">
        <v>0</v>
      </c>
      <c r="V37">
        <v>0</v>
      </c>
      <c r="Y37" s="1">
        <v>44827</v>
      </c>
      <c r="Z37" s="6">
        <v>0.69232638888888898</v>
      </c>
      <c r="AB37">
        <v>1</v>
      </c>
      <c r="AD37" s="3">
        <f t="shared" si="4"/>
        <v>3.1080661977707194</v>
      </c>
      <c r="AE37" s="3">
        <f t="shared" si="5"/>
        <v>5.8456236263714789</v>
      </c>
      <c r="AF37" s="3">
        <f t="shared" si="6"/>
        <v>2.7375574286007596</v>
      </c>
      <c r="AG37" s="3">
        <f t="shared" si="7"/>
        <v>0.29248629258704767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3939</v>
      </c>
      <c r="J38">
        <v>8224</v>
      </c>
      <c r="L38">
        <v>4316</v>
      </c>
      <c r="M38">
        <v>2.8639999999999999</v>
      </c>
      <c r="N38">
        <v>6.0380000000000003</v>
      </c>
      <c r="O38">
        <v>3.1739999999999999</v>
      </c>
      <c r="Q38">
        <v>0.27900000000000003</v>
      </c>
      <c r="R38">
        <v>1</v>
      </c>
      <c r="S38">
        <v>0</v>
      </c>
      <c r="T38">
        <v>0</v>
      </c>
      <c r="V38">
        <v>0</v>
      </c>
      <c r="Y38" s="1">
        <v>44827</v>
      </c>
      <c r="Z38" s="6">
        <v>0.70548611111111104</v>
      </c>
      <c r="AB38">
        <v>1</v>
      </c>
      <c r="AD38" s="3">
        <f t="shared" si="4"/>
        <v>3.1384370405379931</v>
      </c>
      <c r="AE38" s="3">
        <f t="shared" si="5"/>
        <v>6.5698885491915808</v>
      </c>
      <c r="AF38" s="3">
        <f t="shared" si="6"/>
        <v>3.4314515086535877</v>
      </c>
      <c r="AG38" s="3">
        <f t="shared" si="7"/>
        <v>0.35147500890951106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4028</v>
      </c>
      <c r="J39">
        <v>8218</v>
      </c>
      <c r="L39">
        <v>4385</v>
      </c>
      <c r="M39">
        <v>2.9209999999999998</v>
      </c>
      <c r="N39">
        <v>6.0339999999999998</v>
      </c>
      <c r="O39">
        <v>3.113</v>
      </c>
      <c r="Q39">
        <v>0.28599999999999998</v>
      </c>
      <c r="R39">
        <v>1</v>
      </c>
      <c r="S39">
        <v>0</v>
      </c>
      <c r="T39">
        <v>0</v>
      </c>
      <c r="V39">
        <v>0</v>
      </c>
      <c r="Y39" s="1">
        <v>44827</v>
      </c>
      <c r="Z39" s="6">
        <v>0.71277777777777773</v>
      </c>
      <c r="AB39">
        <v>1</v>
      </c>
      <c r="AD39" s="3">
        <f t="shared" si="4"/>
        <v>3.2088339302071738</v>
      </c>
      <c r="AE39" s="3">
        <f t="shared" si="5"/>
        <v>6.5650696260003381</v>
      </c>
      <c r="AF39" s="3">
        <f t="shared" si="6"/>
        <v>3.3562356957931643</v>
      </c>
      <c r="AG39" s="3">
        <f t="shared" si="7"/>
        <v>0.35710992559287252</v>
      </c>
      <c r="AH39" s="3"/>
      <c r="AJ39">
        <f>ABS(100*((AVERAGE(AD39:AD40))-3)/3)</f>
        <v>6.8424845636431364</v>
      </c>
      <c r="AK39">
        <f>ABS(100*(AD39-AD40)/(AVERAGE(AD39:AD40)))</f>
        <v>0.22209600188020565</v>
      </c>
      <c r="AP39">
        <f>ABS(100*((AVERAGE(AE39:AE40))-6)/6)</f>
        <v>10.26783160734972</v>
      </c>
      <c r="AQ39">
        <f>ABS(100*(AE39-AE40)/(AVERAGE(AE39:AE40)))</f>
        <v>1.5417089371464936</v>
      </c>
      <c r="AV39">
        <f>ABS(100*((AVERAGE(AF39:AF40))-3)/3)</f>
        <v>13.693178651056305</v>
      </c>
      <c r="AW39">
        <f>ABS(100*(AF39-AF40)/(AVERAGE(AF39:AF40)))</f>
        <v>3.1992340781192921</v>
      </c>
      <c r="BB39">
        <f>ABS(100*((AVERAGE(AG39:AG40))-0.3)/0.3)</f>
        <v>18.42415092044719</v>
      </c>
      <c r="BC39">
        <f>ABS(100*(AG39-AG40)/(AVERAGE(AG39:AG40)))</f>
        <v>1.0344020862013066</v>
      </c>
      <c r="BG39" s="3">
        <f>AVERAGE(AD39:AD40)</f>
        <v>3.2052745369092941</v>
      </c>
      <c r="BH39" s="3">
        <f>AVERAGE(AE39:AE40)</f>
        <v>6.6160698964409832</v>
      </c>
      <c r="BI39" s="3">
        <f>AVERAGE(AF39:AF40)</f>
        <v>3.4107953595316891</v>
      </c>
      <c r="BJ39" s="3">
        <f>AVERAGE(AG39:AG40)</f>
        <v>0.35527245276134156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4019</v>
      </c>
      <c r="J40">
        <v>8345</v>
      </c>
      <c r="L40">
        <v>4340</v>
      </c>
      <c r="M40">
        <v>2.915</v>
      </c>
      <c r="N40">
        <v>6.1239999999999997</v>
      </c>
      <c r="O40">
        <v>3.2090000000000001</v>
      </c>
      <c r="Q40">
        <v>0.28199999999999997</v>
      </c>
      <c r="R40">
        <v>1</v>
      </c>
      <c r="S40">
        <v>0</v>
      </c>
      <c r="T40">
        <v>0</v>
      </c>
      <c r="V40">
        <v>0</v>
      </c>
      <c r="Y40" s="1">
        <v>44827</v>
      </c>
      <c r="Z40" s="6">
        <v>0.72079861111111121</v>
      </c>
      <c r="AB40">
        <v>1</v>
      </c>
      <c r="AD40" s="3">
        <f t="shared" si="4"/>
        <v>3.201715143611414</v>
      </c>
      <c r="AE40" s="3">
        <f t="shared" si="5"/>
        <v>6.6670701668816275</v>
      </c>
      <c r="AF40" s="3">
        <f t="shared" si="6"/>
        <v>3.4653550232702135</v>
      </c>
      <c r="AG40" s="3">
        <f t="shared" si="7"/>
        <v>0.35343497992981066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4508</v>
      </c>
      <c r="J41">
        <v>12333</v>
      </c>
      <c r="L41">
        <v>6005</v>
      </c>
      <c r="M41">
        <v>5.8159999999999998</v>
      </c>
      <c r="N41">
        <v>16.106999999999999</v>
      </c>
      <c r="O41">
        <v>10.291</v>
      </c>
      <c r="Q41">
        <v>0.76900000000000002</v>
      </c>
      <c r="R41">
        <v>1</v>
      </c>
      <c r="S41">
        <v>0</v>
      </c>
      <c r="T41">
        <v>0</v>
      </c>
      <c r="V41">
        <v>0</v>
      </c>
      <c r="Y41" s="1">
        <v>44827</v>
      </c>
      <c r="Z41" s="6">
        <v>0.73423611111111109</v>
      </c>
      <c r="AB41">
        <v>1</v>
      </c>
      <c r="AD41" s="3">
        <f t="shared" si="4"/>
        <v>6.4657703579237849</v>
      </c>
      <c r="AE41" s="3">
        <f t="shared" si="5"/>
        <v>17.783869876265136</v>
      </c>
      <c r="AF41" s="3">
        <f t="shared" si="6"/>
        <v>11.318099518341352</v>
      </c>
      <c r="AG41" s="3">
        <f t="shared" si="7"/>
        <v>0.88181616119477158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5969</v>
      </c>
      <c r="J42">
        <v>12251</v>
      </c>
      <c r="L42">
        <v>6026</v>
      </c>
      <c r="M42">
        <v>7.4989999999999997</v>
      </c>
      <c r="N42">
        <v>16.001999999999999</v>
      </c>
      <c r="O42">
        <v>8.5030000000000001</v>
      </c>
      <c r="Q42">
        <v>0.77200000000000002</v>
      </c>
      <c r="R42">
        <v>1</v>
      </c>
      <c r="S42">
        <v>0</v>
      </c>
      <c r="T42">
        <v>0</v>
      </c>
      <c r="V42">
        <v>0</v>
      </c>
      <c r="Y42" s="1">
        <v>44827</v>
      </c>
      <c r="Z42" s="6">
        <v>0.74146990740740737</v>
      </c>
      <c r="AB42">
        <v>1</v>
      </c>
      <c r="AD42" s="3">
        <f t="shared" si="4"/>
        <v>8.5479619928397401</v>
      </c>
      <c r="AE42" s="3">
        <f t="shared" si="5"/>
        <v>17.665205701585901</v>
      </c>
      <c r="AF42" s="3">
        <f t="shared" si="6"/>
        <v>9.1172437087461606</v>
      </c>
      <c r="AG42" s="3">
        <f t="shared" si="7"/>
        <v>0.88490620559614497</v>
      </c>
      <c r="AH42" s="3"/>
      <c r="AJ42">
        <f>ABS(100*((AVERAGE(AD42:AD43))-9)/9)</f>
        <v>2.1643618401308808</v>
      </c>
      <c r="AK42">
        <f>ABS(100*(AD42-AD43)/(AVERAGE(AD42:AD43)))</f>
        <v>5.8430296722783304</v>
      </c>
      <c r="AP42">
        <f>ABS(100*((AVERAGE(AE42:AE43))-18)/18)</f>
        <v>1.9202651612500194</v>
      </c>
      <c r="AQ42">
        <f>ABS(100*(AE42-AE43)/(AVERAGE(AE42:AE43)))</f>
        <v>0.12295473030466093</v>
      </c>
      <c r="AV42">
        <f>ABS(100*((AVERAGE(AF42:AF43))-9)/9)</f>
        <v>1.676168482369178</v>
      </c>
      <c r="AW42">
        <f>ABS(100*(AF42-AF43)/(AVERAGE(AF42:AF43)))</f>
        <v>6.0593170777572167</v>
      </c>
      <c r="BB42">
        <f>ABS(100*((AVERAGE(AG42:AG43))-0.9)/0.9)</f>
        <v>2.4618614483961818</v>
      </c>
      <c r="BC42">
        <f>ABS(100*(AG42-AG43)/(AVERAGE(AG42:AG43)))</f>
        <v>1.6091616939890134</v>
      </c>
      <c r="BG42" s="3">
        <f>AVERAGE(AD42:AD43)</f>
        <v>8.8052074343882207</v>
      </c>
      <c r="BH42" s="3">
        <f>AVERAGE(AE42:AE43)</f>
        <v>17.654352270974996</v>
      </c>
      <c r="BI42" s="3">
        <f>AVERAGE(AF42:AF43)</f>
        <v>8.849144836586774</v>
      </c>
      <c r="BJ42" s="3">
        <f>AVERAGE(AG42:AG43)</f>
        <v>0.87784324696443439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6330</v>
      </c>
      <c r="J43">
        <v>12236</v>
      </c>
      <c r="L43">
        <v>5930</v>
      </c>
      <c r="M43">
        <v>7.9139999999999997</v>
      </c>
      <c r="N43">
        <v>15.983000000000001</v>
      </c>
      <c r="O43">
        <v>8.0690000000000008</v>
      </c>
      <c r="Q43">
        <v>0.75700000000000001</v>
      </c>
      <c r="R43">
        <v>1</v>
      </c>
      <c r="S43">
        <v>0</v>
      </c>
      <c r="T43">
        <v>0</v>
      </c>
      <c r="V43">
        <v>0</v>
      </c>
      <c r="Y43" s="1">
        <v>44827</v>
      </c>
      <c r="Z43" s="6">
        <v>0.74935185185185194</v>
      </c>
      <c r="AB43">
        <v>1</v>
      </c>
      <c r="AD43" s="3">
        <f t="shared" si="4"/>
        <v>9.0624528759367013</v>
      </c>
      <c r="AE43" s="3">
        <f t="shared" si="5"/>
        <v>17.643498840364089</v>
      </c>
      <c r="AF43" s="3">
        <f t="shared" si="6"/>
        <v>8.5810459644273873</v>
      </c>
      <c r="AG43" s="3">
        <f t="shared" si="7"/>
        <v>0.87078028833272392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8588</v>
      </c>
      <c r="J44">
        <v>17910</v>
      </c>
      <c r="L44">
        <v>8544</v>
      </c>
      <c r="M44">
        <v>7.4980000000000002</v>
      </c>
      <c r="N44">
        <v>16.542999999999999</v>
      </c>
      <c r="O44">
        <v>9.0449999999999999</v>
      </c>
      <c r="Q44">
        <v>0.83299999999999996</v>
      </c>
      <c r="R44">
        <v>1</v>
      </c>
      <c r="S44">
        <v>0</v>
      </c>
      <c r="T44">
        <v>0</v>
      </c>
      <c r="V44">
        <v>0</v>
      </c>
      <c r="Y44" s="1">
        <v>44827</v>
      </c>
      <c r="Z44" s="6">
        <v>0.76370370370370377</v>
      </c>
      <c r="AB44">
        <v>1</v>
      </c>
      <c r="AD44" s="3">
        <f t="shared" si="4"/>
        <v>8.7567697713818209</v>
      </c>
      <c r="AE44" s="3">
        <f t="shared" si="5"/>
        <v>18.435850390903546</v>
      </c>
      <c r="AF44" s="3">
        <f t="shared" si="6"/>
        <v>9.6790806195217254</v>
      </c>
      <c r="AG44" s="3">
        <f t="shared" si="7"/>
        <v>0.89519045437126044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8814</v>
      </c>
      <c r="J45">
        <v>17742</v>
      </c>
      <c r="L45">
        <v>8583</v>
      </c>
      <c r="M45">
        <v>7.6840000000000002</v>
      </c>
      <c r="N45">
        <v>16.390999999999998</v>
      </c>
      <c r="O45">
        <v>8.7070000000000007</v>
      </c>
      <c r="Q45">
        <v>0.83699999999999997</v>
      </c>
      <c r="R45">
        <v>1</v>
      </c>
      <c r="S45">
        <v>0</v>
      </c>
      <c r="T45">
        <v>0</v>
      </c>
      <c r="V45">
        <v>0</v>
      </c>
      <c r="Y45" s="1">
        <v>44827</v>
      </c>
      <c r="Z45" s="6">
        <v>0.7715277777777777</v>
      </c>
      <c r="AB45">
        <v>1</v>
      </c>
      <c r="AD45" s="3">
        <f t="shared" si="4"/>
        <v>8.9864408307168286</v>
      </c>
      <c r="AE45" s="3">
        <f t="shared" si="5"/>
        <v>18.262492982738959</v>
      </c>
      <c r="AF45" s="3">
        <f t="shared" si="6"/>
        <v>9.27605215202213</v>
      </c>
      <c r="AG45" s="3">
        <f t="shared" si="7"/>
        <v>0.89928247095539782</v>
      </c>
      <c r="AH45" s="3"/>
      <c r="AJ45">
        <f>ABS(100*((AVERAGE(AD45:AD46))-9)/9)</f>
        <v>1.003172922211901</v>
      </c>
      <c r="AK45">
        <f>ABS(100*(AD45-AD46)/(AVERAGE(AD45:AD46)))</f>
        <v>1.7223087060403333</v>
      </c>
      <c r="AP45">
        <f>ABS(100*((AVERAGE(AE45:AE46))-18)/18)</f>
        <v>0.83056167017596905</v>
      </c>
      <c r="AQ45">
        <f>ABS(100*(AE45-AE46)/(AVERAGE(AE45:AE46)))</f>
        <v>1.2451238354243228</v>
      </c>
      <c r="AV45">
        <f>ABS(100*((AVERAGE(AF45:AF46))-9)/9)</f>
        <v>2.6642962625638589</v>
      </c>
      <c r="AW45">
        <f>ABS(100*(AF45-AF46)/(AVERAGE(AF45:AF46)))</f>
        <v>0.78498540521783522</v>
      </c>
      <c r="BB45">
        <f>ABS(100*((AVERAGE(AG45:AG46))-0.9)/0.9)</f>
        <v>0.51690670838928143</v>
      </c>
      <c r="BC45">
        <f>ABS(100*(AG45-AG46)/(AVERAGE(AG45:AG46)))</f>
        <v>0.87890564019265283</v>
      </c>
      <c r="BG45" s="3">
        <f>AVERAGE(AD45:AD46)</f>
        <v>8.9097144370009289</v>
      </c>
      <c r="BH45" s="3">
        <f>AVERAGE(AE45:AE46)</f>
        <v>18.149501100631674</v>
      </c>
      <c r="BI45" s="3">
        <f>AVERAGE(AF45:AF46)</f>
        <v>9.2397866636307473</v>
      </c>
      <c r="BJ45" s="3">
        <f>AVERAGE(AG45:AG46)</f>
        <v>0.89534783962449649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8663</v>
      </c>
      <c r="J46">
        <v>17523</v>
      </c>
      <c r="L46">
        <v>8508</v>
      </c>
      <c r="M46">
        <v>7.56</v>
      </c>
      <c r="N46">
        <v>16.192</v>
      </c>
      <c r="O46">
        <v>8.6319999999999997</v>
      </c>
      <c r="Q46">
        <v>0.82899999999999996</v>
      </c>
      <c r="R46">
        <v>1</v>
      </c>
      <c r="S46">
        <v>0</v>
      </c>
      <c r="T46">
        <v>0</v>
      </c>
      <c r="V46">
        <v>0</v>
      </c>
      <c r="Y46" s="1">
        <v>44827</v>
      </c>
      <c r="Z46" s="6">
        <v>0.77972222222222232</v>
      </c>
      <c r="AB46">
        <v>1</v>
      </c>
      <c r="AD46" s="3">
        <f t="shared" si="4"/>
        <v>8.8329880432850292</v>
      </c>
      <c r="AE46" s="3">
        <f t="shared" si="5"/>
        <v>18.036509218524394</v>
      </c>
      <c r="AF46" s="3">
        <f t="shared" si="6"/>
        <v>9.2035211752393646</v>
      </c>
      <c r="AG46" s="3">
        <f t="shared" si="7"/>
        <v>0.89141320829359505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11416</v>
      </c>
      <c r="J47">
        <v>23172</v>
      </c>
      <c r="L47">
        <v>11469</v>
      </c>
      <c r="M47">
        <v>7.6440000000000001</v>
      </c>
      <c r="N47">
        <v>16.591000000000001</v>
      </c>
      <c r="O47">
        <v>8.9469999999999992</v>
      </c>
      <c r="Q47">
        <v>0.90300000000000002</v>
      </c>
      <c r="R47">
        <v>1</v>
      </c>
      <c r="S47">
        <v>0</v>
      </c>
      <c r="T47">
        <v>0</v>
      </c>
      <c r="V47">
        <v>0</v>
      </c>
      <c r="Y47" s="1">
        <v>44827</v>
      </c>
      <c r="Z47" s="6">
        <v>0.79443287037037036</v>
      </c>
      <c r="AB47">
        <v>1</v>
      </c>
      <c r="AD47" s="3">
        <f t="shared" si="4"/>
        <v>9.0525667490376236</v>
      </c>
      <c r="AE47" s="3">
        <f t="shared" si="5"/>
        <v>18.575432526305843</v>
      </c>
      <c r="AF47" s="3">
        <f t="shared" si="6"/>
        <v>9.522865777268219</v>
      </c>
      <c r="AG47" s="3">
        <f t="shared" si="7"/>
        <v>0.93562803841798325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11691</v>
      </c>
      <c r="J48">
        <v>23014</v>
      </c>
      <c r="L48">
        <v>11594</v>
      </c>
      <c r="M48">
        <v>7.82</v>
      </c>
      <c r="N48">
        <v>16.48</v>
      </c>
      <c r="O48">
        <v>8.66</v>
      </c>
      <c r="Q48">
        <v>0.91400000000000003</v>
      </c>
      <c r="R48">
        <v>1</v>
      </c>
      <c r="S48">
        <v>0</v>
      </c>
      <c r="T48">
        <v>0</v>
      </c>
      <c r="V48">
        <v>0</v>
      </c>
      <c r="Y48" s="1">
        <v>44827</v>
      </c>
      <c r="Z48" s="6">
        <v>0.80270833333333336</v>
      </c>
      <c r="AB48">
        <v>1</v>
      </c>
      <c r="AD48" s="3">
        <f t="shared" si="4"/>
        <v>9.2700852283525084</v>
      </c>
      <c r="AE48" s="3">
        <f t="shared" si="5"/>
        <v>18.448534215603132</v>
      </c>
      <c r="AF48" s="3">
        <f t="shared" si="6"/>
        <v>9.1784489872506239</v>
      </c>
      <c r="AG48" s="3">
        <f t="shared" si="7"/>
        <v>0.94583622081537744</v>
      </c>
      <c r="AH48" s="3"/>
      <c r="AJ48">
        <f>ABS(100*((AVERAGE(AD48:AD49))-9)/9)</f>
        <v>2.2055763805633393</v>
      </c>
      <c r="AK48">
        <f>ABS(100*(AD48-AD49)/(AVERAGE(AD48:AD49)))</f>
        <v>1.5564133177423292</v>
      </c>
      <c r="AP48">
        <f>ABS(100*((AVERAGE(AE48:AE49))-18)/18)</f>
        <v>1.2603541600333539</v>
      </c>
      <c r="AQ48">
        <f>ABS(100*(AE48-AE49)/(AVERAGE(AE48:AE49)))</f>
        <v>2.4323489751400746</v>
      </c>
      <c r="AV48">
        <f>ABS(100*((AVERAGE(AF48:AF49))-9)/9)</f>
        <v>0.31513193950334856</v>
      </c>
      <c r="AW48">
        <f>ABS(100*(AF48-AF49)/(AVERAGE(AF48:AF49)))</f>
        <v>3.3247916904685466</v>
      </c>
      <c r="BB48">
        <f>ABS(100*((AVERAGE(AG48:AG49))-0.9)/0.9)</f>
        <v>3.4414563605301831</v>
      </c>
      <c r="BC48">
        <f>ABS(100*(AG48-AG49)/(AVERAGE(AG48:AG49)))</f>
        <v>3.1930274795140683</v>
      </c>
      <c r="BG48" s="3">
        <f>AVERAGE(AD48:AD49)</f>
        <v>9.1985018742507005</v>
      </c>
      <c r="BH48" s="3">
        <f>AVERAGE(AE48:AE49)</f>
        <v>18.226863748806004</v>
      </c>
      <c r="BI48" s="3">
        <f>AVERAGE(AF48:AF49)</f>
        <v>9.0283618745553014</v>
      </c>
      <c r="BJ48" s="3">
        <f>AVERAGE(AG48:AG49)</f>
        <v>0.93097310724477167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11510</v>
      </c>
      <c r="J49">
        <v>22462</v>
      </c>
      <c r="L49">
        <v>11230</v>
      </c>
      <c r="M49">
        <v>7.7050000000000001</v>
      </c>
      <c r="N49">
        <v>16.09</v>
      </c>
      <c r="O49">
        <v>8.3859999999999992</v>
      </c>
      <c r="Q49">
        <v>0.88200000000000001</v>
      </c>
      <c r="R49">
        <v>1</v>
      </c>
      <c r="S49">
        <v>0</v>
      </c>
      <c r="T49">
        <v>0</v>
      </c>
      <c r="V49">
        <v>0</v>
      </c>
      <c r="Y49" s="1">
        <v>44827</v>
      </c>
      <c r="Z49" s="6">
        <v>0.81123842592592599</v>
      </c>
      <c r="AB49">
        <v>1</v>
      </c>
      <c r="AD49" s="3">
        <f t="shared" si="4"/>
        <v>9.1269185201488927</v>
      </c>
      <c r="AE49" s="3">
        <f t="shared" si="5"/>
        <v>18.005193282008872</v>
      </c>
      <c r="AF49" s="3">
        <f t="shared" si="6"/>
        <v>8.8782747618599789</v>
      </c>
      <c r="AG49" s="3">
        <f t="shared" si="7"/>
        <v>0.9161099936741659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5708</v>
      </c>
      <c r="J50">
        <v>8809</v>
      </c>
      <c r="L50">
        <v>3655</v>
      </c>
      <c r="M50">
        <v>7.99</v>
      </c>
      <c r="N50">
        <v>12.903</v>
      </c>
      <c r="O50">
        <v>4.9119999999999999</v>
      </c>
      <c r="Q50">
        <v>0.44400000000000001</v>
      </c>
      <c r="R50">
        <v>1</v>
      </c>
      <c r="S50">
        <v>0</v>
      </c>
      <c r="T50">
        <v>0</v>
      </c>
      <c r="V50">
        <v>0</v>
      </c>
      <c r="Y50" s="1">
        <v>44827</v>
      </c>
      <c r="Z50" s="6">
        <v>0.8243287037037037</v>
      </c>
      <c r="AB50">
        <v>1</v>
      </c>
      <c r="AD50" s="3">
        <f t="shared" si="4"/>
        <v>9.0753481894980386</v>
      </c>
      <c r="AE50" s="3">
        <f t="shared" si="5"/>
        <v>14.079467120675353</v>
      </c>
      <c r="AF50" s="3">
        <f t="shared" si="6"/>
        <v>5.0041189311773149</v>
      </c>
      <c r="AG50" s="3">
        <f t="shared" si="7"/>
        <v>0.59498828078418353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5859</v>
      </c>
      <c r="J51">
        <v>8639</v>
      </c>
      <c r="L51">
        <v>3590</v>
      </c>
      <c r="M51">
        <v>8.1829999999999998</v>
      </c>
      <c r="N51">
        <v>12.663</v>
      </c>
      <c r="O51">
        <v>4.4790000000000001</v>
      </c>
      <c r="Q51">
        <v>0.432</v>
      </c>
      <c r="R51">
        <v>1</v>
      </c>
      <c r="S51">
        <v>0</v>
      </c>
      <c r="T51">
        <v>0</v>
      </c>
      <c r="V51">
        <v>0</v>
      </c>
      <c r="Y51" s="1">
        <v>44827</v>
      </c>
      <c r="Z51" s="6">
        <v>0.83137731481481481</v>
      </c>
      <c r="AB51">
        <v>1</v>
      </c>
      <c r="AD51" s="3">
        <f t="shared" si="4"/>
        <v>9.314223028600205</v>
      </c>
      <c r="AE51" s="3">
        <f t="shared" si="5"/>
        <v>13.806394806504974</v>
      </c>
      <c r="AF51" s="3">
        <f t="shared" si="6"/>
        <v>4.492171777904769</v>
      </c>
      <c r="AG51" s="3">
        <f t="shared" si="7"/>
        <v>0.58437177109089389</v>
      </c>
      <c r="AH51" s="3"/>
      <c r="AI51">
        <f>100*(AVERAGE(I51:I52))/(AVERAGE(I$51:I$52))</f>
        <v>100</v>
      </c>
      <c r="AK51">
        <f>ABS(100*(AD51-AD52)/(AVERAGE(AD51:AD52)))</f>
        <v>1.2489869548954931</v>
      </c>
      <c r="AO51">
        <f>100*(AVERAGE(J51:J52))/(AVERAGE(J$51:J$52))</f>
        <v>100</v>
      </c>
      <c r="AQ51">
        <f>ABS(100*(AE51-AE52)/(AVERAGE(AE51:AE52)))</f>
        <v>0.25628743041093982</v>
      </c>
      <c r="AU51">
        <f>100*(((AVERAGE(J51:J52))-(AVERAGE(I51:I52)))/((AVERAGE(J$51:J$52))-(AVERAGE($I$51:I52))))</f>
        <v>100</v>
      </c>
      <c r="AW51">
        <f>ABS(100*(AF51-AF52)/(AVERAGE(AF51:AF52)))</f>
        <v>3.4511841263300402</v>
      </c>
      <c r="BA51">
        <f>100*(AVERAGE(L51:L52))/(AVERAGE(L$51:L$52))</f>
        <v>100</v>
      </c>
      <c r="BC51">
        <f>ABS(100*(AG51-AG52)/(AVERAGE(AG51:AG52)))</f>
        <v>2.4902094768712679</v>
      </c>
      <c r="BG51" s="3">
        <f>AVERAGE(AD51:AD52)</f>
        <v>9.3727552739431204</v>
      </c>
      <c r="BH51" s="3">
        <f>AVERAGE(AE51:AE52)</f>
        <v>13.788725421470421</v>
      </c>
      <c r="BI51" s="3">
        <f>AVERAGE(AF51:AF52)</f>
        <v>4.4159701475273012</v>
      </c>
      <c r="BJ51" s="3">
        <f>AVERAGE(AG51:AG52)</f>
        <v>0.57718521068312856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5933</v>
      </c>
      <c r="J52">
        <v>8617</v>
      </c>
      <c r="L52">
        <v>3502</v>
      </c>
      <c r="M52">
        <v>8.2769999999999992</v>
      </c>
      <c r="N52">
        <v>12.631</v>
      </c>
      <c r="O52">
        <v>4.3540000000000001</v>
      </c>
      <c r="Q52">
        <v>0.41699999999999998</v>
      </c>
      <c r="R52">
        <v>1</v>
      </c>
      <c r="S52">
        <v>0</v>
      </c>
      <c r="T52">
        <v>0</v>
      </c>
      <c r="V52">
        <v>0</v>
      </c>
      <c r="Y52" s="1">
        <v>44827</v>
      </c>
      <c r="Z52" s="6">
        <v>0.83881944444444445</v>
      </c>
      <c r="AB52">
        <v>1</v>
      </c>
      <c r="AD52" s="3">
        <f t="shared" si="4"/>
        <v>9.4312875192860339</v>
      </c>
      <c r="AE52" s="3">
        <f t="shared" si="5"/>
        <v>13.771056036435867</v>
      </c>
      <c r="AF52" s="3">
        <f t="shared" si="6"/>
        <v>4.3397685171498335</v>
      </c>
      <c r="AG52" s="3">
        <f t="shared" si="7"/>
        <v>0.56999865027536323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5559</v>
      </c>
      <c r="J53">
        <v>7403</v>
      </c>
      <c r="L53">
        <v>3849</v>
      </c>
      <c r="M53">
        <v>4.68</v>
      </c>
      <c r="N53">
        <v>6.55</v>
      </c>
      <c r="O53">
        <v>1.87</v>
      </c>
      <c r="Q53">
        <v>0.28699999999999998</v>
      </c>
      <c r="R53">
        <v>1</v>
      </c>
      <c r="S53">
        <v>0</v>
      </c>
      <c r="T53">
        <v>0</v>
      </c>
      <c r="V53">
        <v>0</v>
      </c>
      <c r="Y53" s="1">
        <v>44827</v>
      </c>
      <c r="Z53" s="6">
        <v>0.85240740740740739</v>
      </c>
      <c r="AB53">
        <v>1</v>
      </c>
      <c r="AD53" s="3">
        <f t="shared" si="4"/>
        <v>5.3037823533297264</v>
      </c>
      <c r="AE53" s="3">
        <f t="shared" si="5"/>
        <v>7.0925990710279585</v>
      </c>
      <c r="AF53" s="3">
        <f t="shared" si="6"/>
        <v>1.7888167176982321</v>
      </c>
      <c r="AG53" s="3">
        <f t="shared" si="7"/>
        <v>0.3760046873674166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3880</v>
      </c>
      <c r="J54">
        <v>7368</v>
      </c>
      <c r="L54">
        <v>3850</v>
      </c>
      <c r="M54">
        <v>3.3919999999999999</v>
      </c>
      <c r="N54">
        <v>6.52</v>
      </c>
      <c r="O54">
        <v>3.129</v>
      </c>
      <c r="Q54">
        <v>0.28699999999999998</v>
      </c>
      <c r="R54">
        <v>1</v>
      </c>
      <c r="S54">
        <v>0</v>
      </c>
      <c r="T54">
        <v>0</v>
      </c>
      <c r="V54">
        <v>0</v>
      </c>
      <c r="Y54" s="1">
        <v>44827</v>
      </c>
      <c r="Z54" s="6">
        <v>0.85956018518518518</v>
      </c>
      <c r="AB54">
        <v>1</v>
      </c>
      <c r="AD54" s="3">
        <f t="shared" si="4"/>
        <v>3.7101233274256136</v>
      </c>
      <c r="AE54" s="3">
        <f t="shared" si="5"/>
        <v>7.0588666086892644</v>
      </c>
      <c r="AF54" s="3">
        <f t="shared" si="6"/>
        <v>3.3487432812636508</v>
      </c>
      <c r="AG54" s="3">
        <f t="shared" si="7"/>
        <v>0.3761026859184316</v>
      </c>
      <c r="AH54" s="3"/>
      <c r="AK54">
        <f>ABS(100*(AD54-AD55)/(AVERAGE(AD54:AD55)))</f>
        <v>0.71890695214712663</v>
      </c>
      <c r="AQ54">
        <f>ABS(100*(AE54-AE55)/(AVERAGE(AE54:AE55)))</f>
        <v>2.2226480462120461</v>
      </c>
      <c r="AW54">
        <f>ABS(100*(AF54-AF55)/(AVERAGE(AF54:AF55)))</f>
        <v>3.9151955474548856</v>
      </c>
      <c r="BC54">
        <f>ABS(100*(AG54-AG55)/(AVERAGE(AG54:AG55)))</f>
        <v>2.2928893326749615</v>
      </c>
      <c r="BG54" s="3">
        <f>AVERAGE(AD54:AD55)</f>
        <v>3.6968349257801951</v>
      </c>
      <c r="BH54" s="3">
        <f>AVERAGE(AE54:AE55)</f>
        <v>6.9812819453102684</v>
      </c>
      <c r="BI54" s="3">
        <f>AVERAGE(AF54:AF55)</f>
        <v>3.2844470195300728</v>
      </c>
      <c r="BJ54" s="3">
        <f>AVERAGE(AG54:AG55)</f>
        <v>0.3718397489492799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3852</v>
      </c>
      <c r="J55">
        <v>7207</v>
      </c>
      <c r="L55">
        <v>3763</v>
      </c>
      <c r="M55">
        <v>3.37</v>
      </c>
      <c r="N55">
        <v>6.3840000000000003</v>
      </c>
      <c r="O55">
        <v>3.0139999999999998</v>
      </c>
      <c r="Q55">
        <v>0.27800000000000002</v>
      </c>
      <c r="R55">
        <v>1</v>
      </c>
      <c r="S55">
        <v>0</v>
      </c>
      <c r="T55">
        <v>0</v>
      </c>
      <c r="V55">
        <v>0</v>
      </c>
      <c r="Y55" s="1">
        <v>44827</v>
      </c>
      <c r="Z55" s="6">
        <v>0.86715277777777777</v>
      </c>
      <c r="AB55">
        <v>1</v>
      </c>
      <c r="AD55" s="3">
        <f t="shared" si="4"/>
        <v>3.6835465241347767</v>
      </c>
      <c r="AE55" s="3">
        <f t="shared" si="5"/>
        <v>6.9036972819312714</v>
      </c>
      <c r="AF55" s="3">
        <f t="shared" si="6"/>
        <v>3.2201507577964947</v>
      </c>
      <c r="AG55" s="3">
        <f t="shared" si="7"/>
        <v>0.3675768119801282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148</v>
      </c>
      <c r="D56" t="s">
        <v>27</v>
      </c>
      <c r="G56">
        <v>0.5</v>
      </c>
      <c r="H56">
        <v>0.5</v>
      </c>
      <c r="I56">
        <v>5572</v>
      </c>
      <c r="J56">
        <v>9875</v>
      </c>
      <c r="L56">
        <v>5610</v>
      </c>
      <c r="M56">
        <v>4.6890000000000001</v>
      </c>
      <c r="N56">
        <v>8.6449999999999996</v>
      </c>
      <c r="O56">
        <v>3.9550000000000001</v>
      </c>
      <c r="Q56">
        <v>0.47099999999999997</v>
      </c>
      <c r="R56">
        <v>1</v>
      </c>
      <c r="S56">
        <v>0</v>
      </c>
      <c r="T56">
        <v>0</v>
      </c>
      <c r="V56">
        <v>0</v>
      </c>
      <c r="Y56" s="1">
        <v>44827</v>
      </c>
      <c r="Z56" s="6">
        <v>0.88042824074074078</v>
      </c>
      <c r="AB56">
        <v>1</v>
      </c>
      <c r="AD56" s="3">
        <f t="shared" si="4"/>
        <v>5.3161215834290436</v>
      </c>
      <c r="AE56" s="3">
        <f t="shared" si="5"/>
        <v>9.4750746967780088</v>
      </c>
      <c r="AF56" s="3">
        <f t="shared" si="6"/>
        <v>4.1589531133489652</v>
      </c>
      <c r="AG56" s="3">
        <f t="shared" si="7"/>
        <v>0.54858013570480002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148</v>
      </c>
      <c r="D57" t="s">
        <v>27</v>
      </c>
      <c r="G57">
        <v>0.5</v>
      </c>
      <c r="H57">
        <v>0.5</v>
      </c>
      <c r="I57">
        <v>6259</v>
      </c>
      <c r="J57">
        <v>9897</v>
      </c>
      <c r="L57">
        <v>5547</v>
      </c>
      <c r="M57">
        <v>5.2169999999999996</v>
      </c>
      <c r="N57">
        <v>8.6639999999999997</v>
      </c>
      <c r="O57">
        <v>3.4470000000000001</v>
      </c>
      <c r="Q57">
        <v>0.46400000000000002</v>
      </c>
      <c r="R57">
        <v>1</v>
      </c>
      <c r="S57">
        <v>0</v>
      </c>
      <c r="T57">
        <v>0</v>
      </c>
      <c r="V57">
        <v>0</v>
      </c>
      <c r="Y57" s="1">
        <v>44827</v>
      </c>
      <c r="Z57" s="6">
        <v>0.88774305555555555</v>
      </c>
      <c r="AB57">
        <v>1</v>
      </c>
      <c r="AD57" s="3">
        <f t="shared" si="4"/>
        <v>5.9682024356006487</v>
      </c>
      <c r="AE57" s="3">
        <f t="shared" si="5"/>
        <v>9.4962779588194728</v>
      </c>
      <c r="AF57" s="3">
        <f t="shared" si="6"/>
        <v>3.5280755232188241</v>
      </c>
      <c r="AG57" s="3">
        <f t="shared" si="7"/>
        <v>0.54240622699085617</v>
      </c>
      <c r="AH57" s="3"/>
      <c r="AK57">
        <f>ABS(100*(AD57-AD58)/(AVERAGE(AD57:AD58)))</f>
        <v>0.7131196309058736</v>
      </c>
      <c r="AQ57">
        <f>ABS(100*(AE57-AE58)/(AVERAGE(AE57:AE58)))</f>
        <v>1.5855784826889456</v>
      </c>
      <c r="AW57">
        <f>ABS(100*(AF57-AF58)/(AVERAGE(AF57:AF58)))</f>
        <v>5.5972579076291691</v>
      </c>
      <c r="BC57">
        <f>ABS(100*(AG57-AG58)/(AVERAGE(AG57:AG58)))</f>
        <v>0.79813682157043586</v>
      </c>
      <c r="BG57" s="3">
        <f>AVERAGE(AD57:AD58)</f>
        <v>5.9895587953879286</v>
      </c>
      <c r="BH57" s="3">
        <f>AVERAGE(AE57:AE58)</f>
        <v>9.4215846493552213</v>
      </c>
      <c r="BI57" s="3">
        <f>AVERAGE(AF57:AF58)</f>
        <v>3.4320258539672932</v>
      </c>
      <c r="BJ57" s="3">
        <f>AVERAGE(AG57:AG58)</f>
        <v>0.54025025886852651</v>
      </c>
    </row>
    <row r="58" spans="1:62" x14ac:dyDescent="0.35">
      <c r="A58">
        <v>34</v>
      </c>
      <c r="B58">
        <v>9</v>
      </c>
      <c r="C58" t="s">
        <v>148</v>
      </c>
      <c r="D58" t="s">
        <v>27</v>
      </c>
      <c r="G58">
        <v>0.5</v>
      </c>
      <c r="H58">
        <v>0.5</v>
      </c>
      <c r="I58">
        <v>6304</v>
      </c>
      <c r="J58">
        <v>9742</v>
      </c>
      <c r="L58">
        <v>5503</v>
      </c>
      <c r="M58">
        <v>5.2510000000000003</v>
      </c>
      <c r="N58">
        <v>8.532</v>
      </c>
      <c r="O58">
        <v>3.28</v>
      </c>
      <c r="Q58">
        <v>0.46</v>
      </c>
      <c r="R58">
        <v>1</v>
      </c>
      <c r="S58">
        <v>0</v>
      </c>
      <c r="T58">
        <v>0</v>
      </c>
      <c r="V58">
        <v>0</v>
      </c>
      <c r="Y58" s="1">
        <v>44827</v>
      </c>
      <c r="Z58" s="6">
        <v>0.89553240740740747</v>
      </c>
      <c r="AB58">
        <v>1</v>
      </c>
      <c r="AD58" s="3">
        <f t="shared" si="4"/>
        <v>6.0109151551752094</v>
      </c>
      <c r="AE58" s="3">
        <f t="shared" si="5"/>
        <v>9.3468913398909717</v>
      </c>
      <c r="AF58" s="3">
        <f t="shared" si="6"/>
        <v>3.3359761847157623</v>
      </c>
      <c r="AG58" s="3">
        <f t="shared" si="7"/>
        <v>0.53809429074619686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149</v>
      </c>
      <c r="D59" t="s">
        <v>27</v>
      </c>
      <c r="G59">
        <v>0.5</v>
      </c>
      <c r="H59">
        <v>0.5</v>
      </c>
      <c r="I59">
        <v>4713</v>
      </c>
      <c r="J59">
        <v>7107</v>
      </c>
      <c r="L59">
        <v>1621</v>
      </c>
      <c r="M59">
        <v>4.03</v>
      </c>
      <c r="N59">
        <v>6.2990000000000004</v>
      </c>
      <c r="O59">
        <v>2.2690000000000001</v>
      </c>
      <c r="Q59">
        <v>5.3999999999999999E-2</v>
      </c>
      <c r="R59">
        <v>1</v>
      </c>
      <c r="S59">
        <v>0</v>
      </c>
      <c r="T59">
        <v>0</v>
      </c>
      <c r="V59">
        <v>0</v>
      </c>
      <c r="Y59" s="1">
        <v>44827</v>
      </c>
      <c r="Z59" s="6">
        <v>0.90880787037037036</v>
      </c>
      <c r="AB59">
        <v>1</v>
      </c>
      <c r="AD59" s="3">
        <f t="shared" si="4"/>
        <v>4.5007832253280116</v>
      </c>
      <c r="AE59" s="3">
        <f t="shared" si="5"/>
        <v>6.807318818106431</v>
      </c>
      <c r="AF59" s="3">
        <f t="shared" si="6"/>
        <v>2.3065355927784195</v>
      </c>
      <c r="AG59" s="3">
        <f t="shared" si="7"/>
        <v>0.15766391570603663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149</v>
      </c>
      <c r="D60" t="s">
        <v>27</v>
      </c>
      <c r="G60">
        <v>0.5</v>
      </c>
      <c r="H60">
        <v>0.5</v>
      </c>
      <c r="I60">
        <v>4059</v>
      </c>
      <c r="J60">
        <v>7084</v>
      </c>
      <c r="L60">
        <v>1592</v>
      </c>
      <c r="M60">
        <v>3.5289999999999999</v>
      </c>
      <c r="N60">
        <v>6.28</v>
      </c>
      <c r="O60">
        <v>2.7509999999999999</v>
      </c>
      <c r="Q60">
        <v>0.05</v>
      </c>
      <c r="R60">
        <v>1</v>
      </c>
      <c r="S60">
        <v>0</v>
      </c>
      <c r="T60">
        <v>0</v>
      </c>
      <c r="V60">
        <v>0</v>
      </c>
      <c r="Y60" s="1">
        <v>44827</v>
      </c>
      <c r="Z60" s="6">
        <v>0.91578703703703701</v>
      </c>
      <c r="AB60">
        <v>1</v>
      </c>
      <c r="AD60" s="3">
        <f t="shared" si="4"/>
        <v>3.8800250341777498</v>
      </c>
      <c r="AE60" s="3">
        <f t="shared" si="5"/>
        <v>6.785151771426718</v>
      </c>
      <c r="AF60" s="3">
        <f t="shared" si="6"/>
        <v>2.9051267372489682</v>
      </c>
      <c r="AG60" s="3">
        <f t="shared" si="7"/>
        <v>0.15482195772660215</v>
      </c>
      <c r="AH60" s="3"/>
      <c r="AK60">
        <f>ABS(100*(AD60-AD61)/(AVERAGE(AD60:AD61)))</f>
        <v>0.94952850081025364</v>
      </c>
      <c r="AQ60">
        <f>ABS(100*(AE60-AE61)/(AVERAGE(AE60:AE61)))</f>
        <v>4.2603881204622308E-2</v>
      </c>
      <c r="AW60">
        <f>ABS(100*(AF60-AF61)/(AVERAGE(AF60:AF61)))</f>
        <v>1.1816338375939515</v>
      </c>
      <c r="BC60">
        <f>ABS(100*(AG60-AG61)/(AVERAGE(AG60:AG61)))</f>
        <v>0.44210360997528808</v>
      </c>
      <c r="BG60" s="3">
        <f>AVERAGE(AD60:AD61)</f>
        <v>3.8985338793267252</v>
      </c>
      <c r="BH60" s="3">
        <f>AVERAGE(AE60:AE61)</f>
        <v>6.7865974483840912</v>
      </c>
      <c r="BI60" s="3">
        <f>AVERAGE(AF60:AF61)</f>
        <v>2.8880635690573655</v>
      </c>
      <c r="BJ60" s="3">
        <f>AVERAGE(AG60:AG61)</f>
        <v>0.15516495265515459</v>
      </c>
    </row>
    <row r="61" spans="1:62" x14ac:dyDescent="0.35">
      <c r="A61">
        <v>37</v>
      </c>
      <c r="B61">
        <v>10</v>
      </c>
      <c r="C61" t="s">
        <v>149</v>
      </c>
      <c r="D61" t="s">
        <v>27</v>
      </c>
      <c r="G61">
        <v>0.5</v>
      </c>
      <c r="H61">
        <v>0.5</v>
      </c>
      <c r="I61">
        <v>4098</v>
      </c>
      <c r="J61">
        <v>7087</v>
      </c>
      <c r="L61">
        <v>1599</v>
      </c>
      <c r="M61">
        <v>3.5590000000000002</v>
      </c>
      <c r="N61">
        <v>6.2830000000000004</v>
      </c>
      <c r="O61">
        <v>2.7240000000000002</v>
      </c>
      <c r="Q61">
        <v>5.0999999999999997E-2</v>
      </c>
      <c r="R61">
        <v>1</v>
      </c>
      <c r="S61">
        <v>0</v>
      </c>
      <c r="T61">
        <v>0</v>
      </c>
      <c r="V61">
        <v>0</v>
      </c>
      <c r="Y61" s="1">
        <v>44827</v>
      </c>
      <c r="Z61" s="6">
        <v>0.92343750000000002</v>
      </c>
      <c r="AB61">
        <v>1</v>
      </c>
      <c r="AD61" s="3">
        <f t="shared" si="4"/>
        <v>3.9170427244757007</v>
      </c>
      <c r="AE61" s="3">
        <f t="shared" si="5"/>
        <v>6.7880431253414635</v>
      </c>
      <c r="AF61" s="3">
        <f t="shared" si="6"/>
        <v>2.8710004008657628</v>
      </c>
      <c r="AG61" s="3">
        <f t="shared" si="7"/>
        <v>0.15550794758370703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150</v>
      </c>
      <c r="D62" t="s">
        <v>27</v>
      </c>
      <c r="G62">
        <v>0.5</v>
      </c>
      <c r="H62">
        <v>0.5</v>
      </c>
      <c r="I62">
        <v>8270</v>
      </c>
      <c r="J62">
        <v>12401</v>
      </c>
      <c r="L62">
        <v>1912</v>
      </c>
      <c r="M62">
        <v>6.7590000000000003</v>
      </c>
      <c r="N62">
        <v>10.785</v>
      </c>
      <c r="O62">
        <v>4.0259999999999998</v>
      </c>
      <c r="Q62">
        <v>8.4000000000000005E-2</v>
      </c>
      <c r="R62">
        <v>1</v>
      </c>
      <c r="S62">
        <v>0</v>
      </c>
      <c r="T62">
        <v>0</v>
      </c>
      <c r="V62">
        <v>0</v>
      </c>
      <c r="Y62" s="1">
        <v>44827</v>
      </c>
      <c r="Z62" s="6">
        <v>0.93690972222222213</v>
      </c>
      <c r="AB62">
        <v>1</v>
      </c>
      <c r="AD62" s="3">
        <f t="shared" si="4"/>
        <v>7.8769864148104007</v>
      </c>
      <c r="AE62" s="3">
        <f t="shared" si="5"/>
        <v>11.909594692993471</v>
      </c>
      <c r="AF62" s="3">
        <f t="shared" si="6"/>
        <v>4.0326082781830701</v>
      </c>
      <c r="AG62" s="3">
        <f t="shared" si="7"/>
        <v>0.18618149405139642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150</v>
      </c>
      <c r="D63" t="s">
        <v>27</v>
      </c>
      <c r="G63">
        <v>0.5</v>
      </c>
      <c r="H63">
        <v>0.5</v>
      </c>
      <c r="I63">
        <v>9984</v>
      </c>
      <c r="J63">
        <v>12474</v>
      </c>
      <c r="L63">
        <v>1852</v>
      </c>
      <c r="M63">
        <v>8.0739999999999998</v>
      </c>
      <c r="N63">
        <v>10.847</v>
      </c>
      <c r="O63">
        <v>2.7719999999999998</v>
      </c>
      <c r="Q63">
        <v>7.8E-2</v>
      </c>
      <c r="R63">
        <v>1</v>
      </c>
      <c r="S63">
        <v>0</v>
      </c>
      <c r="T63">
        <v>0</v>
      </c>
      <c r="V63">
        <v>0</v>
      </c>
      <c r="Y63" s="1">
        <v>44827</v>
      </c>
      <c r="Z63" s="6">
        <v>0.94443287037037038</v>
      </c>
      <c r="AB63">
        <v>1</v>
      </c>
      <c r="AD63" s="3">
        <f t="shared" si="4"/>
        <v>9.5038664448280592</v>
      </c>
      <c r="AE63" s="3">
        <f t="shared" si="5"/>
        <v>11.979950971585605</v>
      </c>
      <c r="AF63" s="3">
        <f t="shared" si="6"/>
        <v>2.4760845267575462</v>
      </c>
      <c r="AG63" s="3">
        <f t="shared" si="7"/>
        <v>0.18030158099049751</v>
      </c>
      <c r="AH63" s="3"/>
      <c r="AK63">
        <f>ABS(100*(AD63-AD64)/(AVERAGE(AD63:AD64)))</f>
        <v>0.33012208994172243</v>
      </c>
      <c r="AQ63">
        <f>ABS(100*(AE63-AE64)/(AVERAGE(AE63:AE64)))</f>
        <v>9.6586379982554649E-2</v>
      </c>
      <c r="AW63">
        <f>ABS(100*(AF63-AF64)/(AVERAGE(AF63:AF64)))</f>
        <v>0.7947521413107328</v>
      </c>
      <c r="BC63">
        <f>ABS(100*(AG63-AG64)/(AVERAGE(AG63:AG64)))</f>
        <v>1.8844161035742721</v>
      </c>
      <c r="BG63" s="3">
        <f>AVERAGE(AD63:AD64)</f>
        <v>9.4882051143173882</v>
      </c>
      <c r="BH63" s="3">
        <f>AVERAGE(AE63:AE64)</f>
        <v>11.974168263756114</v>
      </c>
      <c r="BI63" s="3">
        <f>AVERAGE(AF63:AF64)</f>
        <v>2.4859631494387262</v>
      </c>
      <c r="BJ63" s="3">
        <f>AVERAGE(AG63:AG64)</f>
        <v>0.18201655563325969</v>
      </c>
    </row>
    <row r="64" spans="1:62" x14ac:dyDescent="0.35">
      <c r="A64">
        <v>40</v>
      </c>
      <c r="B64">
        <v>11</v>
      </c>
      <c r="C64" t="s">
        <v>150</v>
      </c>
      <c r="D64" t="s">
        <v>27</v>
      </c>
      <c r="G64">
        <v>0.5</v>
      </c>
      <c r="H64">
        <v>0.5</v>
      </c>
      <c r="I64">
        <v>9951</v>
      </c>
      <c r="J64">
        <v>12462</v>
      </c>
      <c r="L64">
        <v>1887</v>
      </c>
      <c r="M64">
        <v>8.0489999999999995</v>
      </c>
      <c r="N64">
        <v>10.836</v>
      </c>
      <c r="O64">
        <v>2.7869999999999999</v>
      </c>
      <c r="Q64">
        <v>8.1000000000000003E-2</v>
      </c>
      <c r="R64">
        <v>1</v>
      </c>
      <c r="S64">
        <v>0</v>
      </c>
      <c r="T64">
        <v>0</v>
      </c>
      <c r="V64">
        <v>0</v>
      </c>
      <c r="Y64" s="1">
        <v>44827</v>
      </c>
      <c r="Z64" s="6">
        <v>0.95239583333333344</v>
      </c>
      <c r="AB64">
        <v>1</v>
      </c>
      <c r="AD64" s="3">
        <f t="shared" si="4"/>
        <v>9.4725437838067172</v>
      </c>
      <c r="AE64" s="3">
        <f t="shared" si="5"/>
        <v>11.968385555926623</v>
      </c>
      <c r="AF64" s="3">
        <f t="shared" si="6"/>
        <v>2.4958417721199062</v>
      </c>
      <c r="AG64" s="3">
        <f t="shared" si="7"/>
        <v>0.18373153027602188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151</v>
      </c>
      <c r="D65" t="s">
        <v>27</v>
      </c>
      <c r="G65">
        <v>0.5</v>
      </c>
      <c r="H65">
        <v>0.5</v>
      </c>
      <c r="I65">
        <v>6943</v>
      </c>
      <c r="J65">
        <v>8077</v>
      </c>
      <c r="L65">
        <v>1878</v>
      </c>
      <c r="M65">
        <v>5.7409999999999997</v>
      </c>
      <c r="N65">
        <v>7.1210000000000004</v>
      </c>
      <c r="O65">
        <v>1.38</v>
      </c>
      <c r="Q65">
        <v>0.08</v>
      </c>
      <c r="R65">
        <v>1</v>
      </c>
      <c r="S65">
        <v>0</v>
      </c>
      <c r="T65">
        <v>0</v>
      </c>
      <c r="V65">
        <v>0</v>
      </c>
      <c r="Y65" s="1">
        <v>44827</v>
      </c>
      <c r="Z65" s="6">
        <v>0.96574074074074068</v>
      </c>
      <c r="AB65">
        <v>1</v>
      </c>
      <c r="AD65" s="3">
        <f t="shared" si="4"/>
        <v>6.6174357731339501</v>
      </c>
      <c r="AE65" s="3">
        <f t="shared" si="5"/>
        <v>7.7421899172073809</v>
      </c>
      <c r="AF65" s="3">
        <f t="shared" si="6"/>
        <v>1.1247541440734308</v>
      </c>
      <c r="AG65" s="3">
        <f t="shared" si="7"/>
        <v>0.18284954331688702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151</v>
      </c>
      <c r="D66" t="s">
        <v>27</v>
      </c>
      <c r="G66">
        <v>0.5</v>
      </c>
      <c r="H66">
        <v>0.5</v>
      </c>
      <c r="I66">
        <v>5758</v>
      </c>
      <c r="J66">
        <v>7872</v>
      </c>
      <c r="L66">
        <v>1836</v>
      </c>
      <c r="M66">
        <v>4.8319999999999999</v>
      </c>
      <c r="N66">
        <v>6.9470000000000001</v>
      </c>
      <c r="O66">
        <v>2.1150000000000002</v>
      </c>
      <c r="Q66">
        <v>7.5999999999999998E-2</v>
      </c>
      <c r="R66">
        <v>1</v>
      </c>
      <c r="S66">
        <v>0</v>
      </c>
      <c r="T66">
        <v>0</v>
      </c>
      <c r="V66">
        <v>0</v>
      </c>
      <c r="Y66" s="1">
        <v>44827</v>
      </c>
      <c r="Z66" s="6">
        <v>0.97287037037037039</v>
      </c>
      <c r="AB66">
        <v>1</v>
      </c>
      <c r="AD66" s="3">
        <f t="shared" si="4"/>
        <v>5.4926674910038891</v>
      </c>
      <c r="AE66" s="3">
        <f t="shared" si="5"/>
        <v>7.5446140663664591</v>
      </c>
      <c r="AF66" s="3">
        <f t="shared" si="6"/>
        <v>2.0519465753625701</v>
      </c>
      <c r="AG66" s="3">
        <f t="shared" si="7"/>
        <v>0.17873360417425779</v>
      </c>
      <c r="AH66" s="3"/>
      <c r="AK66">
        <f>ABS(100*(AD66-AD67)/(AVERAGE(AD66:AD67)))</f>
        <v>1.7282196064111056E-2</v>
      </c>
      <c r="AQ66">
        <f>ABS(100*(AE66-AE67)/(AVERAGE(AE66:AE67)))</f>
        <v>0.63669027221208285</v>
      </c>
      <c r="AW66">
        <f>ABS(100*(AF66-AF67)/(AVERAGE(AF66:AF67)))</f>
        <v>2.3663871953498705</v>
      </c>
      <c r="BC66">
        <f>ABS(100*(AG66-AG67)/(AVERAGE(AG66:AG67)))</f>
        <v>1.7142801015781015</v>
      </c>
      <c r="BG66" s="3">
        <f>AVERAGE(AD66:AD67)</f>
        <v>5.4921929052308389</v>
      </c>
      <c r="BH66" s="3">
        <f>AVERAGE(AE66:AE67)</f>
        <v>7.5687086823226686</v>
      </c>
      <c r="BI66" s="3">
        <f>AVERAGE(AF66:AF67)</f>
        <v>2.0765157770918306</v>
      </c>
      <c r="BJ66" s="3">
        <f>AVERAGE(AG66:AG67)</f>
        <v>0.17721462663352555</v>
      </c>
    </row>
    <row r="67" spans="1:62" x14ac:dyDescent="0.35">
      <c r="A67">
        <v>43</v>
      </c>
      <c r="B67">
        <v>12</v>
      </c>
      <c r="C67" t="s">
        <v>151</v>
      </c>
      <c r="D67" t="s">
        <v>27</v>
      </c>
      <c r="G67">
        <v>0.5</v>
      </c>
      <c r="H67">
        <v>0.5</v>
      </c>
      <c r="I67">
        <v>5757</v>
      </c>
      <c r="J67">
        <v>7922</v>
      </c>
      <c r="L67">
        <v>1805</v>
      </c>
      <c r="M67">
        <v>4.8319999999999999</v>
      </c>
      <c r="N67">
        <v>6.99</v>
      </c>
      <c r="O67">
        <v>2.1579999999999999</v>
      </c>
      <c r="Q67">
        <v>7.2999999999999995E-2</v>
      </c>
      <c r="R67">
        <v>1</v>
      </c>
      <c r="S67">
        <v>0</v>
      </c>
      <c r="T67">
        <v>0</v>
      </c>
      <c r="V67">
        <v>0</v>
      </c>
      <c r="Y67" s="1">
        <v>44827</v>
      </c>
      <c r="Z67" s="6">
        <v>0.98053240740740744</v>
      </c>
      <c r="AB67">
        <v>1</v>
      </c>
      <c r="AD67" s="3">
        <f t="shared" si="4"/>
        <v>5.4917183194577879</v>
      </c>
      <c r="AE67" s="3">
        <f t="shared" si="5"/>
        <v>7.5928032982788789</v>
      </c>
      <c r="AF67" s="3">
        <f t="shared" si="6"/>
        <v>2.101084978821091</v>
      </c>
      <c r="AG67" s="3">
        <f t="shared" si="7"/>
        <v>0.17569564909279334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152</v>
      </c>
      <c r="D68" t="s">
        <v>27</v>
      </c>
      <c r="G68">
        <v>0.5</v>
      </c>
      <c r="H68">
        <v>0.5</v>
      </c>
      <c r="I68">
        <v>9802</v>
      </c>
      <c r="J68">
        <v>14024</v>
      </c>
      <c r="L68">
        <v>3042</v>
      </c>
      <c r="M68">
        <v>7.9340000000000002</v>
      </c>
      <c r="N68">
        <v>12.16</v>
      </c>
      <c r="O68">
        <v>4.2249999999999996</v>
      </c>
      <c r="Q68">
        <v>0.20200000000000001</v>
      </c>
      <c r="R68">
        <v>1</v>
      </c>
      <c r="S68">
        <v>0</v>
      </c>
      <c r="T68">
        <v>0</v>
      </c>
      <c r="V68">
        <v>0</v>
      </c>
      <c r="Y68" s="1">
        <v>44827</v>
      </c>
      <c r="Z68" s="6">
        <v>0.99451388888888881</v>
      </c>
      <c r="AB68">
        <v>1</v>
      </c>
      <c r="AD68" s="3">
        <f t="shared" si="4"/>
        <v>9.3311172234376194</v>
      </c>
      <c r="AE68" s="3">
        <f t="shared" si="5"/>
        <v>13.473817160870627</v>
      </c>
      <c r="AF68" s="3">
        <f t="shared" si="6"/>
        <v>4.142699937433008</v>
      </c>
      <c r="AG68" s="3">
        <f t="shared" si="7"/>
        <v>0.29691985669832616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152</v>
      </c>
      <c r="D69" t="s">
        <v>27</v>
      </c>
      <c r="G69">
        <v>0.5</v>
      </c>
      <c r="H69">
        <v>0.5</v>
      </c>
      <c r="I69">
        <v>11409</v>
      </c>
      <c r="J69">
        <v>13688</v>
      </c>
      <c r="L69">
        <v>2988</v>
      </c>
      <c r="M69">
        <v>9.1679999999999993</v>
      </c>
      <c r="N69">
        <v>11.875</v>
      </c>
      <c r="O69">
        <v>2.7069999999999999</v>
      </c>
      <c r="Q69">
        <v>0.19700000000000001</v>
      </c>
      <c r="R69">
        <v>1</v>
      </c>
      <c r="S69">
        <v>0</v>
      </c>
      <c r="T69">
        <v>0</v>
      </c>
      <c r="V69">
        <v>0</v>
      </c>
      <c r="Y69" s="1">
        <v>44828</v>
      </c>
      <c r="Z69" s="6">
        <v>1.9560185185185184E-3</v>
      </c>
      <c r="AB69">
        <v>1</v>
      </c>
      <c r="AD69" s="3">
        <f t="shared" si="4"/>
        <v>10.856435898022438</v>
      </c>
      <c r="AE69" s="3">
        <f t="shared" si="5"/>
        <v>13.149985522419165</v>
      </c>
      <c r="AF69" s="3">
        <f t="shared" si="6"/>
        <v>2.2935496243967268</v>
      </c>
      <c r="AG69" s="3">
        <f t="shared" si="7"/>
        <v>0.29162793494351713</v>
      </c>
      <c r="AH69" s="3"/>
      <c r="AK69">
        <f>ABS(100*(AD69-AD70)/(AVERAGE(AD69:AD70)))</f>
        <v>0.78378084514964719</v>
      </c>
      <c r="AQ69">
        <f>ABS(100*(AE69-AE70)/(AVERAGE(AE69:AE70)))</f>
        <v>0.8465848201061007</v>
      </c>
      <c r="AW69">
        <f>ABS(100*(AF69-AF70)/(AVERAGE(AF69:AF70)))</f>
        <v>1.1433286755024614</v>
      </c>
      <c r="BC69">
        <f>ABS(100*(AG69-AG70)/(AVERAGE(AG69:AG70)))</f>
        <v>2.139699082395023</v>
      </c>
      <c r="BG69" s="3">
        <f>AVERAGE(AD69:AD70)</f>
        <v>10.899148617596996</v>
      </c>
      <c r="BH69" s="3">
        <f>AVERAGE(AE69:AE70)</f>
        <v>13.205885031437571</v>
      </c>
      <c r="BI69" s="3">
        <f>AVERAGE(AF69:AF70)</f>
        <v>2.306736413840575</v>
      </c>
      <c r="BJ69" s="3">
        <f>AVERAGE(AG69:AG70)</f>
        <v>0.2885409805865452</v>
      </c>
    </row>
    <row r="70" spans="1:62" x14ac:dyDescent="0.35">
      <c r="A70">
        <v>46</v>
      </c>
      <c r="B70">
        <v>13</v>
      </c>
      <c r="C70" t="s">
        <v>152</v>
      </c>
      <c r="D70" t="s">
        <v>27</v>
      </c>
      <c r="G70">
        <v>0.5</v>
      </c>
      <c r="H70">
        <v>0.5</v>
      </c>
      <c r="I70">
        <v>11499</v>
      </c>
      <c r="J70">
        <v>13804</v>
      </c>
      <c r="L70">
        <v>2925</v>
      </c>
      <c r="M70">
        <v>9.2360000000000007</v>
      </c>
      <c r="N70">
        <v>11.973000000000001</v>
      </c>
      <c r="O70">
        <v>2.7370000000000001</v>
      </c>
      <c r="Q70">
        <v>0.19</v>
      </c>
      <c r="R70">
        <v>1</v>
      </c>
      <c r="S70">
        <v>0</v>
      </c>
      <c r="T70">
        <v>0</v>
      </c>
      <c r="V70">
        <v>0</v>
      </c>
      <c r="Y70" s="1">
        <v>44828</v>
      </c>
      <c r="Z70" s="6">
        <v>9.8726851851851857E-3</v>
      </c>
      <c r="AB70">
        <v>1</v>
      </c>
      <c r="AD70" s="3">
        <f t="shared" si="4"/>
        <v>10.941861337171556</v>
      </c>
      <c r="AE70" s="3">
        <f t="shared" si="5"/>
        <v>13.261784540455979</v>
      </c>
      <c r="AF70" s="3">
        <f t="shared" si="6"/>
        <v>2.3199232032844233</v>
      </c>
      <c r="AG70" s="3">
        <f t="shared" si="7"/>
        <v>0.28545402622957322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153</v>
      </c>
      <c r="D71" t="s">
        <v>27</v>
      </c>
      <c r="G71">
        <v>0.5</v>
      </c>
      <c r="H71">
        <v>0.5</v>
      </c>
      <c r="I71">
        <v>10363</v>
      </c>
      <c r="J71">
        <v>12583</v>
      </c>
      <c r="L71">
        <v>1833</v>
      </c>
      <c r="M71">
        <v>8.3650000000000002</v>
      </c>
      <c r="N71">
        <v>10.938000000000001</v>
      </c>
      <c r="O71">
        <v>2.573</v>
      </c>
      <c r="Q71">
        <v>7.5999999999999998E-2</v>
      </c>
      <c r="R71">
        <v>1</v>
      </c>
      <c r="S71">
        <v>0</v>
      </c>
      <c r="T71">
        <v>0</v>
      </c>
      <c r="V71">
        <v>0</v>
      </c>
      <c r="Y71" s="1">
        <v>44828</v>
      </c>
      <c r="Z71" s="6">
        <v>2.34375E-2</v>
      </c>
      <c r="AB71">
        <v>1</v>
      </c>
      <c r="AD71" s="3">
        <f t="shared" si="4"/>
        <v>9.8636024608004593</v>
      </c>
      <c r="AE71" s="3">
        <f t="shared" si="5"/>
        <v>12.08500349715468</v>
      </c>
      <c r="AF71" s="3">
        <f t="shared" si="6"/>
        <v>2.2214010363542211</v>
      </c>
      <c r="AG71" s="3">
        <f t="shared" si="7"/>
        <v>0.17843960852121282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153</v>
      </c>
      <c r="D72" t="s">
        <v>27</v>
      </c>
      <c r="G72">
        <v>0.5</v>
      </c>
      <c r="H72">
        <v>0.5</v>
      </c>
      <c r="I72">
        <v>9978</v>
      </c>
      <c r="J72">
        <v>12595</v>
      </c>
      <c r="L72">
        <v>1845</v>
      </c>
      <c r="M72">
        <v>8.07</v>
      </c>
      <c r="N72">
        <v>10.949</v>
      </c>
      <c r="O72">
        <v>2.879</v>
      </c>
      <c r="Q72">
        <v>7.6999999999999999E-2</v>
      </c>
      <c r="R72">
        <v>1</v>
      </c>
      <c r="S72">
        <v>0</v>
      </c>
      <c r="T72">
        <v>0</v>
      </c>
      <c r="V72">
        <v>0</v>
      </c>
      <c r="Y72" s="1">
        <v>44828</v>
      </c>
      <c r="Z72" s="6">
        <v>3.0879629629629632E-2</v>
      </c>
      <c r="AB72">
        <v>1</v>
      </c>
      <c r="AD72" s="3">
        <f t="shared" si="4"/>
        <v>9.4981714155514503</v>
      </c>
      <c r="AE72" s="3">
        <f t="shared" si="5"/>
        <v>12.096568912813662</v>
      </c>
      <c r="AF72" s="3">
        <f t="shared" si="6"/>
        <v>2.5983974972622121</v>
      </c>
      <c r="AG72" s="3">
        <f t="shared" si="7"/>
        <v>0.17961559113339262</v>
      </c>
      <c r="AH72" s="3"/>
      <c r="AK72">
        <f>ABS(100*(AD72-AD73)/(AVERAGE(AD72:AD73)))</f>
        <v>2.4967183269843405</v>
      </c>
      <c r="AQ72">
        <f>ABS(100*(AE72-AE73)/(AVERAGE(AE72:AE73)))</f>
        <v>2.6315551611279426</v>
      </c>
      <c r="AW72">
        <f>ABS(100*(AF72-AF73)/(AVERAGE(AF72:AF73)))</f>
        <v>23.881050027535561</v>
      </c>
      <c r="BC72">
        <f>ABS(100*(AG72-AG73)/(AVERAGE(AG72:AG73)))</f>
        <v>6.5358031573785427</v>
      </c>
      <c r="BG72" s="3">
        <f>AVERAGE(AD72:AD73)</f>
        <v>9.6182416161332682</v>
      </c>
      <c r="BH72" s="3">
        <f>AVERAGE(AE72:AE73)</f>
        <v>11.939472016779174</v>
      </c>
      <c r="BI72" s="3">
        <f>AVERAGE(AF72:AF73)</f>
        <v>2.3212304006459057</v>
      </c>
      <c r="BJ72" s="3">
        <f>AVERAGE(AG72:AG73)</f>
        <v>0.17393167517452368</v>
      </c>
    </row>
    <row r="73" spans="1:62" x14ac:dyDescent="0.35">
      <c r="A73">
        <v>49</v>
      </c>
      <c r="B73">
        <v>14</v>
      </c>
      <c r="C73" t="s">
        <v>153</v>
      </c>
      <c r="D73" t="s">
        <v>27</v>
      </c>
      <c r="G73">
        <v>0.5</v>
      </c>
      <c r="H73">
        <v>0.5</v>
      </c>
      <c r="I73">
        <v>10231</v>
      </c>
      <c r="J73">
        <v>12269</v>
      </c>
      <c r="L73">
        <v>1729</v>
      </c>
      <c r="M73">
        <v>8.2639999999999993</v>
      </c>
      <c r="N73">
        <v>10.673</v>
      </c>
      <c r="O73">
        <v>2.4089999999999998</v>
      </c>
      <c r="Q73">
        <v>6.5000000000000002E-2</v>
      </c>
      <c r="R73">
        <v>1</v>
      </c>
      <c r="S73">
        <v>0</v>
      </c>
      <c r="T73">
        <v>0</v>
      </c>
      <c r="V73">
        <v>0</v>
      </c>
      <c r="Y73" s="1">
        <v>44828</v>
      </c>
      <c r="Z73" s="6">
        <v>3.8900462962962963E-2</v>
      </c>
      <c r="AB73">
        <v>1</v>
      </c>
      <c r="AD73" s="3">
        <f t="shared" si="4"/>
        <v>9.7383118167150844</v>
      </c>
      <c r="AE73" s="3">
        <f t="shared" si="5"/>
        <v>11.782375120744684</v>
      </c>
      <c r="AF73" s="3">
        <f t="shared" si="6"/>
        <v>2.0440633040295992</v>
      </c>
      <c r="AG73" s="3">
        <f t="shared" si="7"/>
        <v>0.16824775921565471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154</v>
      </c>
      <c r="D74" t="s">
        <v>27</v>
      </c>
      <c r="G74">
        <v>0.5</v>
      </c>
      <c r="H74">
        <v>0.5</v>
      </c>
      <c r="I74">
        <v>5024</v>
      </c>
      <c r="J74">
        <v>4965</v>
      </c>
      <c r="L74">
        <v>1979</v>
      </c>
      <c r="M74">
        <v>4.2690000000000001</v>
      </c>
      <c r="N74">
        <v>4.4850000000000003</v>
      </c>
      <c r="O74">
        <v>0.215</v>
      </c>
      <c r="Q74">
        <v>9.0999999999999998E-2</v>
      </c>
      <c r="R74">
        <v>1</v>
      </c>
      <c r="S74">
        <v>0</v>
      </c>
      <c r="T74">
        <v>0</v>
      </c>
      <c r="V74">
        <v>0</v>
      </c>
      <c r="Y74" s="1">
        <v>44828</v>
      </c>
      <c r="Z74" s="6">
        <v>5.2060185185185182E-2</v>
      </c>
      <c r="AB74">
        <v>1</v>
      </c>
      <c r="AD74" s="3">
        <f t="shared" si="4"/>
        <v>4.7959755761655218</v>
      </c>
      <c r="AE74" s="3">
        <f t="shared" si="5"/>
        <v>4.7428921229783541</v>
      </c>
      <c r="AF74" s="3">
        <f t="shared" si="6"/>
        <v>-5.3083453187167784E-2</v>
      </c>
      <c r="AG74" s="3">
        <f t="shared" si="7"/>
        <v>0.19274739696940019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154</v>
      </c>
      <c r="D75" t="s">
        <v>27</v>
      </c>
      <c r="G75">
        <v>0.5</v>
      </c>
      <c r="H75">
        <v>0.5</v>
      </c>
      <c r="I75">
        <v>2965</v>
      </c>
      <c r="J75">
        <v>4979</v>
      </c>
      <c r="L75">
        <v>2031</v>
      </c>
      <c r="M75">
        <v>2.69</v>
      </c>
      <c r="N75">
        <v>4.4969999999999999</v>
      </c>
      <c r="O75">
        <v>1.8069999999999999</v>
      </c>
      <c r="Q75">
        <v>9.6000000000000002E-2</v>
      </c>
      <c r="R75">
        <v>1</v>
      </c>
      <c r="S75">
        <v>0</v>
      </c>
      <c r="T75">
        <v>0</v>
      </c>
      <c r="V75">
        <v>0</v>
      </c>
      <c r="Y75" s="1">
        <v>44828</v>
      </c>
      <c r="Z75" s="6">
        <v>5.9050925925925923E-2</v>
      </c>
      <c r="AB75">
        <v>1</v>
      </c>
      <c r="AD75" s="3">
        <f t="shared" si="4"/>
        <v>2.8416313627429077</v>
      </c>
      <c r="AE75" s="3">
        <f t="shared" si="5"/>
        <v>4.7563851079138324</v>
      </c>
      <c r="AF75" s="3">
        <f t="shared" si="6"/>
        <v>1.9147537451709247</v>
      </c>
      <c r="AG75" s="3">
        <f t="shared" si="7"/>
        <v>0.1978433216221793</v>
      </c>
      <c r="AH75" s="3"/>
      <c r="AK75">
        <f>ABS(100*(AD75-AD76)/(AVERAGE(AD75:AD76)))</f>
        <v>2.5718793514511598</v>
      </c>
      <c r="AQ75">
        <f>ABS(100*(AE75-AE76)/(AVERAGE(AE75:AE76)))</f>
        <v>1.0280989578378581</v>
      </c>
      <c r="AW75">
        <f>ABS(100*(AF75-AF76)/(AVERAGE(AF75:AF76)))</f>
        <v>1.3080060830830713</v>
      </c>
      <c r="BC75">
        <f>ABS(100*(AG75-AG76)/(AVERAGE(AG75:AG76)))</f>
        <v>0.79568766963019033</v>
      </c>
      <c r="BG75" s="3">
        <f>AVERAGE(AD75:AD76)</f>
        <v>2.8786490530408591</v>
      </c>
      <c r="BH75" s="3">
        <f>AVERAGE(AE75:AE76)</f>
        <v>4.7809616161891668</v>
      </c>
      <c r="BI75" s="3">
        <f>AVERAGE(AF75:AF76)</f>
        <v>1.902312563148308</v>
      </c>
      <c r="BJ75" s="3">
        <f>AVERAGE(AG75:AG76)</f>
        <v>0.19705933321405944</v>
      </c>
    </row>
    <row r="76" spans="1:62" x14ac:dyDescent="0.35">
      <c r="A76">
        <v>52</v>
      </c>
      <c r="B76">
        <v>15</v>
      </c>
      <c r="C76" t="s">
        <v>154</v>
      </c>
      <c r="D76" t="s">
        <v>27</v>
      </c>
      <c r="G76">
        <v>0.5</v>
      </c>
      <c r="H76">
        <v>0.5</v>
      </c>
      <c r="I76">
        <v>3043</v>
      </c>
      <c r="J76">
        <v>5030</v>
      </c>
      <c r="L76">
        <v>2015</v>
      </c>
      <c r="M76">
        <v>2.7490000000000001</v>
      </c>
      <c r="N76">
        <v>4.54</v>
      </c>
      <c r="O76">
        <v>1.79</v>
      </c>
      <c r="Q76">
        <v>9.5000000000000001E-2</v>
      </c>
      <c r="R76">
        <v>1</v>
      </c>
      <c r="S76">
        <v>0</v>
      </c>
      <c r="T76">
        <v>0</v>
      </c>
      <c r="V76">
        <v>0</v>
      </c>
      <c r="Y76" s="1">
        <v>44828</v>
      </c>
      <c r="Z76" s="6">
        <v>6.6620370370370371E-2</v>
      </c>
      <c r="AB76">
        <v>1</v>
      </c>
      <c r="AD76" s="3">
        <f t="shared" si="4"/>
        <v>2.9156667433388099</v>
      </c>
      <c r="AE76" s="3">
        <f t="shared" si="5"/>
        <v>4.8055381244645012</v>
      </c>
      <c r="AF76" s="3">
        <f t="shared" si="6"/>
        <v>1.8898713811256913</v>
      </c>
      <c r="AG76" s="3">
        <f t="shared" si="7"/>
        <v>0.19627534480593956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155</v>
      </c>
      <c r="D77" t="s">
        <v>27</v>
      </c>
      <c r="G77">
        <v>0.5</v>
      </c>
      <c r="H77">
        <v>0.5</v>
      </c>
      <c r="I77">
        <v>3811</v>
      </c>
      <c r="J77">
        <v>7031</v>
      </c>
      <c r="L77">
        <v>6877</v>
      </c>
      <c r="M77">
        <v>3.3380000000000001</v>
      </c>
      <c r="N77">
        <v>6.2350000000000003</v>
      </c>
      <c r="O77">
        <v>2.8969999999999998</v>
      </c>
      <c r="Q77">
        <v>0.60299999999999998</v>
      </c>
      <c r="R77">
        <v>1</v>
      </c>
      <c r="S77">
        <v>0</v>
      </c>
      <c r="T77">
        <v>0</v>
      </c>
      <c r="V77">
        <v>0</v>
      </c>
      <c r="Y77" s="1">
        <v>44828</v>
      </c>
      <c r="Z77" s="6">
        <v>7.9537037037037031E-2</v>
      </c>
      <c r="AB77">
        <v>1</v>
      </c>
      <c r="AD77" s="3">
        <f t="shared" si="4"/>
        <v>3.6446304907446225</v>
      </c>
      <c r="AE77" s="3">
        <f t="shared" si="5"/>
        <v>6.7340711855995528</v>
      </c>
      <c r="AF77" s="3">
        <f t="shared" si="6"/>
        <v>3.0894406948549302</v>
      </c>
      <c r="AG77" s="3">
        <f t="shared" si="7"/>
        <v>0.67274429984078232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155</v>
      </c>
      <c r="D78" t="s">
        <v>27</v>
      </c>
      <c r="G78">
        <v>0.5</v>
      </c>
      <c r="H78">
        <v>0.5</v>
      </c>
      <c r="I78">
        <v>4143</v>
      </c>
      <c r="J78">
        <v>6943</v>
      </c>
      <c r="L78">
        <v>6817</v>
      </c>
      <c r="M78">
        <v>3.5939999999999999</v>
      </c>
      <c r="N78">
        <v>6.1609999999999996</v>
      </c>
      <c r="O78">
        <v>2.5670000000000002</v>
      </c>
      <c r="Q78">
        <v>0.59699999999999998</v>
      </c>
      <c r="R78">
        <v>1</v>
      </c>
      <c r="S78">
        <v>0</v>
      </c>
      <c r="T78">
        <v>0</v>
      </c>
      <c r="V78">
        <v>0</v>
      </c>
      <c r="Y78" s="1">
        <v>44828</v>
      </c>
      <c r="Z78" s="6">
        <v>8.6643518518518522E-2</v>
      </c>
      <c r="AB78">
        <v>1</v>
      </c>
      <c r="AD78" s="3">
        <f t="shared" si="4"/>
        <v>3.9597554440502605</v>
      </c>
      <c r="AE78" s="3">
        <f t="shared" si="5"/>
        <v>6.6492581374336934</v>
      </c>
      <c r="AF78" s="3">
        <f t="shared" si="6"/>
        <v>2.689502693383433</v>
      </c>
      <c r="AG78" s="3">
        <f t="shared" si="7"/>
        <v>0.66686438677988336</v>
      </c>
      <c r="AH78" s="3"/>
      <c r="AK78">
        <f>ABS(100*(AD78-AD79)/(AVERAGE(AD78:AD79)))</f>
        <v>0.28723239969404479</v>
      </c>
      <c r="AQ78">
        <f>ABS(100*(AE78-AE79)/(AVERAGE(AE78:AE79)))</f>
        <v>0.33282146485467967</v>
      </c>
      <c r="AW78">
        <f>ABS(100*(AF78-AF79)/(AVERAGE(AF78:AF79)))</f>
        <v>0.39990438859641841</v>
      </c>
      <c r="BC78">
        <f>ABS(100*(AG78-AG79)/(AVERAGE(AG78:AG79)))</f>
        <v>1.8923295756111194</v>
      </c>
      <c r="BG78" s="3">
        <f>AVERAGE(AD78:AD79)</f>
        <v>3.9654504733268681</v>
      </c>
      <c r="BH78" s="3">
        <f>AVERAGE(AE78:AE79)</f>
        <v>6.6603416607735504</v>
      </c>
      <c r="BI78" s="3">
        <f>AVERAGE(AF78:AF79)</f>
        <v>2.6948911874466814</v>
      </c>
      <c r="BJ78" s="3">
        <f>AVERAGE(AG78:AG79)</f>
        <v>0.67323429259585721</v>
      </c>
    </row>
    <row r="79" spans="1:62" x14ac:dyDescent="0.35">
      <c r="A79">
        <v>55</v>
      </c>
      <c r="B79">
        <v>16</v>
      </c>
      <c r="C79" t="s">
        <v>155</v>
      </c>
      <c r="D79" t="s">
        <v>27</v>
      </c>
      <c r="G79">
        <v>0.5</v>
      </c>
      <c r="H79">
        <v>0.5</v>
      </c>
      <c r="I79">
        <v>4155</v>
      </c>
      <c r="J79">
        <v>6966</v>
      </c>
      <c r="L79">
        <v>6947</v>
      </c>
      <c r="M79">
        <v>3.6030000000000002</v>
      </c>
      <c r="N79">
        <v>6.18</v>
      </c>
      <c r="O79">
        <v>2.5779999999999998</v>
      </c>
      <c r="Q79">
        <v>0.61099999999999999</v>
      </c>
      <c r="R79">
        <v>1</v>
      </c>
      <c r="S79">
        <v>0</v>
      </c>
      <c r="T79">
        <v>0</v>
      </c>
      <c r="V79">
        <v>0</v>
      </c>
      <c r="Y79" s="1">
        <v>44828</v>
      </c>
      <c r="Z79" s="6">
        <v>9.4131944444444449E-2</v>
      </c>
      <c r="AB79">
        <v>1</v>
      </c>
      <c r="AD79" s="3">
        <f t="shared" si="4"/>
        <v>3.9711455026034761</v>
      </c>
      <c r="AE79" s="3">
        <f t="shared" si="5"/>
        <v>6.6714251841134065</v>
      </c>
      <c r="AF79" s="3">
        <f t="shared" si="6"/>
        <v>2.7002796815099304</v>
      </c>
      <c r="AG79" s="3">
        <f t="shared" si="7"/>
        <v>0.67960419841183106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156</v>
      </c>
      <c r="D80" t="s">
        <v>27</v>
      </c>
      <c r="G80">
        <v>0.5</v>
      </c>
      <c r="H80">
        <v>0.5</v>
      </c>
      <c r="I80">
        <v>3498</v>
      </c>
      <c r="J80">
        <v>5505</v>
      </c>
      <c r="L80">
        <v>1626</v>
      </c>
      <c r="M80">
        <v>3.0990000000000002</v>
      </c>
      <c r="N80">
        <v>4.9429999999999996</v>
      </c>
      <c r="O80">
        <v>1.8440000000000001</v>
      </c>
      <c r="Q80">
        <v>5.3999999999999999E-2</v>
      </c>
      <c r="R80">
        <v>1</v>
      </c>
      <c r="S80">
        <v>0</v>
      </c>
      <c r="T80">
        <v>0</v>
      </c>
      <c r="V80">
        <v>0</v>
      </c>
      <c r="Y80" s="1">
        <v>44828</v>
      </c>
      <c r="Z80" s="6">
        <v>0.10715277777777778</v>
      </c>
      <c r="AB80">
        <v>1</v>
      </c>
      <c r="AD80" s="3">
        <f t="shared" si="4"/>
        <v>3.3475397968149103</v>
      </c>
      <c r="AE80" s="3">
        <f t="shared" si="5"/>
        <v>5.2633358276324911</v>
      </c>
      <c r="AF80" s="3">
        <f t="shared" si="6"/>
        <v>1.9157960308175808</v>
      </c>
      <c r="AG80" s="3">
        <f t="shared" si="7"/>
        <v>0.15815390846111155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156</v>
      </c>
      <c r="D81" t="s">
        <v>27</v>
      </c>
      <c r="G81">
        <v>0.5</v>
      </c>
      <c r="H81">
        <v>0.5</v>
      </c>
      <c r="I81">
        <v>3195</v>
      </c>
      <c r="J81">
        <v>5409</v>
      </c>
      <c r="L81">
        <v>1584</v>
      </c>
      <c r="M81">
        <v>2.8660000000000001</v>
      </c>
      <c r="N81">
        <v>4.8609999999999998</v>
      </c>
      <c r="O81">
        <v>1.9950000000000001</v>
      </c>
      <c r="Q81">
        <v>0.05</v>
      </c>
      <c r="R81">
        <v>1</v>
      </c>
      <c r="S81">
        <v>0</v>
      </c>
      <c r="T81">
        <v>0</v>
      </c>
      <c r="V81">
        <v>0</v>
      </c>
      <c r="Y81" s="1">
        <v>44828</v>
      </c>
      <c r="Z81" s="6">
        <v>0.11424768518518519</v>
      </c>
      <c r="AB81">
        <v>1</v>
      </c>
      <c r="AD81" s="3">
        <f t="shared" si="4"/>
        <v>3.0599408183462109</v>
      </c>
      <c r="AE81" s="3">
        <f t="shared" si="5"/>
        <v>5.1708125023606444</v>
      </c>
      <c r="AF81" s="3">
        <f t="shared" si="6"/>
        <v>2.1108716840144335</v>
      </c>
      <c r="AG81" s="3">
        <f t="shared" si="7"/>
        <v>0.15403796931848229</v>
      </c>
      <c r="AH81" s="3"/>
      <c r="AK81">
        <f>ABS(100*(AD81-AD82)/(AVERAGE(AD81:AD82)))</f>
        <v>2.6081751049102948</v>
      </c>
      <c r="AQ81">
        <f>ABS(100*(AE81-AE82)/(AVERAGE(AE81:AE82)))</f>
        <v>0.18621585638619853</v>
      </c>
      <c r="AW81">
        <f>ABS(100*(AF81-AF82)/(AVERAGE(AF81:AF82)))</f>
        <v>4.1028191247284171</v>
      </c>
      <c r="BC81">
        <f>ABS(100*(AG81-AG82)/(AVERAGE(AG81:AG82)))</f>
        <v>2.0567677488626326</v>
      </c>
      <c r="BG81" s="3">
        <f>AVERAGE(AD81:AD82)</f>
        <v>3.0205501991830062</v>
      </c>
      <c r="BH81" s="3">
        <f>AVERAGE(AE81:AE82)</f>
        <v>5.1756314255518863</v>
      </c>
      <c r="BI81" s="3">
        <f>AVERAGE(AF81:AF82)</f>
        <v>2.1550812263688806</v>
      </c>
      <c r="BJ81" s="3">
        <f>AVERAGE(AG81:AG82)</f>
        <v>0.15246999250224258</v>
      </c>
    </row>
    <row r="82" spans="1:62" x14ac:dyDescent="0.35">
      <c r="A82">
        <v>58</v>
      </c>
      <c r="B82">
        <v>17</v>
      </c>
      <c r="C82" t="s">
        <v>156</v>
      </c>
      <c r="D82" t="s">
        <v>27</v>
      </c>
      <c r="G82">
        <v>0.5</v>
      </c>
      <c r="H82">
        <v>0.5</v>
      </c>
      <c r="I82">
        <v>3112</v>
      </c>
      <c r="J82">
        <v>5419</v>
      </c>
      <c r="L82">
        <v>1552</v>
      </c>
      <c r="M82">
        <v>2.8029999999999999</v>
      </c>
      <c r="N82">
        <v>4.8689999999999998</v>
      </c>
      <c r="O82">
        <v>2.0659999999999998</v>
      </c>
      <c r="Q82">
        <v>4.5999999999999999E-2</v>
      </c>
      <c r="R82">
        <v>1</v>
      </c>
      <c r="S82">
        <v>0</v>
      </c>
      <c r="T82">
        <v>0</v>
      </c>
      <c r="V82">
        <v>0</v>
      </c>
      <c r="Y82" s="1">
        <v>44828</v>
      </c>
      <c r="Z82" s="6">
        <v>0.12163194444444443</v>
      </c>
      <c r="AB82">
        <v>1</v>
      </c>
      <c r="AD82" s="3">
        <f t="shared" si="4"/>
        <v>2.9811595800198014</v>
      </c>
      <c r="AE82" s="3">
        <f t="shared" si="5"/>
        <v>5.180450348743129</v>
      </c>
      <c r="AF82" s="3">
        <f t="shared" si="6"/>
        <v>2.1992907687233276</v>
      </c>
      <c r="AG82" s="3">
        <f t="shared" si="7"/>
        <v>0.15090201568600289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157</v>
      </c>
      <c r="D83" t="s">
        <v>27</v>
      </c>
      <c r="G83">
        <v>0.5</v>
      </c>
      <c r="H83">
        <v>0.5</v>
      </c>
      <c r="I83">
        <v>4769</v>
      </c>
      <c r="J83">
        <v>7606</v>
      </c>
      <c r="L83">
        <v>1610</v>
      </c>
      <c r="M83">
        <v>4.0730000000000004</v>
      </c>
      <c r="N83">
        <v>6.7220000000000004</v>
      </c>
      <c r="O83">
        <v>2.649</v>
      </c>
      <c r="Q83">
        <v>5.1999999999999998E-2</v>
      </c>
      <c r="R83">
        <v>1</v>
      </c>
      <c r="S83">
        <v>0</v>
      </c>
      <c r="T83">
        <v>0</v>
      </c>
      <c r="V83">
        <v>0</v>
      </c>
      <c r="Y83" s="1">
        <v>44828</v>
      </c>
      <c r="Z83" s="6">
        <v>0.13465277777777776</v>
      </c>
      <c r="AB83">
        <v>1</v>
      </c>
      <c r="AD83" s="3">
        <f t="shared" si="4"/>
        <v>4.5539368319096853</v>
      </c>
      <c r="AE83" s="3">
        <f t="shared" si="5"/>
        <v>7.2882473525923839</v>
      </c>
      <c r="AF83" s="3">
        <f t="shared" si="6"/>
        <v>2.7343105206826985</v>
      </c>
      <c r="AG83" s="3">
        <f t="shared" si="7"/>
        <v>0.15658593164487183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157</v>
      </c>
      <c r="D84" t="s">
        <v>27</v>
      </c>
      <c r="G84">
        <v>0.5</v>
      </c>
      <c r="H84">
        <v>0.5</v>
      </c>
      <c r="I84">
        <v>5391</v>
      </c>
      <c r="J84">
        <v>7638</v>
      </c>
      <c r="L84">
        <v>1642</v>
      </c>
      <c r="M84">
        <v>4.5510000000000002</v>
      </c>
      <c r="N84">
        <v>6.7489999999999997</v>
      </c>
      <c r="O84">
        <v>2.1989999999999998</v>
      </c>
      <c r="Q84">
        <v>5.6000000000000001E-2</v>
      </c>
      <c r="R84">
        <v>1</v>
      </c>
      <c r="S84">
        <v>0</v>
      </c>
      <c r="T84">
        <v>0</v>
      </c>
      <c r="V84">
        <v>0</v>
      </c>
      <c r="Y84" s="1">
        <v>44828</v>
      </c>
      <c r="Z84" s="6">
        <v>0.14179398148148148</v>
      </c>
      <c r="AB84">
        <v>1</v>
      </c>
      <c r="AD84" s="3">
        <f t="shared" si="4"/>
        <v>5.144321533584705</v>
      </c>
      <c r="AE84" s="3">
        <f t="shared" si="5"/>
        <v>7.3190884610163325</v>
      </c>
      <c r="AF84" s="3">
        <f t="shared" si="6"/>
        <v>2.1747669274316275</v>
      </c>
      <c r="AG84" s="3">
        <f t="shared" si="7"/>
        <v>0.15972188527735126</v>
      </c>
      <c r="AH84" s="3"/>
      <c r="AK84">
        <f>ABS(100*(AD84-AD85)/(AVERAGE(AD84:AD85)))</f>
        <v>1.8825501892371095</v>
      </c>
      <c r="AQ84">
        <f>ABS(100*(AE84-AE85)/(AVERAGE(AE84:AE85)))</f>
        <v>0.25050721206114623</v>
      </c>
      <c r="AW84">
        <f>ABS(100*(AF84-AF85)/(AVERAGE(AF84:AF85)))</f>
        <v>5.4837722346889377</v>
      </c>
      <c r="BC84">
        <f>ABS(100*(AG84-AG85)/(AVERAGE(AG84:AG85)))</f>
        <v>2.7996578748749776</v>
      </c>
      <c r="BG84" s="3">
        <f>AVERAGE(AD84:AD85)</f>
        <v>5.193203868208923</v>
      </c>
      <c r="BH84" s="3">
        <f>AVERAGE(AE84:AE85)</f>
        <v>7.3099325069529728</v>
      </c>
      <c r="BI84" s="3">
        <f>AVERAGE(AF84:AF85)</f>
        <v>2.1167286387440498</v>
      </c>
      <c r="BJ84" s="3">
        <f>AVERAGE(AG84:AG85)</f>
        <v>0.15751691787951416</v>
      </c>
    </row>
    <row r="85" spans="1:62" x14ac:dyDescent="0.35">
      <c r="A85">
        <v>61</v>
      </c>
      <c r="B85">
        <v>18</v>
      </c>
      <c r="C85" t="s">
        <v>157</v>
      </c>
      <c r="D85" t="s">
        <v>27</v>
      </c>
      <c r="G85">
        <v>0.5</v>
      </c>
      <c r="H85">
        <v>0.5</v>
      </c>
      <c r="I85">
        <v>5494</v>
      </c>
      <c r="J85">
        <v>7619</v>
      </c>
      <c r="L85">
        <v>1597</v>
      </c>
      <c r="M85">
        <v>4.63</v>
      </c>
      <c r="N85">
        <v>6.7329999999999997</v>
      </c>
      <c r="O85">
        <v>2.1040000000000001</v>
      </c>
      <c r="Q85">
        <v>5.0999999999999997E-2</v>
      </c>
      <c r="R85">
        <v>1</v>
      </c>
      <c r="S85">
        <v>0</v>
      </c>
      <c r="T85">
        <v>0</v>
      </c>
      <c r="V85">
        <v>0</v>
      </c>
      <c r="Y85" s="1">
        <v>44828</v>
      </c>
      <c r="Z85" s="6">
        <v>0.14950231481481482</v>
      </c>
      <c r="AB85">
        <v>1</v>
      </c>
      <c r="AD85" s="3">
        <f t="shared" si="4"/>
        <v>5.242086202833141</v>
      </c>
      <c r="AE85" s="3">
        <f t="shared" si="5"/>
        <v>7.3007765528896131</v>
      </c>
      <c r="AF85" s="3">
        <f t="shared" si="6"/>
        <v>2.0586903500564722</v>
      </c>
      <c r="AG85" s="3">
        <f t="shared" si="7"/>
        <v>0.15531195048167709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12597</v>
      </c>
      <c r="J86">
        <v>20674</v>
      </c>
      <c r="L86">
        <v>5367</v>
      </c>
      <c r="M86">
        <v>10.079000000000001</v>
      </c>
      <c r="N86">
        <v>17.792999999999999</v>
      </c>
      <c r="O86">
        <v>7.7140000000000004</v>
      </c>
      <c r="Q86">
        <v>0.44500000000000001</v>
      </c>
      <c r="R86">
        <v>1</v>
      </c>
      <c r="S86">
        <v>0</v>
      </c>
      <c r="T86">
        <v>0</v>
      </c>
      <c r="V86">
        <v>0</v>
      </c>
      <c r="Y86" s="1">
        <v>44828</v>
      </c>
      <c r="Z86" s="6">
        <v>0.16353009259259257</v>
      </c>
      <c r="AB86">
        <v>1</v>
      </c>
      <c r="AD86" s="3">
        <f t="shared" si="4"/>
        <v>11.984051694790804</v>
      </c>
      <c r="AE86" s="3">
        <f t="shared" si="5"/>
        <v>19.882985005222501</v>
      </c>
      <c r="AF86" s="3">
        <f t="shared" si="6"/>
        <v>7.8989333104316977</v>
      </c>
      <c r="AG86" s="3">
        <f t="shared" si="7"/>
        <v>0.52476648780815938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15545</v>
      </c>
      <c r="J87">
        <v>20359</v>
      </c>
      <c r="L87">
        <v>5347</v>
      </c>
      <c r="M87">
        <v>12.340999999999999</v>
      </c>
      <c r="N87">
        <v>17.527000000000001</v>
      </c>
      <c r="O87">
        <v>5.1859999999999999</v>
      </c>
      <c r="Q87">
        <v>0.443</v>
      </c>
      <c r="R87">
        <v>1</v>
      </c>
      <c r="S87">
        <v>0</v>
      </c>
      <c r="T87">
        <v>0</v>
      </c>
      <c r="V87">
        <v>0</v>
      </c>
      <c r="Y87" s="1">
        <v>44828</v>
      </c>
      <c r="Z87" s="6">
        <v>0.17118055555555556</v>
      </c>
      <c r="AB87">
        <v>1</v>
      </c>
      <c r="AD87" s="3">
        <f t="shared" si="4"/>
        <v>14.782209412697489</v>
      </c>
      <c r="AE87" s="3">
        <f t="shared" si="5"/>
        <v>19.579392844174251</v>
      </c>
      <c r="AF87" s="3">
        <f t="shared" si="6"/>
        <v>4.7971834314767623</v>
      </c>
      <c r="AG87" s="3">
        <f t="shared" si="7"/>
        <v>0.52280651678785972</v>
      </c>
      <c r="AH87" s="3"/>
      <c r="AK87">
        <f>ABS(100*(AD87-AD88)/(AVERAGE(AD87:AD88)))</f>
        <v>0.10278943761492974</v>
      </c>
      <c r="AM87">
        <f>100*((AVERAGE(AD87:AD88)*25.225)-(AVERAGE(AD69:AD70)*25))/(1000*0.075)</f>
        <v>133.61463223648806</v>
      </c>
      <c r="AQ87">
        <f>ABS(100*(AE87-AE88)/(AVERAGE(AE87:AE88)))</f>
        <v>0.2316228008982878</v>
      </c>
      <c r="AS87">
        <f>100*((AVERAGE(AE87:AE88)*25.225)-(AVERAGE(AE69:AE70)*25))/(2000*0.075)</f>
        <v>108.78115948140707</v>
      </c>
      <c r="AW87">
        <f>ABS(100*(AF87-AF88)/(AVERAGE(AF87:AF88)))</f>
        <v>0.62965972703070916</v>
      </c>
      <c r="AY87">
        <f>100*((AVERAGE(AF87:AF88)*25.225)-(AVERAGE(AF69:AF70)*25))/(1000*0.075)</f>
        <v>83.947686726326054</v>
      </c>
      <c r="BC87">
        <f>ABS(100*(AG87-AG88)/(AVERAGE(AG87:AG88)))</f>
        <v>0.28156644968301686</v>
      </c>
      <c r="BE87">
        <f>100*((AVERAGE(AG87:AG88)*25.225)-(AVERAGE(AG69:AG70)*25))/(100*0.075)</f>
        <v>79.40973027253311</v>
      </c>
      <c r="BG87" s="3">
        <f>AVERAGE(AD87:AD88)</f>
        <v>14.774616040328679</v>
      </c>
      <c r="BH87" s="3">
        <f>AVERAGE(AE87:AE88)</f>
        <v>19.556743905175416</v>
      </c>
      <c r="BI87" s="3">
        <f>AVERAGE(AF87:AF88)</f>
        <v>4.7821278648467356</v>
      </c>
      <c r="BJ87" s="3">
        <f>AVERAGE(AG87:AG88)</f>
        <v>0.52207152765524734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15529</v>
      </c>
      <c r="J88">
        <v>20312</v>
      </c>
      <c r="L88">
        <v>5332</v>
      </c>
      <c r="M88">
        <v>12.327999999999999</v>
      </c>
      <c r="N88">
        <v>17.486000000000001</v>
      </c>
      <c r="O88">
        <v>5.1580000000000004</v>
      </c>
      <c r="Q88">
        <v>0.442</v>
      </c>
      <c r="R88">
        <v>1</v>
      </c>
      <c r="S88">
        <v>0</v>
      </c>
      <c r="T88">
        <v>0</v>
      </c>
      <c r="V88">
        <v>0</v>
      </c>
      <c r="Y88" s="1">
        <v>44828</v>
      </c>
      <c r="Z88" s="6">
        <v>0.17927083333333335</v>
      </c>
      <c r="AB88">
        <v>1</v>
      </c>
      <c r="AD88" s="3">
        <f t="shared" si="4"/>
        <v>14.76702266795987</v>
      </c>
      <c r="AE88" s="3">
        <f t="shared" si="5"/>
        <v>19.534094966176578</v>
      </c>
      <c r="AF88" s="3">
        <f t="shared" si="6"/>
        <v>4.7670722982167089</v>
      </c>
      <c r="AG88" s="3">
        <f t="shared" si="7"/>
        <v>0.52133653852263495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8666</v>
      </c>
      <c r="J89">
        <v>8155</v>
      </c>
      <c r="L89">
        <v>1677</v>
      </c>
      <c r="M89">
        <v>7.0629999999999997</v>
      </c>
      <c r="N89">
        <v>7.1879999999999997</v>
      </c>
      <c r="O89">
        <v>0.125</v>
      </c>
      <c r="Q89">
        <v>5.8999999999999997E-2</v>
      </c>
      <c r="R89">
        <v>1</v>
      </c>
      <c r="S89">
        <v>0</v>
      </c>
      <c r="T89">
        <v>0</v>
      </c>
      <c r="V89">
        <v>0</v>
      </c>
      <c r="Y89" s="1">
        <v>44828</v>
      </c>
      <c r="Z89" s="6">
        <v>0.19296296296296298</v>
      </c>
      <c r="AB89">
        <v>1</v>
      </c>
      <c r="AD89" s="3">
        <f t="shared" si="4"/>
        <v>8.2528583470665229</v>
      </c>
      <c r="AE89" s="3">
        <f t="shared" si="5"/>
        <v>7.8173651189907565</v>
      </c>
      <c r="AF89" s="3">
        <f t="shared" si="6"/>
        <v>-0.4354932280757664</v>
      </c>
      <c r="AG89" s="3">
        <f t="shared" si="7"/>
        <v>0.16315183456287566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5995</v>
      </c>
      <c r="J90">
        <v>8142</v>
      </c>
      <c r="L90">
        <v>1652</v>
      </c>
      <c r="M90">
        <v>5.0140000000000002</v>
      </c>
      <c r="N90">
        <v>7.1760000000000002</v>
      </c>
      <c r="O90">
        <v>2.1619999999999999</v>
      </c>
      <c r="Q90">
        <v>5.7000000000000002E-2</v>
      </c>
      <c r="R90">
        <v>1</v>
      </c>
      <c r="S90">
        <v>0</v>
      </c>
      <c r="T90">
        <v>0</v>
      </c>
      <c r="V90">
        <v>0</v>
      </c>
      <c r="Y90" s="1">
        <v>44828</v>
      </c>
      <c r="Z90" s="6">
        <v>0.20012731481481483</v>
      </c>
      <c r="AB90">
        <v>1</v>
      </c>
      <c r="AD90" s="3">
        <f t="shared" si="4"/>
        <v>5.7176211474299015</v>
      </c>
      <c r="AE90" s="3">
        <f t="shared" si="5"/>
        <v>7.8048359186935272</v>
      </c>
      <c r="AF90" s="3">
        <f t="shared" si="6"/>
        <v>2.0872147712636258</v>
      </c>
      <c r="AG90" s="3">
        <f t="shared" si="7"/>
        <v>0.16070187078750106</v>
      </c>
      <c r="AH90" s="3"/>
      <c r="AK90">
        <f>ABS(100*(AD90-AD91)/(AVERAGE(AD90:AD91)))</f>
        <v>0.6288473800056299</v>
      </c>
      <c r="AL90">
        <f>ABS(100*((AVERAGE(AD90:AD91)-AVERAGE(AD84:AD85))/(AVERAGE(AD84:AD85,AD90:AD91))))</f>
        <v>9.9269562348019313</v>
      </c>
      <c r="AQ90">
        <f>ABS(100*(AE90-AE91)/(AVERAGE(AE90:AE91)))</f>
        <v>0.23489815140954112</v>
      </c>
      <c r="AR90">
        <f>ABS(100*((AVERAGE(AE90:AE91)-AVERAGE(AE84:AE85))/(AVERAGE(AE84:AE85,AE90:AE91))))</f>
        <v>6.4313507127365899</v>
      </c>
      <c r="AW90">
        <f>ABS(100*(AF90-AF91)/(AVERAGE(AF90:AF91)))</f>
        <v>2.6397950777830954</v>
      </c>
      <c r="AX90">
        <f>ABS(100*((AVERAGE(AF90:AF91)-AVERAGE(AF84:AF85))/(AVERAGE(AF84:AF85,AF90:AF91))))</f>
        <v>2.7152229615241308</v>
      </c>
      <c r="BC90">
        <f>ABS(100*(AG90-AG91)/(AVERAGE(AG90:AG91)))</f>
        <v>1.4743470487841435</v>
      </c>
      <c r="BD90">
        <f>ABS(100*((AVERAGE(AG90:AG91)-AVERAGE(AG84:AG85))/(AVERAGE(AG84:AG85,AG90:AG91))))</f>
        <v>1.2673180134922586</v>
      </c>
      <c r="BG90" s="3">
        <f>AVERAGE(AD90:AD91)</f>
        <v>5.7356554068058259</v>
      </c>
      <c r="BH90" s="3">
        <f>AVERAGE(AE90:AE91)</f>
        <v>7.7956799646301675</v>
      </c>
      <c r="BI90" s="3">
        <f>AVERAGE(AF90:AF91)</f>
        <v>2.0600245578243408</v>
      </c>
      <c r="BJ90" s="3">
        <f>AVERAGE(AG90:AG91)</f>
        <v>0.15952588817532129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6033</v>
      </c>
      <c r="J91">
        <v>8123</v>
      </c>
      <c r="L91">
        <v>1628</v>
      </c>
      <c r="M91">
        <v>5.0430000000000001</v>
      </c>
      <c r="N91">
        <v>7.16</v>
      </c>
      <c r="O91">
        <v>2.117</v>
      </c>
      <c r="Q91">
        <v>5.3999999999999999E-2</v>
      </c>
      <c r="R91">
        <v>1</v>
      </c>
      <c r="S91">
        <v>0</v>
      </c>
      <c r="T91">
        <v>0</v>
      </c>
      <c r="V91">
        <v>0</v>
      </c>
      <c r="Y91" s="1">
        <v>44828</v>
      </c>
      <c r="Z91" s="6">
        <v>0.20776620370370369</v>
      </c>
      <c r="AB91">
        <v>1</v>
      </c>
      <c r="AD91" s="3">
        <f t="shared" si="4"/>
        <v>5.7536896661817512</v>
      </c>
      <c r="AE91" s="3">
        <f t="shared" si="5"/>
        <v>7.786524010566807</v>
      </c>
      <c r="AF91" s="3">
        <f t="shared" si="6"/>
        <v>2.0328343443850558</v>
      </c>
      <c r="AG91" s="3">
        <f t="shared" si="7"/>
        <v>0.15834990556314152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1916</v>
      </c>
      <c r="J92">
        <v>455</v>
      </c>
      <c r="L92">
        <v>231</v>
      </c>
      <c r="M92">
        <v>1.885</v>
      </c>
      <c r="N92">
        <v>0.66400000000000003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44828</v>
      </c>
      <c r="Z92" s="6">
        <v>0.22015046296296295</v>
      </c>
      <c r="AB92">
        <v>1</v>
      </c>
      <c r="AD92" s="3">
        <f t="shared" si="4"/>
        <v>1.8459504108826248</v>
      </c>
      <c r="AE92" s="3">
        <f t="shared" si="5"/>
        <v>0.39622340447806198</v>
      </c>
      <c r="AF92" s="3">
        <f t="shared" si="6"/>
        <v>-1.4497270064045629</v>
      </c>
      <c r="AG92" s="3">
        <f t="shared" si="7"/>
        <v>2.14459297952116E-2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303</v>
      </c>
      <c r="J93">
        <v>555</v>
      </c>
      <c r="L93">
        <v>206</v>
      </c>
      <c r="M93">
        <v>0.64700000000000002</v>
      </c>
      <c r="N93">
        <v>0.748</v>
      </c>
      <c r="O93">
        <v>0.10100000000000001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44828</v>
      </c>
      <c r="Z93" s="6">
        <v>0.22674768518518518</v>
      </c>
      <c r="AB93">
        <v>1</v>
      </c>
      <c r="AD93" s="3">
        <f t="shared" ref="AD93:AD139" si="8">((I93*$F$21)+$F$22)*1000/G93</f>
        <v>0.31493670702119864</v>
      </c>
      <c r="AE93" s="3">
        <f t="shared" ref="AE93:AE139" si="9">((J93*$H$21)+$H$22)*1000/H93</f>
        <v>0.4926018683029022</v>
      </c>
      <c r="AF93" s="3">
        <f t="shared" ref="AF93:AF139" si="10">AE93-AD93</f>
        <v>0.17766516128170357</v>
      </c>
      <c r="AG93" s="3">
        <f t="shared" ref="AG93:AG139" si="11">((L93*$J$21)+$J$22)*1000/H93</f>
        <v>1.8995966019837048E-2</v>
      </c>
      <c r="AH93" s="3"/>
      <c r="AK93">
        <f>ABS(100*(AD93-AD94)/(AVERAGE(AD93:AD94)))</f>
        <v>2.9691063910180153</v>
      </c>
      <c r="AQ93">
        <f>ABS(100*(AE93-AE94)/(AVERAGE(AE93:AE94)))</f>
        <v>15.154322358599741</v>
      </c>
      <c r="AW93">
        <f>ABS(100*(AF93-AF94)/(AVERAGE(AF93:AF94)))</f>
        <v>57.070225018878062</v>
      </c>
      <c r="BC93">
        <f>ABS(100*(AG93-AG94)/(AVERAGE(AG93:AG94)))</f>
        <v>7.4930720936833026</v>
      </c>
      <c r="BG93" s="3">
        <f>AVERAGE(AD93:AD94)</f>
        <v>0.3196825647517052</v>
      </c>
      <c r="BH93" s="3">
        <f>AVERAGE(AE93:AE94)</f>
        <v>0.45790562132595969</v>
      </c>
      <c r="BI93" s="3">
        <f>AVERAGE(AF93:AF94)</f>
        <v>0.13822305657425449</v>
      </c>
      <c r="BJ93" s="3">
        <f>AVERAGE(AG93:AG94)</f>
        <v>1.8309976162732174E-2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313</v>
      </c>
      <c r="J94">
        <v>483</v>
      </c>
      <c r="L94">
        <v>192</v>
      </c>
      <c r="M94">
        <v>0.65500000000000003</v>
      </c>
      <c r="N94">
        <v>0.68799999999999994</v>
      </c>
      <c r="O94">
        <v>3.3000000000000002E-2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44828</v>
      </c>
      <c r="Z94" s="6">
        <v>0.2333912037037037</v>
      </c>
      <c r="AB94">
        <v>1</v>
      </c>
      <c r="AD94" s="3">
        <f t="shared" si="8"/>
        <v>0.32442842248221182</v>
      </c>
      <c r="AE94" s="3">
        <f t="shared" si="9"/>
        <v>0.42320937434901723</v>
      </c>
      <c r="AF94" s="3">
        <f t="shared" si="10"/>
        <v>9.8780951866805411E-2</v>
      </c>
      <c r="AG94" s="3">
        <f t="shared" si="11"/>
        <v>1.7623986305627299E-2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3578</v>
      </c>
      <c r="J95">
        <v>6707</v>
      </c>
      <c r="L95">
        <v>2791</v>
      </c>
      <c r="M95">
        <v>5.266</v>
      </c>
      <c r="N95">
        <v>9.9339999999999993</v>
      </c>
      <c r="O95">
        <v>4.6680000000000001</v>
      </c>
      <c r="Q95">
        <v>0.29299999999999998</v>
      </c>
      <c r="R95">
        <v>1</v>
      </c>
      <c r="S95">
        <v>0</v>
      </c>
      <c r="T95">
        <v>0</v>
      </c>
      <c r="V95">
        <v>0</v>
      </c>
      <c r="Y95" s="1">
        <v>44828</v>
      </c>
      <c r="Z95" s="6">
        <v>0.24584490740740739</v>
      </c>
      <c r="AB95">
        <v>1</v>
      </c>
      <c r="AD95" s="3">
        <f t="shared" si="8"/>
        <v>5.7057892008383595</v>
      </c>
      <c r="AE95" s="3">
        <f t="shared" si="9"/>
        <v>10.703008271345118</v>
      </c>
      <c r="AF95" s="3">
        <f t="shared" si="10"/>
        <v>4.9972190705067581</v>
      </c>
      <c r="AG95" s="3">
        <f t="shared" si="11"/>
        <v>0.45387036732260938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6107</v>
      </c>
      <c r="J96">
        <v>6731</v>
      </c>
      <c r="L96">
        <v>2792</v>
      </c>
      <c r="M96">
        <v>8.5</v>
      </c>
      <c r="N96">
        <v>9.968</v>
      </c>
      <c r="O96">
        <v>1.468</v>
      </c>
      <c r="Q96">
        <v>0.29299999999999998</v>
      </c>
      <c r="R96">
        <v>1</v>
      </c>
      <c r="S96">
        <v>0</v>
      </c>
      <c r="T96">
        <v>0</v>
      </c>
      <c r="V96">
        <v>0</v>
      </c>
      <c r="Y96" s="1">
        <v>44828</v>
      </c>
      <c r="Z96" s="6">
        <v>0.25293981481481481</v>
      </c>
      <c r="AB96">
        <v>1</v>
      </c>
      <c r="AD96" s="3">
        <f t="shared" si="8"/>
        <v>9.7065472676554148</v>
      </c>
      <c r="AE96" s="3">
        <f t="shared" si="9"/>
        <v>10.741559656875053</v>
      </c>
      <c r="AF96" s="3">
        <f t="shared" si="10"/>
        <v>1.0350123892196379</v>
      </c>
      <c r="AG96" s="3">
        <f t="shared" si="11"/>
        <v>0.45403369824096773</v>
      </c>
      <c r="AH96" s="3"/>
      <c r="AI96">
        <f>100*(AVERAGE(I96:I97))/(AVERAGE(I$51:I$52))</f>
        <v>104.80834464043419</v>
      </c>
      <c r="AK96">
        <f>ABS(100*(AD96-AD97)/(AVERAGE(AD96:AD97)))</f>
        <v>2.3355823804296123</v>
      </c>
      <c r="AO96">
        <f>100*(AVERAGE(J96:J97))/(AVERAGE(J$51:J$52))</f>
        <v>77.880157626332874</v>
      </c>
      <c r="AQ96">
        <f>ABS(100*(AE96-AE97)/(AVERAGE(AE96:AE97)))</f>
        <v>0.34453770069245421</v>
      </c>
      <c r="AU96">
        <f>100*(((AVERAGE(J96:J97))-(AVERAGE(I96:I97)))/((AVERAGE(J$51:J$52))-(AVERAGE($I$51:I52))))</f>
        <v>19.765739385065885</v>
      </c>
      <c r="AW96">
        <f>ABS(100*(AF96-AF97)/(AVERAGE(AF96:AF97)))</f>
        <v>29.531375158880728</v>
      </c>
      <c r="BA96">
        <f>100*(AVERAGE(L96:L97))/(AVERAGE(L$51:L$52))</f>
        <v>79.089114495205862</v>
      </c>
      <c r="BC96">
        <f>ABS(100*(AG96-AG97)/(AVERAGE(AG96:AG97)))</f>
        <v>0.89530668468628261</v>
      </c>
      <c r="BG96" s="3">
        <f>AVERAGE(AD96:AD97)</f>
        <v>9.8212388294759911</v>
      </c>
      <c r="BH96" s="3">
        <f>AVERAGE(AE96:AE97)</f>
        <v>10.723087117975293</v>
      </c>
      <c r="BI96" s="3">
        <f>AVERAGE(AF96:AF97)</f>
        <v>0.9018482884993011</v>
      </c>
      <c r="BJ96" s="3">
        <f>AVERAGE(AG96:AG97)</f>
        <v>0.45607533472044648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6252</v>
      </c>
      <c r="J97">
        <v>6708</v>
      </c>
      <c r="L97">
        <v>2817</v>
      </c>
      <c r="M97">
        <v>8.6859999999999999</v>
      </c>
      <c r="N97">
        <v>9.9359999999999999</v>
      </c>
      <c r="O97">
        <v>1.2509999999999999</v>
      </c>
      <c r="Q97">
        <v>0.29799999999999999</v>
      </c>
      <c r="R97">
        <v>1</v>
      </c>
      <c r="S97">
        <v>0</v>
      </c>
      <c r="T97">
        <v>0</v>
      </c>
      <c r="V97">
        <v>0</v>
      </c>
      <c r="Y97" s="1">
        <v>44828</v>
      </c>
      <c r="Z97" s="6">
        <v>0.26043981481481482</v>
      </c>
      <c r="AB97">
        <v>1</v>
      </c>
      <c r="AD97" s="3">
        <f t="shared" si="8"/>
        <v>9.9359303912965675</v>
      </c>
      <c r="AE97" s="3">
        <f t="shared" si="9"/>
        <v>10.704614579075532</v>
      </c>
      <c r="AF97" s="3">
        <f t="shared" si="10"/>
        <v>0.7686841877789643</v>
      </c>
      <c r="AG97" s="3">
        <f t="shared" si="11"/>
        <v>0.45811697119992523</v>
      </c>
      <c r="AH97" s="3"/>
    </row>
    <row r="98" spans="1:62" x14ac:dyDescent="0.35">
      <c r="A98">
        <v>74</v>
      </c>
      <c r="B98">
        <v>21</v>
      </c>
      <c r="C98" t="s">
        <v>158</v>
      </c>
      <c r="D98" t="s">
        <v>27</v>
      </c>
      <c r="G98">
        <v>0.5</v>
      </c>
      <c r="H98">
        <v>0.5</v>
      </c>
      <c r="I98">
        <v>7360</v>
      </c>
      <c r="J98">
        <v>9174</v>
      </c>
      <c r="L98">
        <v>6300</v>
      </c>
      <c r="M98">
        <v>6.0609999999999999</v>
      </c>
      <c r="N98">
        <v>8.0500000000000007</v>
      </c>
      <c r="O98">
        <v>1.9890000000000001</v>
      </c>
      <c r="Q98">
        <v>0.54300000000000004</v>
      </c>
      <c r="R98">
        <v>1</v>
      </c>
      <c r="S98">
        <v>0</v>
      </c>
      <c r="T98">
        <v>0</v>
      </c>
      <c r="V98">
        <v>0</v>
      </c>
      <c r="Y98" s="1">
        <v>44828</v>
      </c>
      <c r="Z98" s="6">
        <v>0.27412037037037035</v>
      </c>
      <c r="AB98">
        <v>1</v>
      </c>
      <c r="AD98" s="3">
        <f t="shared" si="8"/>
        <v>7.0132403078582</v>
      </c>
      <c r="AE98" s="3">
        <f t="shared" si="9"/>
        <v>8.7994616653658788</v>
      </c>
      <c r="AF98" s="3">
        <f t="shared" si="10"/>
        <v>1.7862213575076789</v>
      </c>
      <c r="AG98" s="3">
        <f t="shared" si="11"/>
        <v>0.61619913590513764</v>
      </c>
      <c r="AH98" s="3"/>
    </row>
    <row r="99" spans="1:62" x14ac:dyDescent="0.35">
      <c r="A99">
        <v>75</v>
      </c>
      <c r="B99">
        <v>21</v>
      </c>
      <c r="C99" t="s">
        <v>158</v>
      </c>
      <c r="D99" t="s">
        <v>27</v>
      </c>
      <c r="G99">
        <v>0.5</v>
      </c>
      <c r="H99">
        <v>0.5</v>
      </c>
      <c r="I99">
        <v>6240</v>
      </c>
      <c r="J99">
        <v>9154</v>
      </c>
      <c r="L99">
        <v>6305</v>
      </c>
      <c r="M99">
        <v>5.202</v>
      </c>
      <c r="N99">
        <v>8.0340000000000007</v>
      </c>
      <c r="O99">
        <v>2.831</v>
      </c>
      <c r="Q99">
        <v>0.54300000000000004</v>
      </c>
      <c r="R99">
        <v>1</v>
      </c>
      <c r="S99">
        <v>0</v>
      </c>
      <c r="T99">
        <v>0</v>
      </c>
      <c r="V99">
        <v>0</v>
      </c>
      <c r="Y99" s="1">
        <v>44828</v>
      </c>
      <c r="Z99" s="6">
        <v>0.28142361111111108</v>
      </c>
      <c r="AB99">
        <v>1</v>
      </c>
      <c r="AD99" s="3">
        <f t="shared" si="8"/>
        <v>5.9501681762247243</v>
      </c>
      <c r="AE99" s="3">
        <f t="shared" si="9"/>
        <v>8.7801859726009113</v>
      </c>
      <c r="AF99" s="3">
        <f t="shared" si="10"/>
        <v>2.830017796376187</v>
      </c>
      <c r="AG99" s="3">
        <f t="shared" si="11"/>
        <v>0.61668912866021253</v>
      </c>
      <c r="AH99" s="3"/>
      <c r="AK99">
        <f>ABS(100*(AD99-AD100)/(AVERAGE(AD99:AD100)))</f>
        <v>2.3956619581238408</v>
      </c>
      <c r="AQ99">
        <f>ABS(100*(AE99-AE100)/(AVERAGE(AE99:AE100)))</f>
        <v>0.12081788913404869</v>
      </c>
      <c r="AW99">
        <f>ABS(100*(AF99-AF100)/(AVERAGE(AF99:AF100)))</f>
        <v>5.6265652302531279</v>
      </c>
      <c r="BC99">
        <f>ABS(100*(AG99-AG100)/(AVERAGE(AG99:AG100)))</f>
        <v>1.5922213199717159</v>
      </c>
      <c r="BG99" s="3">
        <f>AVERAGE(AD99:AD100)</f>
        <v>6.0223052137284245</v>
      </c>
      <c r="BH99" s="3">
        <f>AVERAGE(AE99:AE100)</f>
        <v>8.7748851570905444</v>
      </c>
      <c r="BI99" s="3">
        <f>AVERAGE(AF99:AF100)</f>
        <v>2.7525799433621199</v>
      </c>
      <c r="BJ99" s="3">
        <f>AVERAGE(AG99:AG100)</f>
        <v>0.62163805548646911</v>
      </c>
    </row>
    <row r="100" spans="1:62" x14ac:dyDescent="0.35">
      <c r="A100">
        <v>76</v>
      </c>
      <c r="B100">
        <v>21</v>
      </c>
      <c r="C100" t="s">
        <v>158</v>
      </c>
      <c r="D100" t="s">
        <v>27</v>
      </c>
      <c r="G100">
        <v>0.5</v>
      </c>
      <c r="H100">
        <v>0.5</v>
      </c>
      <c r="I100">
        <v>6392</v>
      </c>
      <c r="J100">
        <v>9143</v>
      </c>
      <c r="L100">
        <v>6406</v>
      </c>
      <c r="M100">
        <v>5.3179999999999996</v>
      </c>
      <c r="N100">
        <v>8.0250000000000004</v>
      </c>
      <c r="O100">
        <v>2.706</v>
      </c>
      <c r="Q100">
        <v>0.55400000000000005</v>
      </c>
      <c r="R100">
        <v>1</v>
      </c>
      <c r="S100">
        <v>0</v>
      </c>
      <c r="T100">
        <v>0</v>
      </c>
      <c r="V100">
        <v>0</v>
      </c>
      <c r="Y100" s="1">
        <v>44828</v>
      </c>
      <c r="Z100" s="6">
        <v>0.28921296296296295</v>
      </c>
      <c r="AB100">
        <v>1</v>
      </c>
      <c r="AD100" s="3">
        <f t="shared" si="8"/>
        <v>6.0944422512321248</v>
      </c>
      <c r="AE100" s="3">
        <f t="shared" si="9"/>
        <v>8.7695843415801775</v>
      </c>
      <c r="AF100" s="3">
        <f t="shared" si="10"/>
        <v>2.6751420903480527</v>
      </c>
      <c r="AG100" s="3">
        <f t="shared" si="11"/>
        <v>0.62658698231272569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159</v>
      </c>
      <c r="D101" t="s">
        <v>27</v>
      </c>
      <c r="G101">
        <v>0.5</v>
      </c>
      <c r="H101">
        <v>0.5</v>
      </c>
      <c r="I101">
        <v>4147</v>
      </c>
      <c r="J101">
        <v>5700</v>
      </c>
      <c r="L101">
        <v>1752</v>
      </c>
      <c r="M101">
        <v>3.5960000000000001</v>
      </c>
      <c r="N101">
        <v>5.1070000000000002</v>
      </c>
      <c r="O101">
        <v>1.5109999999999999</v>
      </c>
      <c r="Q101">
        <v>6.7000000000000004E-2</v>
      </c>
      <c r="R101">
        <v>1</v>
      </c>
      <c r="S101">
        <v>0</v>
      </c>
      <c r="T101">
        <v>0</v>
      </c>
      <c r="V101">
        <v>0</v>
      </c>
      <c r="Y101" s="1">
        <v>44828</v>
      </c>
      <c r="Z101" s="6">
        <v>0.30229166666666668</v>
      </c>
      <c r="AB101">
        <v>1</v>
      </c>
      <c r="AD101" s="3">
        <f t="shared" si="8"/>
        <v>3.9635521302346657</v>
      </c>
      <c r="AE101" s="3">
        <f t="shared" si="9"/>
        <v>5.45127383209093</v>
      </c>
      <c r="AF101" s="3">
        <f t="shared" si="10"/>
        <v>1.4877217018562643</v>
      </c>
      <c r="AG101" s="3">
        <f t="shared" si="11"/>
        <v>0.17050172588899928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159</v>
      </c>
      <c r="D102" t="s">
        <v>27</v>
      </c>
      <c r="G102">
        <v>0.5</v>
      </c>
      <c r="H102">
        <v>0.5</v>
      </c>
      <c r="I102">
        <v>3545</v>
      </c>
      <c r="J102">
        <v>5691</v>
      </c>
      <c r="L102">
        <v>1771</v>
      </c>
      <c r="M102">
        <v>3.1339999999999999</v>
      </c>
      <c r="N102">
        <v>5.0999999999999996</v>
      </c>
      <c r="O102">
        <v>1.966</v>
      </c>
      <c r="Q102">
        <v>6.9000000000000006E-2</v>
      </c>
      <c r="R102">
        <v>1</v>
      </c>
      <c r="S102">
        <v>0</v>
      </c>
      <c r="T102">
        <v>0</v>
      </c>
      <c r="V102">
        <v>0</v>
      </c>
      <c r="Y102" s="1">
        <v>44828</v>
      </c>
      <c r="Z102" s="6">
        <v>0.30929398148148152</v>
      </c>
      <c r="AB102">
        <v>1</v>
      </c>
      <c r="AD102" s="3">
        <f t="shared" si="8"/>
        <v>3.3921508594816721</v>
      </c>
      <c r="AE102" s="3">
        <f t="shared" si="9"/>
        <v>5.4425997703466944</v>
      </c>
      <c r="AF102" s="3">
        <f t="shared" si="10"/>
        <v>2.0504489108650223</v>
      </c>
      <c r="AG102" s="3">
        <f t="shared" si="11"/>
        <v>0.17236369835828394</v>
      </c>
      <c r="AH102" s="3"/>
      <c r="AK102">
        <f>ABS(100*(AD102-AD103)/(AVERAGE(AD102:AD103)))</f>
        <v>1.6646438549062523</v>
      </c>
      <c r="AQ102">
        <f>ABS(100*(AE102-AE103)/(AVERAGE(AE102:AE103)))</f>
        <v>1.2144440754509558</v>
      </c>
      <c r="AW102">
        <f>ABS(100*(AF102-AF103)/(AVERAGE(AF102:AF103)))</f>
        <v>5.8011203699373164</v>
      </c>
      <c r="BC102">
        <f>ABS(100*(AG102-AG103)/(AVERAGE(AG102:AG103)))</f>
        <v>1.5469771815671201</v>
      </c>
      <c r="BG102" s="3">
        <f>AVERAGE(AD102:AD103)</f>
        <v>3.3641502988716834</v>
      </c>
      <c r="BH102" s="3">
        <f>AVERAGE(AE102:AE103)</f>
        <v>5.4758503403662644</v>
      </c>
      <c r="BI102" s="3">
        <f>AVERAGE(AF102:AF103)</f>
        <v>2.111700041494581</v>
      </c>
      <c r="BJ102" s="3">
        <f>AVERAGE(AG102:AG103)</f>
        <v>0.1710407179195817</v>
      </c>
    </row>
    <row r="103" spans="1:62" x14ac:dyDescent="0.35">
      <c r="A103">
        <v>79</v>
      </c>
      <c r="B103">
        <v>22</v>
      </c>
      <c r="C103" t="s">
        <v>159</v>
      </c>
      <c r="D103" t="s">
        <v>27</v>
      </c>
      <c r="G103">
        <v>0.5</v>
      </c>
      <c r="H103">
        <v>0.5</v>
      </c>
      <c r="I103">
        <v>3486</v>
      </c>
      <c r="J103">
        <v>5760</v>
      </c>
      <c r="L103">
        <v>1744</v>
      </c>
      <c r="M103">
        <v>3.089</v>
      </c>
      <c r="N103">
        <v>5.1580000000000004</v>
      </c>
      <c r="O103">
        <v>2.069</v>
      </c>
      <c r="Q103">
        <v>6.6000000000000003E-2</v>
      </c>
      <c r="R103">
        <v>1</v>
      </c>
      <c r="S103">
        <v>0</v>
      </c>
      <c r="T103">
        <v>0</v>
      </c>
      <c r="V103">
        <v>0</v>
      </c>
      <c r="Y103" s="1">
        <v>44828</v>
      </c>
      <c r="Z103" s="6">
        <v>0.31703703703703706</v>
      </c>
      <c r="AB103">
        <v>1</v>
      </c>
      <c r="AD103" s="3">
        <f t="shared" si="8"/>
        <v>3.3361497382616943</v>
      </c>
      <c r="AE103" s="3">
        <f t="shared" si="9"/>
        <v>5.5091009103858335</v>
      </c>
      <c r="AF103" s="3">
        <f t="shared" si="10"/>
        <v>2.1729511721241392</v>
      </c>
      <c r="AG103" s="3">
        <f t="shared" si="11"/>
        <v>0.16971773748087943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160</v>
      </c>
      <c r="D104" t="s">
        <v>27</v>
      </c>
      <c r="G104">
        <v>0.5</v>
      </c>
      <c r="H104">
        <v>0.5</v>
      </c>
      <c r="I104">
        <v>1577</v>
      </c>
      <c r="J104">
        <v>5542</v>
      </c>
      <c r="L104">
        <v>2155</v>
      </c>
      <c r="M104">
        <v>1.625</v>
      </c>
      <c r="N104">
        <v>4.9729999999999999</v>
      </c>
      <c r="O104">
        <v>3.3479999999999999</v>
      </c>
      <c r="Q104">
        <v>0.109</v>
      </c>
      <c r="R104">
        <v>1</v>
      </c>
      <c r="S104">
        <v>0</v>
      </c>
      <c r="T104">
        <v>0</v>
      </c>
      <c r="V104">
        <v>0</v>
      </c>
      <c r="Y104" s="1">
        <v>44828</v>
      </c>
      <c r="Z104" s="6">
        <v>0.32920138888888889</v>
      </c>
      <c r="AB104">
        <v>1</v>
      </c>
      <c r="AD104" s="3">
        <f t="shared" si="8"/>
        <v>1.5241812567542778</v>
      </c>
      <c r="AE104" s="3">
        <f t="shared" si="9"/>
        <v>5.2989958592476825</v>
      </c>
      <c r="AF104" s="3">
        <f t="shared" si="10"/>
        <v>3.7748146024934046</v>
      </c>
      <c r="AG104" s="3">
        <f t="shared" si="11"/>
        <v>0.20999514194803706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160</v>
      </c>
      <c r="D105" t="s">
        <v>27</v>
      </c>
      <c r="G105">
        <v>0.5</v>
      </c>
      <c r="H105">
        <v>0.5</v>
      </c>
      <c r="I105">
        <v>1598</v>
      </c>
      <c r="J105">
        <v>5691</v>
      </c>
      <c r="L105">
        <v>2145</v>
      </c>
      <c r="M105">
        <v>1.641</v>
      </c>
      <c r="N105">
        <v>5.0999999999999996</v>
      </c>
      <c r="O105">
        <v>3.4590000000000001</v>
      </c>
      <c r="Q105">
        <v>0.108</v>
      </c>
      <c r="R105">
        <v>1</v>
      </c>
      <c r="S105">
        <v>0</v>
      </c>
      <c r="T105">
        <v>0</v>
      </c>
      <c r="V105">
        <v>0</v>
      </c>
      <c r="Y105" s="1">
        <v>44828</v>
      </c>
      <c r="Z105" s="6">
        <v>0.33608796296296295</v>
      </c>
      <c r="AB105">
        <v>1</v>
      </c>
      <c r="AD105" s="3">
        <f t="shared" si="8"/>
        <v>1.5441138592224057</v>
      </c>
      <c r="AE105" s="3">
        <f t="shared" si="9"/>
        <v>5.4425997703466944</v>
      </c>
      <c r="AF105" s="3">
        <f t="shared" si="10"/>
        <v>3.8984859111242889</v>
      </c>
      <c r="AG105" s="3">
        <f t="shared" si="11"/>
        <v>0.20901515643788723</v>
      </c>
      <c r="AH105" s="3"/>
      <c r="AK105">
        <f>ABS(100*(AD105-AD106)/(AVERAGE(AD105:AD106)))</f>
        <v>66.425769301845008</v>
      </c>
      <c r="AQ105">
        <f>ABS(100*(AE105-AE106)/(AVERAGE(AE105:AE106)))</f>
        <v>0.85361985014373543</v>
      </c>
      <c r="AW105">
        <f>ABS(100*(AF105-AF106)/(AVERAGE(AF105:AF106)))</f>
        <v>50.910178585544465</v>
      </c>
      <c r="BC105">
        <f>ABS(100*(AG105-AG106)/(AVERAGE(AG105:AG106)))</f>
        <v>4.653752973024611</v>
      </c>
      <c r="BG105" s="3">
        <f>AVERAGE(AD105:AD106)</f>
        <v>2.3119936400183723</v>
      </c>
      <c r="BH105" s="3">
        <f>AVERAGE(AE105:AE106)</f>
        <v>5.4194689390287323</v>
      </c>
      <c r="BI105" s="3">
        <f>AVERAGE(AF105:AF106)</f>
        <v>3.1074752990103605</v>
      </c>
      <c r="BJ105" s="3">
        <f>AVERAGE(AG105:AG106)</f>
        <v>0.20426222671366062</v>
      </c>
    </row>
    <row r="106" spans="1:62" x14ac:dyDescent="0.35">
      <c r="A106">
        <v>82</v>
      </c>
      <c r="B106">
        <v>23</v>
      </c>
      <c r="C106" t="s">
        <v>160</v>
      </c>
      <c r="D106" t="s">
        <v>27</v>
      </c>
      <c r="G106">
        <v>0.5</v>
      </c>
      <c r="H106">
        <v>0.5</v>
      </c>
      <c r="I106">
        <v>3216</v>
      </c>
      <c r="J106">
        <v>5643</v>
      </c>
      <c r="L106">
        <v>2048</v>
      </c>
      <c r="M106">
        <v>2.8820000000000001</v>
      </c>
      <c r="N106">
        <v>5.0599999999999996</v>
      </c>
      <c r="O106">
        <v>2.1779999999999999</v>
      </c>
      <c r="Q106">
        <v>9.8000000000000004E-2</v>
      </c>
      <c r="R106">
        <v>1</v>
      </c>
      <c r="S106">
        <v>0</v>
      </c>
      <c r="T106">
        <v>0</v>
      </c>
      <c r="V106">
        <v>0</v>
      </c>
      <c r="Y106" s="1">
        <v>44828</v>
      </c>
      <c r="Z106" s="6">
        <v>0.34341435185185182</v>
      </c>
      <c r="AB106">
        <v>1</v>
      </c>
      <c r="AD106" s="3">
        <f t="shared" si="8"/>
        <v>3.0798734208143386</v>
      </c>
      <c r="AE106" s="3">
        <f t="shared" si="9"/>
        <v>5.396338107710771</v>
      </c>
      <c r="AF106" s="3">
        <f t="shared" si="10"/>
        <v>2.3164646868964325</v>
      </c>
      <c r="AG106" s="3">
        <f t="shared" si="11"/>
        <v>0.19950929698943398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161</v>
      </c>
      <c r="D107" t="s">
        <v>27</v>
      </c>
      <c r="G107">
        <v>0.5</v>
      </c>
      <c r="H107">
        <v>0.5</v>
      </c>
      <c r="I107">
        <v>2191</v>
      </c>
      <c r="J107">
        <v>7387</v>
      </c>
      <c r="L107">
        <v>2120</v>
      </c>
      <c r="M107">
        <v>2.0960000000000001</v>
      </c>
      <c r="N107">
        <v>6.5369999999999999</v>
      </c>
      <c r="O107">
        <v>4.4409999999999998</v>
      </c>
      <c r="Q107">
        <v>0.106</v>
      </c>
      <c r="R107">
        <v>1</v>
      </c>
      <c r="S107">
        <v>0</v>
      </c>
      <c r="T107">
        <v>0</v>
      </c>
      <c r="V107">
        <v>0</v>
      </c>
      <c r="Y107" s="1">
        <v>44828</v>
      </c>
      <c r="Z107" s="6">
        <v>0.35640046296296296</v>
      </c>
      <c r="AB107">
        <v>1</v>
      </c>
      <c r="AD107" s="3">
        <f t="shared" si="8"/>
        <v>2.1069725860604875</v>
      </c>
      <c r="AE107" s="3">
        <f t="shared" si="9"/>
        <v>7.0771785168159838</v>
      </c>
      <c r="AF107" s="3">
        <f t="shared" si="10"/>
        <v>4.9702059307554958</v>
      </c>
      <c r="AG107" s="3">
        <f t="shared" si="11"/>
        <v>0.20656519266251266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161</v>
      </c>
      <c r="D108" t="s">
        <v>27</v>
      </c>
      <c r="G108">
        <v>0.5</v>
      </c>
      <c r="H108">
        <v>0.5</v>
      </c>
      <c r="I108">
        <v>2960</v>
      </c>
      <c r="J108">
        <v>7299</v>
      </c>
      <c r="L108">
        <v>2190</v>
      </c>
      <c r="M108">
        <v>2.6859999999999999</v>
      </c>
      <c r="N108">
        <v>6.4619999999999997</v>
      </c>
      <c r="O108">
        <v>3.7759999999999998</v>
      </c>
      <c r="Q108">
        <v>0.113</v>
      </c>
      <c r="R108">
        <v>1</v>
      </c>
      <c r="S108">
        <v>0</v>
      </c>
      <c r="T108">
        <v>0</v>
      </c>
      <c r="V108">
        <v>0</v>
      </c>
      <c r="Y108" s="1">
        <v>44828</v>
      </c>
      <c r="Z108" s="6">
        <v>0.36343750000000002</v>
      </c>
      <c r="AB108">
        <v>1</v>
      </c>
      <c r="AD108" s="3">
        <f t="shared" si="8"/>
        <v>2.8368855050124009</v>
      </c>
      <c r="AE108" s="3">
        <f t="shared" si="9"/>
        <v>6.9923654686501244</v>
      </c>
      <c r="AF108" s="3">
        <f t="shared" si="10"/>
        <v>4.155479963637724</v>
      </c>
      <c r="AG108" s="3">
        <f t="shared" si="11"/>
        <v>0.21342509123356143</v>
      </c>
      <c r="AH108" s="3"/>
      <c r="AK108">
        <f>ABS(100*(AD108-AD109)/(AVERAGE(AD108:AD109)))</f>
        <v>30.773136062784211</v>
      </c>
      <c r="AQ108">
        <f>ABS(100*(AE108-AE109)/(AVERAGE(AE108:AE109)))</f>
        <v>1.3009043934853188</v>
      </c>
      <c r="AW108">
        <f>ABS(100*(AF108-AF109)/(AVERAGE(AF108:AF109)))</f>
        <v>25.511308325272154</v>
      </c>
      <c r="BC108">
        <f>ABS(100*(AG108-AG109)/(AVERAGE(AG108:AG109)))</f>
        <v>2.2285785678438614</v>
      </c>
      <c r="BG108" s="3">
        <f>AVERAGE(AD108:AD109)</f>
        <v>3.3527602403184673</v>
      </c>
      <c r="BH108" s="3">
        <f>AVERAGE(AE108:AE109)</f>
        <v>7.0381452389669237</v>
      </c>
      <c r="BI108" s="3">
        <f>AVERAGE(AF108:AF109)</f>
        <v>3.6853849986484564</v>
      </c>
      <c r="BJ108" s="3">
        <f>AVERAGE(AG108:AG109)</f>
        <v>0.21107312600920186</v>
      </c>
    </row>
    <row r="109" spans="1:62" x14ac:dyDescent="0.35">
      <c r="A109">
        <v>85</v>
      </c>
      <c r="B109">
        <v>24</v>
      </c>
      <c r="C109" t="s">
        <v>161</v>
      </c>
      <c r="D109" t="s">
        <v>27</v>
      </c>
      <c r="G109">
        <v>0.5</v>
      </c>
      <c r="H109">
        <v>0.5</v>
      </c>
      <c r="I109">
        <v>4047</v>
      </c>
      <c r="J109">
        <v>7394</v>
      </c>
      <c r="L109">
        <v>2142</v>
      </c>
      <c r="M109">
        <v>3.5190000000000001</v>
      </c>
      <c r="N109">
        <v>6.5430000000000001</v>
      </c>
      <c r="O109">
        <v>3.0230000000000001</v>
      </c>
      <c r="Q109">
        <v>0.108</v>
      </c>
      <c r="R109">
        <v>1</v>
      </c>
      <c r="S109">
        <v>0</v>
      </c>
      <c r="T109">
        <v>0</v>
      </c>
      <c r="V109">
        <v>0</v>
      </c>
      <c r="Y109" s="1">
        <v>44828</v>
      </c>
      <c r="Z109" s="6">
        <v>0.37113425925925925</v>
      </c>
      <c r="AB109">
        <v>1</v>
      </c>
      <c r="AD109" s="3">
        <f t="shared" si="8"/>
        <v>3.8686349756245337</v>
      </c>
      <c r="AE109" s="3">
        <f t="shared" si="9"/>
        <v>7.0839250092837229</v>
      </c>
      <c r="AF109" s="3">
        <f t="shared" si="10"/>
        <v>3.2152900336591892</v>
      </c>
      <c r="AG109" s="3">
        <f t="shared" si="11"/>
        <v>0.20872116078484229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162</v>
      </c>
      <c r="D110" t="s">
        <v>27</v>
      </c>
      <c r="G110">
        <v>0.5</v>
      </c>
      <c r="H110">
        <v>0.5</v>
      </c>
      <c r="I110">
        <v>2620</v>
      </c>
      <c r="J110">
        <v>7833</v>
      </c>
      <c r="L110">
        <v>3389</v>
      </c>
      <c r="M110">
        <v>2.4249999999999998</v>
      </c>
      <c r="N110">
        <v>6.915</v>
      </c>
      <c r="O110">
        <v>4.49</v>
      </c>
      <c r="Q110">
        <v>0.23799999999999999</v>
      </c>
      <c r="R110">
        <v>1</v>
      </c>
      <c r="S110">
        <v>0</v>
      </c>
      <c r="T110">
        <v>0</v>
      </c>
      <c r="V110">
        <v>0</v>
      </c>
      <c r="Y110" s="1">
        <v>44828</v>
      </c>
      <c r="Z110" s="6">
        <v>0.38390046296296299</v>
      </c>
      <c r="AB110">
        <v>1</v>
      </c>
      <c r="AD110" s="3">
        <f t="shared" si="8"/>
        <v>2.514167179337953</v>
      </c>
      <c r="AE110" s="3">
        <f t="shared" si="9"/>
        <v>7.5070264654747714</v>
      </c>
      <c r="AF110" s="3">
        <f t="shared" si="10"/>
        <v>4.9928592861368184</v>
      </c>
      <c r="AG110" s="3">
        <f t="shared" si="11"/>
        <v>0.33092535390052491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162</v>
      </c>
      <c r="D111" t="s">
        <v>27</v>
      </c>
      <c r="G111">
        <v>0.5</v>
      </c>
      <c r="H111">
        <v>0.5</v>
      </c>
      <c r="I111">
        <v>2789</v>
      </c>
      <c r="J111">
        <v>7930</v>
      </c>
      <c r="L111">
        <v>3419</v>
      </c>
      <c r="M111">
        <v>2.5539999999999998</v>
      </c>
      <c r="N111">
        <v>6.9960000000000004</v>
      </c>
      <c r="O111">
        <v>4.4420000000000002</v>
      </c>
      <c r="Q111">
        <v>0.24199999999999999</v>
      </c>
      <c r="R111">
        <v>1</v>
      </c>
      <c r="S111">
        <v>0</v>
      </c>
      <c r="T111">
        <v>0</v>
      </c>
      <c r="V111">
        <v>0</v>
      </c>
      <c r="Y111" s="1">
        <v>44828</v>
      </c>
      <c r="Z111" s="6">
        <v>0.39094907407407403</v>
      </c>
      <c r="AB111">
        <v>1</v>
      </c>
      <c r="AD111" s="3">
        <f t="shared" si="8"/>
        <v>2.6745771706290755</v>
      </c>
      <c r="AE111" s="3">
        <f t="shared" si="9"/>
        <v>7.6005135753848663</v>
      </c>
      <c r="AF111" s="3">
        <f t="shared" si="10"/>
        <v>4.9259364047557908</v>
      </c>
      <c r="AG111" s="3">
        <f t="shared" si="11"/>
        <v>0.33386531043097434</v>
      </c>
      <c r="AH111" s="3"/>
      <c r="AK111">
        <f>ABS(100*(AD111-AD112)/(AVERAGE(AD111:AD112)))</f>
        <v>0.71230102153813935</v>
      </c>
      <c r="AQ111">
        <f>ABS(100*(AE111-AE112)/(AVERAGE(AE111:AE112)))</f>
        <v>0.59421372576283404</v>
      </c>
      <c r="AW111">
        <f>ABS(100*(AF111-AF112)/(AVERAGE(AF111:AF112)))</f>
        <v>1.2964967698559895</v>
      </c>
      <c r="BC111">
        <f>ABS(100*(AG111-AG112)/(AVERAGE(AG111:AG112)))</f>
        <v>1.0029974123428824</v>
      </c>
      <c r="BG111" s="3">
        <f>AVERAGE(AD111:AD112)</f>
        <v>2.6650854551680623</v>
      </c>
      <c r="BH111" s="3">
        <f>AVERAGE(AE111:AE112)</f>
        <v>7.6231625143837043</v>
      </c>
      <c r="BI111" s="3">
        <f>AVERAGE(AF111:AF112)</f>
        <v>4.9580770592156416</v>
      </c>
      <c r="BJ111" s="3">
        <f>AVERAGE(AG111:AG112)</f>
        <v>0.33219933506371968</v>
      </c>
    </row>
    <row r="112" spans="1:62" x14ac:dyDescent="0.35">
      <c r="A112">
        <v>88</v>
      </c>
      <c r="B112">
        <v>25</v>
      </c>
      <c r="C112" t="s">
        <v>162</v>
      </c>
      <c r="D112" t="s">
        <v>27</v>
      </c>
      <c r="G112">
        <v>0.5</v>
      </c>
      <c r="H112">
        <v>0.5</v>
      </c>
      <c r="I112">
        <v>2769</v>
      </c>
      <c r="J112">
        <v>7977</v>
      </c>
      <c r="L112">
        <v>3385</v>
      </c>
      <c r="M112">
        <v>2.5390000000000001</v>
      </c>
      <c r="N112">
        <v>7.0369999999999999</v>
      </c>
      <c r="O112">
        <v>4.4980000000000002</v>
      </c>
      <c r="Q112">
        <v>0.23799999999999999</v>
      </c>
      <c r="R112">
        <v>1</v>
      </c>
      <c r="S112">
        <v>0</v>
      </c>
      <c r="T112">
        <v>0</v>
      </c>
      <c r="V112">
        <v>0</v>
      </c>
      <c r="Y112" s="1">
        <v>44828</v>
      </c>
      <c r="Z112" s="6">
        <v>0.39857638888888891</v>
      </c>
      <c r="AB112">
        <v>1</v>
      </c>
      <c r="AD112" s="3">
        <f t="shared" si="8"/>
        <v>2.655593739707049</v>
      </c>
      <c r="AE112" s="3">
        <f t="shared" si="9"/>
        <v>7.6458114533825414</v>
      </c>
      <c r="AF112" s="3">
        <f t="shared" si="10"/>
        <v>4.9902177136754924</v>
      </c>
      <c r="AG112" s="3">
        <f t="shared" si="11"/>
        <v>0.33053335969646497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163</v>
      </c>
      <c r="D113" t="s">
        <v>27</v>
      </c>
      <c r="G113">
        <v>0.5</v>
      </c>
      <c r="H113">
        <v>0.5</v>
      </c>
      <c r="I113">
        <v>3772</v>
      </c>
      <c r="J113">
        <v>7280</v>
      </c>
      <c r="L113">
        <v>1677</v>
      </c>
      <c r="M113">
        <v>3.3090000000000002</v>
      </c>
      <c r="N113">
        <v>6.4459999999999997</v>
      </c>
      <c r="O113">
        <v>3.137</v>
      </c>
      <c r="Q113">
        <v>5.8999999999999997E-2</v>
      </c>
      <c r="R113">
        <v>1</v>
      </c>
      <c r="S113">
        <v>0</v>
      </c>
      <c r="T113">
        <v>0</v>
      </c>
      <c r="V113">
        <v>0</v>
      </c>
      <c r="Y113" s="1">
        <v>44828</v>
      </c>
      <c r="Z113" s="6">
        <v>0.41152777777777777</v>
      </c>
      <c r="AB113">
        <v>1</v>
      </c>
      <c r="AD113" s="3">
        <f t="shared" si="8"/>
        <v>3.6076128004466712</v>
      </c>
      <c r="AE113" s="3">
        <f t="shared" si="9"/>
        <v>6.9740535605234042</v>
      </c>
      <c r="AF113" s="3">
        <f t="shared" si="10"/>
        <v>3.366440760076733</v>
      </c>
      <c r="AG113" s="3">
        <f t="shared" si="11"/>
        <v>0.16315183456287566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163</v>
      </c>
      <c r="D114" t="s">
        <v>27</v>
      </c>
      <c r="G114">
        <v>0.5</v>
      </c>
      <c r="H114">
        <v>0.5</v>
      </c>
      <c r="I114">
        <v>4146</v>
      </c>
      <c r="J114">
        <v>7240</v>
      </c>
      <c r="L114">
        <v>1686</v>
      </c>
      <c r="M114">
        <v>3.5960000000000001</v>
      </c>
      <c r="N114">
        <v>6.4119999999999999</v>
      </c>
      <c r="O114">
        <v>2.8159999999999998</v>
      </c>
      <c r="Q114">
        <v>0.06</v>
      </c>
      <c r="R114">
        <v>1</v>
      </c>
      <c r="S114">
        <v>0</v>
      </c>
      <c r="T114">
        <v>0</v>
      </c>
      <c r="V114">
        <v>0</v>
      </c>
      <c r="Y114" s="1">
        <v>44828</v>
      </c>
      <c r="Z114" s="6">
        <v>0.41869212962962959</v>
      </c>
      <c r="AB114">
        <v>1</v>
      </c>
      <c r="AD114" s="3">
        <f t="shared" si="8"/>
        <v>3.962602958688564</v>
      </c>
      <c r="AE114" s="3">
        <f t="shared" si="9"/>
        <v>6.9355021749934691</v>
      </c>
      <c r="AF114" s="3">
        <f t="shared" si="10"/>
        <v>2.9728992163049051</v>
      </c>
      <c r="AG114" s="3">
        <f t="shared" si="11"/>
        <v>0.16403382152201049</v>
      </c>
      <c r="AH114" s="3"/>
      <c r="AK114">
        <f>ABS(100*(AD114-AD115)/(AVERAGE(AD114:AD115)))</f>
        <v>3.8296157678752869</v>
      </c>
      <c r="AQ114">
        <f>ABS(100*(AE114-AE115)/(AVERAGE(AE114:AE115)))</f>
        <v>1.4759410626927245</v>
      </c>
      <c r="AW114">
        <f>ABS(100*(AF114-AF115)/(AVERAGE(AF114:AF115)))</f>
        <v>1.7505321151045781</v>
      </c>
      <c r="BC114">
        <f>ABS(100*(AG114-AG115)/(AVERAGE(AG114:AG115)))</f>
        <v>2.8271227613266885</v>
      </c>
      <c r="BG114" s="3">
        <f>AVERAGE(AD114:AD115)</f>
        <v>4.0399604396958217</v>
      </c>
      <c r="BH114" s="3">
        <f>AVERAGE(AE114:AE115)</f>
        <v>6.9870646531397584</v>
      </c>
      <c r="BI114" s="3">
        <f>AVERAGE(AF114:AF115)</f>
        <v>2.9471042134439367</v>
      </c>
      <c r="BJ114" s="3">
        <f>AVERAGE(AG114:AG115)</f>
        <v>0.16638578674637006</v>
      </c>
    </row>
    <row r="115" spans="1:62" x14ac:dyDescent="0.35">
      <c r="A115">
        <v>91</v>
      </c>
      <c r="B115">
        <v>26</v>
      </c>
      <c r="C115" t="s">
        <v>163</v>
      </c>
      <c r="D115" t="s">
        <v>27</v>
      </c>
      <c r="G115">
        <v>0.5</v>
      </c>
      <c r="H115">
        <v>0.5</v>
      </c>
      <c r="I115">
        <v>4309</v>
      </c>
      <c r="J115">
        <v>7347</v>
      </c>
      <c r="L115">
        <v>1734</v>
      </c>
      <c r="M115">
        <v>3.72</v>
      </c>
      <c r="N115">
        <v>6.5030000000000001</v>
      </c>
      <c r="O115">
        <v>2.7829999999999999</v>
      </c>
      <c r="Q115">
        <v>6.5000000000000002E-2</v>
      </c>
      <c r="R115">
        <v>1</v>
      </c>
      <c r="S115">
        <v>0</v>
      </c>
      <c r="T115">
        <v>0</v>
      </c>
      <c r="V115">
        <v>0</v>
      </c>
      <c r="Y115" s="1">
        <v>44828</v>
      </c>
      <c r="Z115" s="6">
        <v>0.42652777777777778</v>
      </c>
      <c r="AB115">
        <v>1</v>
      </c>
      <c r="AD115" s="3">
        <f t="shared" si="8"/>
        <v>4.117317920703079</v>
      </c>
      <c r="AE115" s="3">
        <f t="shared" si="9"/>
        <v>7.0386271312860478</v>
      </c>
      <c r="AF115" s="3">
        <f t="shared" si="10"/>
        <v>2.9213092105829688</v>
      </c>
      <c r="AG115" s="3">
        <f t="shared" si="11"/>
        <v>0.1687377519707296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164</v>
      </c>
      <c r="D116" t="s">
        <v>27</v>
      </c>
      <c r="G116">
        <v>0.5</v>
      </c>
      <c r="H116">
        <v>0.5</v>
      </c>
      <c r="I116">
        <v>3423</v>
      </c>
      <c r="J116">
        <v>5721</v>
      </c>
      <c r="L116">
        <v>1470</v>
      </c>
      <c r="M116">
        <v>3.0409999999999999</v>
      </c>
      <c r="N116">
        <v>5.125</v>
      </c>
      <c r="O116">
        <v>2.085</v>
      </c>
      <c r="Q116">
        <v>3.7999999999999999E-2</v>
      </c>
      <c r="R116">
        <v>1</v>
      </c>
      <c r="S116">
        <v>0</v>
      </c>
      <c r="T116">
        <v>0</v>
      </c>
      <c r="V116">
        <v>0</v>
      </c>
      <c r="Y116" s="1">
        <v>44828</v>
      </c>
      <c r="Z116" s="6">
        <v>0.43947916666666664</v>
      </c>
      <c r="AB116">
        <v>1</v>
      </c>
      <c r="AD116" s="3">
        <f t="shared" si="8"/>
        <v>3.2763519308573112</v>
      </c>
      <c r="AE116" s="3">
        <f t="shared" si="9"/>
        <v>5.4715133094941466</v>
      </c>
      <c r="AF116" s="3">
        <f t="shared" si="10"/>
        <v>2.1951613786368354</v>
      </c>
      <c r="AG116" s="3">
        <f t="shared" si="11"/>
        <v>0.14286613450277436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164</v>
      </c>
      <c r="D117" t="s">
        <v>27</v>
      </c>
      <c r="G117">
        <v>0.5</v>
      </c>
      <c r="H117">
        <v>0.5</v>
      </c>
      <c r="I117">
        <v>3214</v>
      </c>
      <c r="J117">
        <v>5802</v>
      </c>
      <c r="L117">
        <v>1469</v>
      </c>
      <c r="M117">
        <v>2.8809999999999998</v>
      </c>
      <c r="N117">
        <v>5.194</v>
      </c>
      <c r="O117">
        <v>2.3130000000000002</v>
      </c>
      <c r="Q117">
        <v>3.7999999999999999E-2</v>
      </c>
      <c r="R117">
        <v>1</v>
      </c>
      <c r="S117">
        <v>0</v>
      </c>
      <c r="T117">
        <v>0</v>
      </c>
      <c r="V117">
        <v>0</v>
      </c>
      <c r="Y117" s="1">
        <v>44828</v>
      </c>
      <c r="Z117" s="6">
        <v>0.44645833333333335</v>
      </c>
      <c r="AB117">
        <v>1</v>
      </c>
      <c r="AD117" s="3">
        <f t="shared" si="8"/>
        <v>3.0779750777221357</v>
      </c>
      <c r="AE117" s="3">
        <f t="shared" si="9"/>
        <v>5.5495798651922668</v>
      </c>
      <c r="AF117" s="3">
        <f t="shared" si="10"/>
        <v>2.471604787470131</v>
      </c>
      <c r="AG117" s="3">
        <f t="shared" si="11"/>
        <v>0.14276813595175936</v>
      </c>
      <c r="AH117" s="3"/>
      <c r="AK117">
        <f>ABS(100*(AD117-AD118)/(AVERAGE(AD117:AD118)))</f>
        <v>1.2259402810234701</v>
      </c>
      <c r="AQ117">
        <f>ABS(100*(AE117-AE118)/(AVERAGE(AE117:AE118)))</f>
        <v>0.67960684885776912</v>
      </c>
      <c r="AW117">
        <f>ABS(100*(AF117-AF118)/(AVERAGE(AF117:AF118)))</f>
        <v>3.1043474113975291</v>
      </c>
      <c r="BC117">
        <f>ABS(100*(AG117-AG118)/(AVERAGE(AG117:AG118)))</f>
        <v>0.41100415567283477</v>
      </c>
      <c r="BG117" s="3">
        <f>AVERAGE(AD117:AD118)</f>
        <v>3.0969585086441622</v>
      </c>
      <c r="BH117" s="3">
        <f>AVERAGE(AE117:AE118)</f>
        <v>5.5307860647464224</v>
      </c>
      <c r="BI117" s="3">
        <f>AVERAGE(AF117:AF118)</f>
        <v>2.4338275561022611</v>
      </c>
      <c r="BJ117" s="3">
        <f>AVERAGE(AG117:AG118)</f>
        <v>0.1430621316048043</v>
      </c>
    </row>
    <row r="118" spans="1:62" x14ac:dyDescent="0.35">
      <c r="A118">
        <v>94</v>
      </c>
      <c r="B118">
        <v>27</v>
      </c>
      <c r="C118" t="s">
        <v>164</v>
      </c>
      <c r="D118" t="s">
        <v>27</v>
      </c>
      <c r="G118">
        <v>0.5</v>
      </c>
      <c r="H118">
        <v>0.5</v>
      </c>
      <c r="I118">
        <v>3254</v>
      </c>
      <c r="J118">
        <v>5763</v>
      </c>
      <c r="L118">
        <v>1475</v>
      </c>
      <c r="M118">
        <v>2.911</v>
      </c>
      <c r="N118">
        <v>5.1609999999999996</v>
      </c>
      <c r="O118">
        <v>2.25</v>
      </c>
      <c r="Q118">
        <v>3.7999999999999999E-2</v>
      </c>
      <c r="R118">
        <v>1</v>
      </c>
      <c r="S118">
        <v>0</v>
      </c>
      <c r="T118">
        <v>0</v>
      </c>
      <c r="V118">
        <v>0</v>
      </c>
      <c r="Y118" s="1">
        <v>44828</v>
      </c>
      <c r="Z118" s="6">
        <v>0.4539583333333333</v>
      </c>
      <c r="AB118">
        <v>1</v>
      </c>
      <c r="AD118" s="3">
        <f t="shared" si="8"/>
        <v>3.1159419395661883</v>
      </c>
      <c r="AE118" s="3">
        <f t="shared" si="9"/>
        <v>5.511992264300579</v>
      </c>
      <c r="AF118" s="3">
        <f t="shared" si="10"/>
        <v>2.3960503247343907</v>
      </c>
      <c r="AG118" s="3">
        <f t="shared" si="11"/>
        <v>0.14335612725784924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165</v>
      </c>
      <c r="D119" t="s">
        <v>27</v>
      </c>
      <c r="G119">
        <v>0.5</v>
      </c>
      <c r="H119">
        <v>0.5</v>
      </c>
      <c r="I119">
        <v>4372</v>
      </c>
      <c r="J119">
        <v>8568</v>
      </c>
      <c r="L119">
        <v>1992</v>
      </c>
      <c r="M119">
        <v>3.7690000000000001</v>
      </c>
      <c r="N119">
        <v>7.5369999999999999</v>
      </c>
      <c r="O119">
        <v>3.7679999999999998</v>
      </c>
      <c r="Q119">
        <v>9.1999999999999998E-2</v>
      </c>
      <c r="R119">
        <v>1</v>
      </c>
      <c r="S119">
        <v>0</v>
      </c>
      <c r="T119">
        <v>0</v>
      </c>
      <c r="V119">
        <v>0</v>
      </c>
      <c r="Y119" s="1">
        <v>44828</v>
      </c>
      <c r="Z119" s="6">
        <v>0.46694444444444444</v>
      </c>
      <c r="AB119">
        <v>1</v>
      </c>
      <c r="AD119" s="3">
        <f t="shared" si="8"/>
        <v>4.177115728107462</v>
      </c>
      <c r="AE119" s="3">
        <f t="shared" si="9"/>
        <v>8.2154081745873473</v>
      </c>
      <c r="AF119" s="3">
        <f t="shared" si="10"/>
        <v>4.0382924464798853</v>
      </c>
      <c r="AG119" s="3">
        <f t="shared" si="11"/>
        <v>0.19402137813259498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165</v>
      </c>
      <c r="D120" t="s">
        <v>27</v>
      </c>
      <c r="G120">
        <v>0.5</v>
      </c>
      <c r="H120">
        <v>0.5</v>
      </c>
      <c r="I120">
        <v>4766</v>
      </c>
      <c r="J120">
        <v>8590</v>
      </c>
      <c r="L120">
        <v>2078</v>
      </c>
      <c r="M120">
        <v>4.0720000000000001</v>
      </c>
      <c r="N120">
        <v>7.556</v>
      </c>
      <c r="O120">
        <v>3.484</v>
      </c>
      <c r="Q120">
        <v>0.10100000000000001</v>
      </c>
      <c r="R120">
        <v>1</v>
      </c>
      <c r="S120">
        <v>0</v>
      </c>
      <c r="T120">
        <v>0</v>
      </c>
      <c r="V120">
        <v>0</v>
      </c>
      <c r="Y120" s="1">
        <v>44828</v>
      </c>
      <c r="Z120" s="6">
        <v>0.47417824074074072</v>
      </c>
      <c r="AB120">
        <v>1</v>
      </c>
      <c r="AD120" s="3">
        <f t="shared" si="8"/>
        <v>4.5510893172713818</v>
      </c>
      <c r="AE120" s="3">
        <f t="shared" si="9"/>
        <v>8.2366114366288112</v>
      </c>
      <c r="AF120" s="3">
        <f t="shared" si="10"/>
        <v>3.6855221193574295</v>
      </c>
      <c r="AG120" s="3">
        <f t="shared" si="11"/>
        <v>0.20244925351988344</v>
      </c>
      <c r="AH120" s="3"/>
      <c r="AK120">
        <f>ABS(100*(AD120-AD121)/(AVERAGE(AD120:AD121)))</f>
        <v>2.2681339859925189</v>
      </c>
      <c r="AQ120">
        <f>ABS(100*(AE120-AE121)/(AVERAGE(AE120:AE121)))</f>
        <v>3.5109844769657145E-2</v>
      </c>
      <c r="AW120">
        <f>ABS(100*(AF120-AF121)/(AVERAGE(AF120:AF121)))</f>
        <v>2.9544054352221707</v>
      </c>
      <c r="BC120">
        <f>ABS(100*(AG120-AG121)/(AVERAGE(AG120:AG121)))</f>
        <v>2.9471874993426193</v>
      </c>
      <c r="BG120" s="3">
        <f>AVERAGE(AD120:AD121)</f>
        <v>4.6032937523069535</v>
      </c>
      <c r="BH120" s="3">
        <f>AVERAGE(AE120:AE121)</f>
        <v>8.2351657596714389</v>
      </c>
      <c r="BI120" s="3">
        <f>AVERAGE(AF120:AF121)</f>
        <v>3.631872007364485</v>
      </c>
      <c r="BJ120" s="3">
        <f>AVERAGE(AG120:AG121)</f>
        <v>0.19950929698943398</v>
      </c>
    </row>
    <row r="121" spans="1:62" x14ac:dyDescent="0.35">
      <c r="A121">
        <v>97</v>
      </c>
      <c r="B121">
        <v>28</v>
      </c>
      <c r="C121" t="s">
        <v>165</v>
      </c>
      <c r="D121" t="s">
        <v>27</v>
      </c>
      <c r="G121">
        <v>0.5</v>
      </c>
      <c r="H121">
        <v>0.5</v>
      </c>
      <c r="I121">
        <v>4876</v>
      </c>
      <c r="J121">
        <v>8587</v>
      </c>
      <c r="L121">
        <v>2018</v>
      </c>
      <c r="M121">
        <v>4.1550000000000002</v>
      </c>
      <c r="N121">
        <v>7.5540000000000003</v>
      </c>
      <c r="O121">
        <v>3.3980000000000001</v>
      </c>
      <c r="Q121">
        <v>9.5000000000000001E-2</v>
      </c>
      <c r="R121">
        <v>1</v>
      </c>
      <c r="S121">
        <v>0</v>
      </c>
      <c r="T121">
        <v>0</v>
      </c>
      <c r="V121">
        <v>0</v>
      </c>
      <c r="Y121" s="1">
        <v>44828</v>
      </c>
      <c r="Z121" s="6">
        <v>0.48186342592592596</v>
      </c>
      <c r="AB121">
        <v>1</v>
      </c>
      <c r="AD121" s="3">
        <f t="shared" si="8"/>
        <v>4.6554981873425261</v>
      </c>
      <c r="AE121" s="3">
        <f t="shared" si="9"/>
        <v>8.2337200827140666</v>
      </c>
      <c r="AF121" s="3">
        <f t="shared" si="10"/>
        <v>3.5782218953715406</v>
      </c>
      <c r="AG121" s="3">
        <f t="shared" si="11"/>
        <v>0.1965693404589845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166</v>
      </c>
      <c r="D122" t="s">
        <v>27</v>
      </c>
      <c r="G122">
        <v>0.5</v>
      </c>
      <c r="H122">
        <v>0.5</v>
      </c>
      <c r="I122">
        <v>4436</v>
      </c>
      <c r="J122">
        <v>7380</v>
      </c>
      <c r="L122">
        <v>10408</v>
      </c>
      <c r="M122">
        <v>3.8180000000000001</v>
      </c>
      <c r="N122">
        <v>6.53</v>
      </c>
      <c r="O122">
        <v>2.7120000000000002</v>
      </c>
      <c r="Q122">
        <v>0.97299999999999998</v>
      </c>
      <c r="R122">
        <v>1</v>
      </c>
      <c r="S122">
        <v>0</v>
      </c>
      <c r="T122">
        <v>0</v>
      </c>
      <c r="V122">
        <v>0</v>
      </c>
      <c r="Y122" s="1">
        <v>44828</v>
      </c>
      <c r="Z122" s="6">
        <v>0.49481481481481482</v>
      </c>
      <c r="AB122">
        <v>1</v>
      </c>
      <c r="AD122" s="3">
        <f t="shared" si="8"/>
        <v>4.2378627070579462</v>
      </c>
      <c r="AE122" s="3">
        <f t="shared" si="9"/>
        <v>7.0704320243482455</v>
      </c>
      <c r="AF122" s="3">
        <f t="shared" si="10"/>
        <v>2.8325693172902993</v>
      </c>
      <c r="AG122" s="3">
        <f t="shared" si="11"/>
        <v>1.0187771834746839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166</v>
      </c>
      <c r="D123" t="s">
        <v>27</v>
      </c>
      <c r="G123">
        <v>0.5</v>
      </c>
      <c r="H123">
        <v>0.5</v>
      </c>
      <c r="I123">
        <v>4296</v>
      </c>
      <c r="J123">
        <v>7325</v>
      </c>
      <c r="L123">
        <v>9899</v>
      </c>
      <c r="M123">
        <v>3.71</v>
      </c>
      <c r="N123">
        <v>6.484</v>
      </c>
      <c r="O123">
        <v>2.774</v>
      </c>
      <c r="Q123">
        <v>0.91900000000000004</v>
      </c>
      <c r="R123">
        <v>1</v>
      </c>
      <c r="S123">
        <v>0</v>
      </c>
      <c r="T123">
        <v>0</v>
      </c>
      <c r="V123">
        <v>0</v>
      </c>
      <c r="Y123" s="1">
        <v>44828</v>
      </c>
      <c r="Z123" s="6">
        <v>0.50201388888888887</v>
      </c>
      <c r="AB123">
        <v>1</v>
      </c>
      <c r="AD123" s="3">
        <f t="shared" si="8"/>
        <v>4.1049786906037617</v>
      </c>
      <c r="AE123" s="3">
        <f t="shared" si="9"/>
        <v>7.0174238692445829</v>
      </c>
      <c r="AF123" s="3">
        <f t="shared" si="10"/>
        <v>2.9124451786408212</v>
      </c>
      <c r="AG123" s="3">
        <f t="shared" si="11"/>
        <v>0.96889592100805799</v>
      </c>
      <c r="AH123" s="3"/>
      <c r="AK123">
        <f>ABS(100*(AD123-AD124)/(AVERAGE(AD123:AD124)))</f>
        <v>5.4652162149075378</v>
      </c>
      <c r="AQ123">
        <f>ABS(100*(AE123-AE124)/(AVERAGE(AE123:AE124)))</f>
        <v>0.4404612085477978</v>
      </c>
      <c r="AW123">
        <f>ABS(100*(AF123-AF124)/(AVERAGE(AF123:AF124)))</f>
        <v>9.4003583297003086</v>
      </c>
      <c r="BC123">
        <f>ABS(100*(AG123-AG124)/(AVERAGE(AG123:AG124)))</f>
        <v>4.0626885712464942</v>
      </c>
      <c r="BG123" s="3">
        <f>AVERAGE(AD123:AD124)</f>
        <v>4.2203030334550728</v>
      </c>
      <c r="BH123" s="3">
        <f>AVERAGE(AE123:AE124)</f>
        <v>7.0020033150326082</v>
      </c>
      <c r="BI123" s="3">
        <f>AVERAGE(AF123:AF124)</f>
        <v>2.7817002815775358</v>
      </c>
      <c r="BJ123" s="3">
        <f>AVERAGE(AG123:AG124)</f>
        <v>0.98898562396612943</v>
      </c>
    </row>
    <row r="124" spans="1:62" x14ac:dyDescent="0.35">
      <c r="A124">
        <v>100</v>
      </c>
      <c r="B124">
        <v>29</v>
      </c>
      <c r="C124" t="s">
        <v>166</v>
      </c>
      <c r="D124" t="s">
        <v>27</v>
      </c>
      <c r="G124">
        <v>0.5</v>
      </c>
      <c r="H124">
        <v>0.5</v>
      </c>
      <c r="I124">
        <v>4539</v>
      </c>
      <c r="J124">
        <v>7293</v>
      </c>
      <c r="L124">
        <v>10309</v>
      </c>
      <c r="M124">
        <v>3.8969999999999998</v>
      </c>
      <c r="N124">
        <v>6.4569999999999999</v>
      </c>
      <c r="O124">
        <v>2.56</v>
      </c>
      <c r="Q124">
        <v>0.96199999999999997</v>
      </c>
      <c r="R124">
        <v>1</v>
      </c>
      <c r="S124">
        <v>0</v>
      </c>
      <c r="T124">
        <v>0</v>
      </c>
      <c r="V124">
        <v>0</v>
      </c>
      <c r="Y124" s="1">
        <v>44828</v>
      </c>
      <c r="Z124" s="6">
        <v>0.50965277777777784</v>
      </c>
      <c r="AB124">
        <v>1</v>
      </c>
      <c r="AD124" s="3">
        <f t="shared" si="8"/>
        <v>4.3356273763063831</v>
      </c>
      <c r="AE124" s="3">
        <f t="shared" si="9"/>
        <v>6.9865827608206335</v>
      </c>
      <c r="AF124" s="3">
        <f t="shared" si="10"/>
        <v>2.6509553845142504</v>
      </c>
      <c r="AG124" s="3">
        <f t="shared" si="11"/>
        <v>1.0090753269242008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167</v>
      </c>
      <c r="D125" t="s">
        <v>27</v>
      </c>
      <c r="G125">
        <v>0.5</v>
      </c>
      <c r="H125">
        <v>0.5</v>
      </c>
      <c r="I125">
        <v>5294</v>
      </c>
      <c r="J125">
        <v>8064</v>
      </c>
      <c r="L125">
        <v>2946</v>
      </c>
      <c r="M125">
        <v>4.476</v>
      </c>
      <c r="N125">
        <v>7.11</v>
      </c>
      <c r="O125">
        <v>2.6339999999999999</v>
      </c>
      <c r="Q125">
        <v>0.192</v>
      </c>
      <c r="R125">
        <v>1</v>
      </c>
      <c r="S125">
        <v>0</v>
      </c>
      <c r="T125">
        <v>0</v>
      </c>
      <c r="V125">
        <v>0</v>
      </c>
      <c r="Y125" s="1">
        <v>44828</v>
      </c>
      <c r="Z125" s="6">
        <v>0.52288194444444447</v>
      </c>
      <c r="AB125">
        <v>1</v>
      </c>
      <c r="AD125" s="3">
        <f t="shared" si="8"/>
        <v>5.0522518936128771</v>
      </c>
      <c r="AE125" s="3">
        <f t="shared" si="9"/>
        <v>7.7296607169101517</v>
      </c>
      <c r="AF125" s="3">
        <f t="shared" si="10"/>
        <v>2.6774088232972746</v>
      </c>
      <c r="AG125" s="3">
        <f t="shared" si="11"/>
        <v>0.28751199580088782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167</v>
      </c>
      <c r="D126" t="s">
        <v>27</v>
      </c>
      <c r="G126">
        <v>0.5</v>
      </c>
      <c r="H126">
        <v>0.5</v>
      </c>
      <c r="I126">
        <v>5680</v>
      </c>
      <c r="J126">
        <v>8057</v>
      </c>
      <c r="L126">
        <v>2965</v>
      </c>
      <c r="M126">
        <v>4.7720000000000002</v>
      </c>
      <c r="N126">
        <v>7.1040000000000001</v>
      </c>
      <c r="O126">
        <v>2.3319999999999999</v>
      </c>
      <c r="Q126">
        <v>0.19400000000000001</v>
      </c>
      <c r="R126">
        <v>1</v>
      </c>
      <c r="S126">
        <v>0</v>
      </c>
      <c r="T126">
        <v>0</v>
      </c>
      <c r="V126">
        <v>0</v>
      </c>
      <c r="Y126" s="1">
        <v>44828</v>
      </c>
      <c r="Z126" s="6">
        <v>0.53008101851851852</v>
      </c>
      <c r="AB126">
        <v>1</v>
      </c>
      <c r="AD126" s="3">
        <f t="shared" si="8"/>
        <v>5.4186321104079864</v>
      </c>
      <c r="AE126" s="3">
        <f t="shared" si="9"/>
        <v>7.7229142244424134</v>
      </c>
      <c r="AF126" s="3">
        <f t="shared" si="10"/>
        <v>2.304282114034427</v>
      </c>
      <c r="AG126" s="3">
        <f t="shared" si="11"/>
        <v>0.28937396827017248</v>
      </c>
      <c r="AH126" s="3"/>
      <c r="AK126">
        <f>ABS(100*(AD126-AD127)/(AVERAGE(AD126:AD127)))</f>
        <v>0.7503967932809964</v>
      </c>
      <c r="AQ126">
        <f>ABS(100*(AE126-AE127)/(AVERAGE(AE126:AE127)))</f>
        <v>0.60081771491432945</v>
      </c>
      <c r="AW126">
        <f>ABS(100*(AF126-AF127)/(AVERAGE(AF126:AF127)))</f>
        <v>3.851653945754971</v>
      </c>
      <c r="BC126">
        <f>ABS(100*(AG126-AG127)/(AVERAGE(AG126:AG127)))</f>
        <v>1.6044573852668811</v>
      </c>
      <c r="BG126" s="3">
        <f>AVERAGE(AD126:AD127)</f>
        <v>5.4390392986491651</v>
      </c>
      <c r="BH126" s="3">
        <f>AVERAGE(AE126:AE127)</f>
        <v>7.6997833931244521</v>
      </c>
      <c r="BI126" s="3">
        <f>AVERAGE(AF126:AF127)</f>
        <v>2.260744094475287</v>
      </c>
      <c r="BJ126" s="3">
        <f>AVERAGE(AG126:AG127)</f>
        <v>0.28707100232132043</v>
      </c>
    </row>
    <row r="127" spans="1:62" x14ac:dyDescent="0.35">
      <c r="A127">
        <v>103</v>
      </c>
      <c r="B127">
        <v>30</v>
      </c>
      <c r="C127" t="s">
        <v>167</v>
      </c>
      <c r="D127" t="s">
        <v>27</v>
      </c>
      <c r="G127">
        <v>0.5</v>
      </c>
      <c r="H127">
        <v>0.5</v>
      </c>
      <c r="I127">
        <v>5723</v>
      </c>
      <c r="J127">
        <v>8009</v>
      </c>
      <c r="L127">
        <v>2918</v>
      </c>
      <c r="M127">
        <v>4.806</v>
      </c>
      <c r="N127">
        <v>7.0640000000000001</v>
      </c>
      <c r="O127">
        <v>2.258</v>
      </c>
      <c r="Q127">
        <v>0.189</v>
      </c>
      <c r="R127">
        <v>1</v>
      </c>
      <c r="S127">
        <v>0</v>
      </c>
      <c r="T127">
        <v>0</v>
      </c>
      <c r="V127">
        <v>0</v>
      </c>
      <c r="Y127" s="1">
        <v>44828</v>
      </c>
      <c r="Z127" s="6">
        <v>0.5376967592592593</v>
      </c>
      <c r="AB127">
        <v>1</v>
      </c>
      <c r="AD127" s="3">
        <f t="shared" si="8"/>
        <v>5.459446486890343</v>
      </c>
      <c r="AE127" s="3">
        <f t="shared" si="9"/>
        <v>7.67665256180649</v>
      </c>
      <c r="AF127" s="3">
        <f t="shared" si="10"/>
        <v>2.2172060749161471</v>
      </c>
      <c r="AG127" s="3">
        <f t="shared" si="11"/>
        <v>0.28476803637246839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6460</v>
      </c>
      <c r="J128">
        <v>14397</v>
      </c>
      <c r="L128">
        <v>6227</v>
      </c>
      <c r="M128">
        <v>5.3710000000000004</v>
      </c>
      <c r="N128">
        <v>12.475</v>
      </c>
      <c r="O128">
        <v>7.1040000000000001</v>
      </c>
      <c r="Q128">
        <v>0.53500000000000003</v>
      </c>
      <c r="R128">
        <v>1</v>
      </c>
      <c r="S128">
        <v>0</v>
      </c>
      <c r="T128">
        <v>0</v>
      </c>
      <c r="V128">
        <v>0</v>
      </c>
      <c r="Y128" s="1">
        <v>44828</v>
      </c>
      <c r="Z128" s="6">
        <v>0.55144675925925923</v>
      </c>
      <c r="AB128">
        <v>1</v>
      </c>
      <c r="AD128" s="3">
        <f t="shared" si="8"/>
        <v>6.1589859163670138</v>
      </c>
      <c r="AE128" s="3">
        <f t="shared" si="9"/>
        <v>13.833308830937282</v>
      </c>
      <c r="AF128" s="3">
        <f t="shared" si="10"/>
        <v>7.6743229145702685</v>
      </c>
      <c r="AG128" s="3">
        <f t="shared" si="11"/>
        <v>0.6090452416810439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6745</v>
      </c>
      <c r="J129">
        <v>14289</v>
      </c>
      <c r="L129">
        <v>6174</v>
      </c>
      <c r="M129">
        <v>5.5890000000000004</v>
      </c>
      <c r="N129">
        <v>12.384</v>
      </c>
      <c r="O129">
        <v>6.7939999999999996</v>
      </c>
      <c r="Q129">
        <v>0.53</v>
      </c>
      <c r="R129">
        <v>1</v>
      </c>
      <c r="S129">
        <v>0</v>
      </c>
      <c r="T129">
        <v>0</v>
      </c>
      <c r="V129">
        <v>0</v>
      </c>
      <c r="Y129" s="1">
        <v>44828</v>
      </c>
      <c r="Z129" s="6">
        <v>0.55913194444444447</v>
      </c>
      <c r="AB129">
        <v>1</v>
      </c>
      <c r="AD129" s="3">
        <f t="shared" si="8"/>
        <v>6.4294998070058904</v>
      </c>
      <c r="AE129" s="3">
        <f t="shared" si="9"/>
        <v>13.729220090006454</v>
      </c>
      <c r="AF129" s="3">
        <f t="shared" si="10"/>
        <v>7.2997202830005632</v>
      </c>
      <c r="AG129" s="3">
        <f t="shared" si="11"/>
        <v>0.60385131847724982</v>
      </c>
      <c r="AH129" s="3"/>
      <c r="AK129">
        <f>ABS(100*(AD129-AD130)/(AVERAGE(AD129:AD130)))</f>
        <v>2.9511774845311898</v>
      </c>
      <c r="AM129">
        <f>100*((AVERAGE(AD129:AD130)*25.225)-(AVERAGE(AD111:AD112)*25))/(1000*0.075)</f>
        <v>124.26483374114274</v>
      </c>
      <c r="AQ129">
        <f>ABS(100*(AE129-AE130)/(AVERAGE(AE129:AE130)))</f>
        <v>0.54606124724962402</v>
      </c>
      <c r="AS129">
        <f>100*((AVERAGE(AE129:AE130)*25.225)-(AVERAGE(AE111:AE112)*25))/(2000*0.075)</f>
        <v>104.45910742887533</v>
      </c>
      <c r="AW129">
        <f>ABS(100*(AF129-AF130)/(AVERAGE(AF129:AF130)))</f>
        <v>3.5280447753218627</v>
      </c>
      <c r="AY129">
        <f>100*((AVERAGE(AF129:AF130)*25.225)-(AVERAGE(AF111:AF112)*25))/(1000*0.075)</f>
        <v>84.653381116607932</v>
      </c>
      <c r="BC129">
        <f>ABS(100*(AG129-AG130)/(AVERAGE(AG129:AG130)))</f>
        <v>1.4819971367818718</v>
      </c>
      <c r="BE129">
        <f>100*((AVERAGE(AG129:AG130)*25.225)-(AVERAGE(AG111:AG112)*25))/(100*0.075)</f>
        <v>93.878383342211634</v>
      </c>
      <c r="BG129" s="3">
        <f>AVERAGE(AD129:AD130)</f>
        <v>6.3360064097149102</v>
      </c>
      <c r="BH129" s="3">
        <f>AVERAGE(AE129:AE130)</f>
        <v>13.76680769089814</v>
      </c>
      <c r="BI129" s="3">
        <f>AVERAGE(AF129:AF130)</f>
        <v>7.4308012811832302</v>
      </c>
      <c r="BJ129" s="3">
        <f>AVERAGE(AG129:AG130)</f>
        <v>0.60835925182393902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6548</v>
      </c>
      <c r="J130">
        <v>14367</v>
      </c>
      <c r="L130">
        <v>6266</v>
      </c>
      <c r="M130">
        <v>5.4390000000000001</v>
      </c>
      <c r="N130">
        <v>12.45</v>
      </c>
      <c r="O130">
        <v>7.0110000000000001</v>
      </c>
      <c r="Q130">
        <v>0.53900000000000003</v>
      </c>
      <c r="R130">
        <v>1</v>
      </c>
      <c r="S130">
        <v>0</v>
      </c>
      <c r="T130">
        <v>0</v>
      </c>
      <c r="V130">
        <v>0</v>
      </c>
      <c r="Y130" s="1">
        <v>44828</v>
      </c>
      <c r="Z130" s="6">
        <v>0.56702546296296297</v>
      </c>
      <c r="AB130">
        <v>1</v>
      </c>
      <c r="AD130" s="3">
        <f t="shared" si="8"/>
        <v>6.242513012423931</v>
      </c>
      <c r="AE130" s="3">
        <f t="shared" si="9"/>
        <v>13.804395291789829</v>
      </c>
      <c r="AF130" s="3">
        <f t="shared" si="10"/>
        <v>7.5618822793658982</v>
      </c>
      <c r="AG130" s="3">
        <f t="shared" si="11"/>
        <v>0.61286718517062821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6247</v>
      </c>
      <c r="J131">
        <v>8491</v>
      </c>
      <c r="L131">
        <v>2879</v>
      </c>
      <c r="M131">
        <v>5.2080000000000002</v>
      </c>
      <c r="N131">
        <v>7.4720000000000004</v>
      </c>
      <c r="O131">
        <v>2.2650000000000001</v>
      </c>
      <c r="Q131">
        <v>0.185</v>
      </c>
      <c r="R131">
        <v>1</v>
      </c>
      <c r="S131">
        <v>0</v>
      </c>
      <c r="T131">
        <v>0</v>
      </c>
      <c r="V131">
        <v>0</v>
      </c>
      <c r="Y131" s="1">
        <v>44828</v>
      </c>
      <c r="Z131" s="6">
        <v>0.58056712962962964</v>
      </c>
      <c r="AB131">
        <v>1</v>
      </c>
      <c r="AD131" s="3">
        <f t="shared" si="8"/>
        <v>5.9568123770474335</v>
      </c>
      <c r="AE131" s="3">
        <f t="shared" si="9"/>
        <v>8.1411967574422199</v>
      </c>
      <c r="AF131" s="3">
        <f t="shared" si="10"/>
        <v>2.1843843803947864</v>
      </c>
      <c r="AG131" s="3">
        <f t="shared" si="11"/>
        <v>0.28094609288288408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5931</v>
      </c>
      <c r="J132">
        <v>8456</v>
      </c>
      <c r="L132">
        <v>2920</v>
      </c>
      <c r="M132">
        <v>4.9649999999999999</v>
      </c>
      <c r="N132">
        <v>7.4429999999999996</v>
      </c>
      <c r="O132">
        <v>2.4769999999999999</v>
      </c>
      <c r="Q132">
        <v>0.189</v>
      </c>
      <c r="R132">
        <v>1</v>
      </c>
      <c r="S132">
        <v>0</v>
      </c>
      <c r="T132">
        <v>0</v>
      </c>
      <c r="V132">
        <v>0</v>
      </c>
      <c r="Y132" s="1">
        <v>44828</v>
      </c>
      <c r="Z132" s="6">
        <v>0.58795138888888887</v>
      </c>
      <c r="AB132">
        <v>1</v>
      </c>
      <c r="AD132" s="3">
        <f t="shared" si="8"/>
        <v>5.6568741684794173</v>
      </c>
      <c r="AE132" s="3">
        <f t="shared" si="9"/>
        <v>8.1074642951035241</v>
      </c>
      <c r="AF132" s="3">
        <f t="shared" si="10"/>
        <v>2.4505901266241068</v>
      </c>
      <c r="AG132" s="3">
        <f t="shared" si="11"/>
        <v>0.28496403347449833</v>
      </c>
      <c r="AH132" s="3"/>
      <c r="AK132">
        <f>ABS(100*(AD132-AD133)/(AVERAGE(AD132:AD133)))</f>
        <v>0.56886612372014389</v>
      </c>
      <c r="AL132">
        <f>ABS(100*((AVERAGE(AD132:AD133)-AVERAGE(AD126:AD127))/(AVERAGE(AD126:AD127,AD132:AD133))))</f>
        <v>4.2111185442217129</v>
      </c>
      <c r="AQ132">
        <f>ABS(100*(AE132-AE133)/(AVERAGE(AE132:AE133)))</f>
        <v>0.45071160388199438</v>
      </c>
      <c r="AR132">
        <f>ABS(100*((AVERAGE(AE132:AE133)-AVERAGE(AE126:AE127))/(AVERAGE(AE126:AE127,AE132:AE133))))</f>
        <v>5.3836050158241155</v>
      </c>
      <c r="AW132">
        <f>ABS(100*(AF132-AF133)/(AVERAGE(AF132:AF133)))</f>
        <v>0.17743166187876827</v>
      </c>
      <c r="AX132">
        <f>ABS(100*((AVERAGE(AF132:AF133)-AVERAGE(AF126:AF127))/(AVERAGE(AF126:AF127,AF132:AF133))))</f>
        <v>8.1477292003977002</v>
      </c>
      <c r="BC132">
        <f>ABS(100*(AG132-AG133)/(AVERAGE(AG132:AG133)))</f>
        <v>0.72480293673428975</v>
      </c>
      <c r="BD132">
        <f>ABS(100*((AVERAGE(AG132:AG133)-AVERAGE(AG126:AG127))/(AVERAGE(AG126:AG127,AG132:AG133))))</f>
        <v>1.0983959371119241</v>
      </c>
      <c r="BG132" s="3">
        <f>AVERAGE(AD132:AD133)</f>
        <v>5.6730100847631402</v>
      </c>
      <c r="BH132" s="3">
        <f>AVERAGE(AE132:AE133)</f>
        <v>8.1257762032302452</v>
      </c>
      <c r="BI132" s="3">
        <f>AVERAGE(AF132:AF133)</f>
        <v>2.4527661184671046</v>
      </c>
      <c r="BJ132" s="3">
        <f>AVERAGE(AG132:AG133)</f>
        <v>0.28393504868884101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5965</v>
      </c>
      <c r="J133">
        <v>8494</v>
      </c>
      <c r="L133">
        <v>2899</v>
      </c>
      <c r="M133">
        <v>4.9909999999999997</v>
      </c>
      <c r="N133">
        <v>7.4740000000000002</v>
      </c>
      <c r="O133">
        <v>2.4830000000000001</v>
      </c>
      <c r="Q133">
        <v>0.187</v>
      </c>
      <c r="R133">
        <v>1</v>
      </c>
      <c r="S133">
        <v>0</v>
      </c>
      <c r="T133">
        <v>0</v>
      </c>
      <c r="V133">
        <v>0</v>
      </c>
      <c r="Y133" s="1">
        <v>44828</v>
      </c>
      <c r="Z133" s="6">
        <v>0.5954976851851852</v>
      </c>
      <c r="AB133">
        <v>1</v>
      </c>
      <c r="AD133" s="3">
        <f t="shared" si="8"/>
        <v>5.6891460010468622</v>
      </c>
      <c r="AE133" s="3">
        <f t="shared" si="9"/>
        <v>8.1440881113569645</v>
      </c>
      <c r="AF133" s="3">
        <f t="shared" si="10"/>
        <v>2.4549421103101023</v>
      </c>
      <c r="AG133" s="3">
        <f t="shared" si="11"/>
        <v>0.28290606390318368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1966</v>
      </c>
      <c r="J134">
        <v>451</v>
      </c>
      <c r="L134">
        <v>240</v>
      </c>
      <c r="M134">
        <v>1.923</v>
      </c>
      <c r="N134">
        <v>0.66100000000000003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44828</v>
      </c>
      <c r="Z134" s="6">
        <v>0.60758101851851853</v>
      </c>
      <c r="AB134">
        <v>1</v>
      </c>
      <c r="AD134" s="3">
        <f t="shared" si="8"/>
        <v>1.8934089881876905</v>
      </c>
      <c r="AE134" s="3">
        <f t="shared" si="9"/>
        <v>0.39236826592506835</v>
      </c>
      <c r="AF134" s="3">
        <f t="shared" si="10"/>
        <v>-1.5010407222626223</v>
      </c>
      <c r="AG134" s="3">
        <f t="shared" si="11"/>
        <v>2.2327916754346439E-2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315</v>
      </c>
      <c r="J135">
        <v>488</v>
      </c>
      <c r="L135">
        <v>249</v>
      </c>
      <c r="M135">
        <v>0.65700000000000003</v>
      </c>
      <c r="N135">
        <v>0.69199999999999995</v>
      </c>
      <c r="O135">
        <v>3.5000000000000003E-2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44828</v>
      </c>
      <c r="Z135" s="6">
        <v>0.61365740740740737</v>
      </c>
      <c r="AB135">
        <v>1</v>
      </c>
      <c r="AD135" s="3">
        <f t="shared" si="8"/>
        <v>0.32632676557441448</v>
      </c>
      <c r="AE135" s="3">
        <f t="shared" si="9"/>
        <v>0.42802829754025923</v>
      </c>
      <c r="AF135" s="3">
        <f t="shared" si="10"/>
        <v>0.10170153196584475</v>
      </c>
      <c r="AG135" s="3">
        <f t="shared" si="11"/>
        <v>2.3209903713481278E-2</v>
      </c>
      <c r="AH135" s="3"/>
      <c r="AK135">
        <f>ABS(100*(AD135-AD136)/(AVERAGE(AD135:AD136)))</f>
        <v>5.3763172194653466</v>
      </c>
      <c r="AQ135">
        <f>ABS(100*(AE135-AE136)/(AVERAGE(AE135:AE136)))</f>
        <v>1.132215678506487</v>
      </c>
      <c r="AW135">
        <f>ABS(100*(AF135-AF136)/(AVERAGE(AF135:AF136)))</f>
        <v>11.374978915534161</v>
      </c>
      <c r="BC135">
        <f>ABS(100*(AG135-AG136)/(AVERAGE(AG135:AG136)))</f>
        <v>4.3133334102580463</v>
      </c>
      <c r="BG135" s="3">
        <f>AVERAGE(AD135:AD136)</f>
        <v>0.3177842216595026</v>
      </c>
      <c r="BH135" s="3">
        <f>AVERAGE(AE135:AE136)</f>
        <v>0.42561883594463823</v>
      </c>
      <c r="BI135" s="3">
        <f>AVERAGE(AF135:AF136)</f>
        <v>0.10783461428513563</v>
      </c>
      <c r="BJ135" s="3">
        <f>AVERAGE(AG135:AG136)</f>
        <v>2.2719910958406368E-2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297</v>
      </c>
      <c r="J136">
        <v>483</v>
      </c>
      <c r="L136">
        <v>239</v>
      </c>
      <c r="M136">
        <v>0.64300000000000002</v>
      </c>
      <c r="N136">
        <v>0.68700000000000006</v>
      </c>
      <c r="O136">
        <v>4.4999999999999998E-2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44828</v>
      </c>
      <c r="Z136" s="6">
        <v>0.62023148148148144</v>
      </c>
      <c r="AB136">
        <v>1</v>
      </c>
      <c r="AD136" s="3">
        <f t="shared" si="8"/>
        <v>0.30924167774459072</v>
      </c>
      <c r="AE136" s="3">
        <f t="shared" si="9"/>
        <v>0.42320937434901723</v>
      </c>
      <c r="AF136" s="3">
        <f t="shared" si="10"/>
        <v>0.11396769660442652</v>
      </c>
      <c r="AG136" s="3">
        <f t="shared" si="11"/>
        <v>2.2229918203331457E-2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1677</v>
      </c>
      <c r="J137">
        <v>7088</v>
      </c>
      <c r="L137">
        <v>3521</v>
      </c>
      <c r="M137">
        <v>2.8359999999999999</v>
      </c>
      <c r="N137">
        <v>10.472</v>
      </c>
      <c r="O137">
        <v>7.6360000000000001</v>
      </c>
      <c r="Q137">
        <v>0.42</v>
      </c>
      <c r="R137">
        <v>1</v>
      </c>
      <c r="S137">
        <v>0</v>
      </c>
      <c r="T137">
        <v>0</v>
      </c>
      <c r="V137">
        <v>0</v>
      </c>
      <c r="Y137" s="1">
        <v>44828</v>
      </c>
      <c r="Z137" s="6">
        <v>0.63222222222222224</v>
      </c>
      <c r="AB137">
        <v>1</v>
      </c>
      <c r="AD137" s="3">
        <f t="shared" si="8"/>
        <v>2.6984973522740163</v>
      </c>
      <c r="AE137" s="3">
        <f t="shared" si="9"/>
        <v>11.315011516632854</v>
      </c>
      <c r="AF137" s="3">
        <f t="shared" si="10"/>
        <v>8.6165141643588381</v>
      </c>
      <c r="AG137" s="3">
        <f t="shared" si="11"/>
        <v>0.57310193772417095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3850</v>
      </c>
      <c r="J138">
        <v>6815</v>
      </c>
      <c r="L138">
        <v>3128</v>
      </c>
      <c r="M138">
        <v>5.6139999999999999</v>
      </c>
      <c r="N138">
        <v>10.087</v>
      </c>
      <c r="O138">
        <v>4.4729999999999999</v>
      </c>
      <c r="Q138">
        <v>0.35199999999999998</v>
      </c>
      <c r="R138">
        <v>1</v>
      </c>
      <c r="S138">
        <v>0</v>
      </c>
      <c r="T138">
        <v>0</v>
      </c>
      <c r="V138">
        <v>0</v>
      </c>
      <c r="Y138" s="1">
        <v>44828</v>
      </c>
      <c r="Z138" s="6">
        <v>0.63905092592592594</v>
      </c>
      <c r="AB138">
        <v>1</v>
      </c>
      <c r="AD138" s="3">
        <f t="shared" si="8"/>
        <v>6.136080301737624</v>
      </c>
      <c r="AE138" s="3">
        <f t="shared" si="9"/>
        <v>10.876489506229831</v>
      </c>
      <c r="AF138" s="3">
        <f t="shared" si="10"/>
        <v>4.7404092044922068</v>
      </c>
      <c r="AG138" s="3">
        <f t="shared" si="11"/>
        <v>0.50891288680935776</v>
      </c>
      <c r="AH138" s="3"/>
      <c r="AI138">
        <f>100*(AVERAGE(I138:I139))/(AVERAGE(I$51:I$52))</f>
        <v>85.608887381275437</v>
      </c>
      <c r="AK138">
        <f>ABS(100*(AD138-AD139)/(AVERAGE(AD138:AD139)))</f>
        <v>47.180017151234154</v>
      </c>
      <c r="AO138">
        <f>100*(AVERAGE(J138:J139))/(AVERAGE(J$51:J$52))</f>
        <v>79.213027352804815</v>
      </c>
      <c r="AQ138">
        <f>ABS(100*(AE138-AE139)/(AVERAGE(AE138:AE139)))</f>
        <v>0.57432231665238531</v>
      </c>
      <c r="AU138">
        <f>100*(((AVERAGE(J138:J139))-(AVERAGE(I138:I139)))/((AVERAGE(J$51:J$52))-(AVERAGE($I$51:I52))))</f>
        <v>65.409956076134705</v>
      </c>
      <c r="AW138">
        <f>ABS(100*(AF138-AF139)/(AVERAGE(AF138:AF139)))</f>
        <v>129.49895553642921</v>
      </c>
      <c r="BA138">
        <f>100*(AVERAGE(L138:L139))/(AVERAGE(L$51:L$52))</f>
        <v>89.283699943598421</v>
      </c>
      <c r="BC138">
        <f>ABS(100*(AG138-AG139)/(AVERAGE(AG138:AG139)))</f>
        <v>2.4097613695465947</v>
      </c>
      <c r="BG138" s="3">
        <f>AVERAGE(AD138:AD139)</f>
        <v>8.030468512498171</v>
      </c>
      <c r="BH138" s="3">
        <f>AVERAGE(AE138:AE139)</f>
        <v>10.907812506972903</v>
      </c>
      <c r="BI138" s="3">
        <f>AVERAGE(AF138:AF139)</f>
        <v>2.8773439944747321</v>
      </c>
      <c r="BJ138" s="3">
        <f>AVERAGE(AG138:AG139)</f>
        <v>0.5151194617069732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6245</v>
      </c>
      <c r="J139">
        <v>6854</v>
      </c>
      <c r="L139">
        <v>3204</v>
      </c>
      <c r="M139">
        <v>8.6760000000000002</v>
      </c>
      <c r="N139">
        <v>10.141</v>
      </c>
      <c r="O139">
        <v>1.4650000000000001</v>
      </c>
      <c r="Q139">
        <v>0.36499999999999999</v>
      </c>
      <c r="R139">
        <v>1</v>
      </c>
      <c r="S139">
        <v>0</v>
      </c>
      <c r="T139">
        <v>0</v>
      </c>
      <c r="V139">
        <v>0</v>
      </c>
      <c r="Y139" s="1">
        <v>44828</v>
      </c>
      <c r="Z139" s="6">
        <v>0.64659722222222216</v>
      </c>
      <c r="AB139">
        <v>1</v>
      </c>
      <c r="AD139" s="3">
        <f t="shared" si="8"/>
        <v>9.9248567232587188</v>
      </c>
      <c r="AE139" s="3">
        <f t="shared" si="9"/>
        <v>10.939135507715976</v>
      </c>
      <c r="AF139" s="3">
        <f t="shared" si="10"/>
        <v>1.0142787844572574</v>
      </c>
      <c r="AG139" s="3">
        <f t="shared" si="11"/>
        <v>0.52132603660458876</v>
      </c>
      <c r="AH139" s="3"/>
      <c r="BG139" s="3"/>
      <c r="BH139" s="3"/>
      <c r="BI139" s="3"/>
      <c r="BJ139" s="3"/>
    </row>
  </sheetData>
  <conditionalFormatting sqref="BC37:BD38 AK40:AL41 AW40:AX41 AQ40:AR41 AK43:AL44 AL42 AQ43:AR44 AR42 AW43:AX44 AX42 BD42 BC40:BD41 BD39 BD36">
    <cfRule type="cellIs" dxfId="65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658" priority="329" operator="between">
      <formula>80</formula>
      <formula>120</formula>
    </cfRule>
  </conditionalFormatting>
  <conditionalFormatting sqref="BC44">
    <cfRule type="cellIs" dxfId="657" priority="328" operator="greaterThan">
      <formula>20</formula>
    </cfRule>
  </conditionalFormatting>
  <conditionalFormatting sqref="AL48 AX48 BD48 BC53:BD53 AW53:AX53 AK53:AL53">
    <cfRule type="cellIs" dxfId="656" priority="327" operator="greaterThan">
      <formula>20</formula>
    </cfRule>
  </conditionalFormatting>
  <conditionalFormatting sqref="AK53">
    <cfRule type="cellIs" dxfId="655" priority="325" operator="greaterThan">
      <formula>20</formula>
    </cfRule>
  </conditionalFormatting>
  <conditionalFormatting sqref="BC53">
    <cfRule type="cellIs" dxfId="654" priority="322" operator="greaterThan">
      <formula>20</formula>
    </cfRule>
  </conditionalFormatting>
  <conditionalFormatting sqref="AM35:AN40 AY35:AZ40">
    <cfRule type="cellIs" dxfId="653" priority="320" operator="between">
      <formula>80</formula>
      <formula>120</formula>
    </cfRule>
  </conditionalFormatting>
  <conditionalFormatting sqref="AR48 AQ53:AR53">
    <cfRule type="cellIs" dxfId="652" priority="326" operator="greaterThan">
      <formula>20</formula>
    </cfRule>
  </conditionalFormatting>
  <conditionalFormatting sqref="AQ35:AR35 AQ40:AR40 AR39 AQ37:AR38 AR36">
    <cfRule type="cellIs" dxfId="651" priority="319" operator="greaterThan">
      <formula>20</formula>
    </cfRule>
  </conditionalFormatting>
  <conditionalFormatting sqref="AS35:AT40">
    <cfRule type="cellIs" dxfId="650" priority="318" operator="between">
      <formula>80</formula>
      <formula>120</formula>
    </cfRule>
  </conditionalFormatting>
  <conditionalFormatting sqref="AQ53">
    <cfRule type="cellIs" dxfId="649" priority="324" operator="greaterThan">
      <formula>20</formula>
    </cfRule>
  </conditionalFormatting>
  <conditionalFormatting sqref="AW53">
    <cfRule type="cellIs" dxfId="648" priority="323" operator="greaterThan">
      <formula>20</formula>
    </cfRule>
  </conditionalFormatting>
  <conditionalFormatting sqref="AK35:AL35 AW35:AX35 AK40:AL40 AL39 AK37:AL38 AL36 AW40:AX40 AX39 AW37:AX38 AX36">
    <cfRule type="cellIs" dxfId="647" priority="321" operator="greaterThan">
      <formula>20</formula>
    </cfRule>
  </conditionalFormatting>
  <conditionalFormatting sqref="BC53">
    <cfRule type="cellIs" dxfId="646" priority="316" operator="greaterThan">
      <formula>20</formula>
    </cfRule>
  </conditionalFormatting>
  <conditionalFormatting sqref="AW53">
    <cfRule type="cellIs" dxfId="645" priority="317" operator="greaterThan">
      <formula>20</formula>
    </cfRule>
  </conditionalFormatting>
  <conditionalFormatting sqref="BE84">
    <cfRule type="cellIs" dxfId="644" priority="212" operator="between">
      <formula>80</formula>
      <formula>120</formula>
    </cfRule>
  </conditionalFormatting>
  <conditionalFormatting sqref="AK49">
    <cfRule type="cellIs" dxfId="643" priority="315" operator="greaterThan">
      <formula>20</formula>
    </cfRule>
  </conditionalFormatting>
  <conditionalFormatting sqref="AQ49">
    <cfRule type="cellIs" dxfId="642" priority="314" operator="greaterThan">
      <formula>20</formula>
    </cfRule>
  </conditionalFormatting>
  <conditionalFormatting sqref="AW49">
    <cfRule type="cellIs" dxfId="641" priority="313" operator="greaterThan">
      <formula>20</formula>
    </cfRule>
  </conditionalFormatting>
  <conditionalFormatting sqref="BC49">
    <cfRule type="cellIs" dxfId="640" priority="312" operator="greaterThan">
      <formula>20</formula>
    </cfRule>
  </conditionalFormatting>
  <conditionalFormatting sqref="AK46">
    <cfRule type="cellIs" dxfId="639" priority="311" operator="greaterThan">
      <formula>20</formula>
    </cfRule>
  </conditionalFormatting>
  <conditionalFormatting sqref="AQ46">
    <cfRule type="cellIs" dxfId="638" priority="310" operator="greaterThan">
      <formula>20</formula>
    </cfRule>
  </conditionalFormatting>
  <conditionalFormatting sqref="AW46">
    <cfRule type="cellIs" dxfId="637" priority="309" operator="greaterThan">
      <formula>20</formula>
    </cfRule>
  </conditionalFormatting>
  <conditionalFormatting sqref="BC46">
    <cfRule type="cellIs" dxfId="636" priority="308" operator="greaterThan">
      <formula>20</formula>
    </cfRule>
  </conditionalFormatting>
  <conditionalFormatting sqref="AK47">
    <cfRule type="cellIs" dxfId="635" priority="307" operator="greaterThan">
      <formula>20</formula>
    </cfRule>
  </conditionalFormatting>
  <conditionalFormatting sqref="AQ47">
    <cfRule type="cellIs" dxfId="634" priority="306" operator="greaterThan">
      <formula>20</formula>
    </cfRule>
  </conditionalFormatting>
  <conditionalFormatting sqref="AW47">
    <cfRule type="cellIs" dxfId="633" priority="305" operator="greaterThan">
      <formula>20</formula>
    </cfRule>
  </conditionalFormatting>
  <conditionalFormatting sqref="BC47">
    <cfRule type="cellIs" dxfId="632" priority="304" operator="greaterThan">
      <formula>20</formula>
    </cfRule>
  </conditionalFormatting>
  <conditionalFormatting sqref="AW89">
    <cfRule type="cellIs" dxfId="631" priority="206" operator="greaterThan">
      <formula>20</formula>
    </cfRule>
  </conditionalFormatting>
  <conditionalFormatting sqref="BC89">
    <cfRule type="cellIs" dxfId="630" priority="205" operator="greaterThan">
      <formula>20</formula>
    </cfRule>
  </conditionalFormatting>
  <conditionalFormatting sqref="AK95 AK92">
    <cfRule type="cellIs" dxfId="629" priority="204" operator="greaterThan">
      <formula>20</formula>
    </cfRule>
  </conditionalFormatting>
  <conditionalFormatting sqref="AQ95 AQ92">
    <cfRule type="cellIs" dxfId="628" priority="203" operator="greaterThan">
      <formula>20</formula>
    </cfRule>
  </conditionalFormatting>
  <conditionalFormatting sqref="AK52">
    <cfRule type="cellIs" dxfId="627" priority="303" operator="greaterThan">
      <formula>20</formula>
    </cfRule>
  </conditionalFormatting>
  <conditionalFormatting sqref="AQ52">
    <cfRule type="cellIs" dxfId="626" priority="302" operator="greaterThan">
      <formula>20</formula>
    </cfRule>
  </conditionalFormatting>
  <conditionalFormatting sqref="AW52">
    <cfRule type="cellIs" dxfId="625" priority="301" operator="greaterThan">
      <formula>20</formula>
    </cfRule>
  </conditionalFormatting>
  <conditionalFormatting sqref="BC52">
    <cfRule type="cellIs" dxfId="624" priority="300" operator="greaterThan">
      <formula>20</formula>
    </cfRule>
  </conditionalFormatting>
  <conditionalFormatting sqref="AK86 AK83 AK80 AK77 AK74 AK71 AK68 AK65 AK62 AK59 AK56">
    <cfRule type="cellIs" dxfId="623" priority="299" operator="greaterThan">
      <formula>20</formula>
    </cfRule>
  </conditionalFormatting>
  <conditionalFormatting sqref="AQ86 AQ83 AQ80 AQ77 AQ74 AQ71 AQ68 AQ65 AQ62 AQ59 AQ56">
    <cfRule type="cellIs" dxfId="622" priority="298" operator="greaterThan">
      <formula>20</formula>
    </cfRule>
  </conditionalFormatting>
  <conditionalFormatting sqref="AW86 AW83 AW80 AW77 AW74 AW71 AW68 AW65 AW62 AW59 AW56">
    <cfRule type="cellIs" dxfId="621" priority="297" operator="greaterThan">
      <formula>20</formula>
    </cfRule>
  </conditionalFormatting>
  <conditionalFormatting sqref="BC86 BC83 BC80 BC77 BC74 BC71 BC68 BC65 BC62 BC59 BC56">
    <cfRule type="cellIs" dxfId="620" priority="296" operator="greaterThan">
      <formula>20</formula>
    </cfRule>
  </conditionalFormatting>
  <conditionalFormatting sqref="AK93">
    <cfRule type="cellIs" dxfId="619" priority="295" operator="greaterThan">
      <formula>20</formula>
    </cfRule>
  </conditionalFormatting>
  <conditionalFormatting sqref="AQ93">
    <cfRule type="cellIs" dxfId="618" priority="294" operator="greaterThan">
      <formula>20</formula>
    </cfRule>
  </conditionalFormatting>
  <conditionalFormatting sqref="AW93">
    <cfRule type="cellIs" dxfId="617" priority="293" operator="greaterThan">
      <formula>20</formula>
    </cfRule>
  </conditionalFormatting>
  <conditionalFormatting sqref="BC96 BC93">
    <cfRule type="cellIs" dxfId="616" priority="292" operator="greaterThan">
      <formula>20</formula>
    </cfRule>
  </conditionalFormatting>
  <conditionalFormatting sqref="AM87:AN87">
    <cfRule type="cellIs" dxfId="615" priority="291" operator="between">
      <formula>80</formula>
      <formula>120</formula>
    </cfRule>
  </conditionalFormatting>
  <conditionalFormatting sqref="AL86">
    <cfRule type="cellIs" dxfId="614" priority="290" operator="greaterThan">
      <formula>20</formula>
    </cfRule>
  </conditionalFormatting>
  <conditionalFormatting sqref="AM86:AN86">
    <cfRule type="cellIs" dxfId="613" priority="289" operator="between">
      <formula>80</formula>
      <formula>120</formula>
    </cfRule>
  </conditionalFormatting>
  <conditionalFormatting sqref="AM86:AN86">
    <cfRule type="cellIs" dxfId="612" priority="288" operator="between">
      <formula>80</formula>
      <formula>120</formula>
    </cfRule>
  </conditionalFormatting>
  <conditionalFormatting sqref="AR84">
    <cfRule type="cellIs" dxfId="611" priority="227" operator="greaterThan">
      <formula>20</formula>
    </cfRule>
  </conditionalFormatting>
  <conditionalFormatting sqref="AM88:AN88">
    <cfRule type="cellIs" dxfId="610" priority="287" operator="between">
      <formula>80</formula>
      <formula>120</formula>
    </cfRule>
  </conditionalFormatting>
  <conditionalFormatting sqref="AK87 AK84 AK81 AK78 AK75 AK72 AK69 AK66 AK63 AK60 AK57 AK54">
    <cfRule type="cellIs" dxfId="609" priority="242" operator="greaterThan">
      <formula>20</formula>
    </cfRule>
  </conditionalFormatting>
  <conditionalFormatting sqref="AQ87 AQ84 AQ81 AQ78 AQ75 AQ72 AQ69 AQ66 AQ63 AQ60 AQ57 AQ54">
    <cfRule type="cellIs" dxfId="608" priority="241" operator="greaterThan">
      <formula>20</formula>
    </cfRule>
  </conditionalFormatting>
  <conditionalFormatting sqref="AW87 AW84 AW81 AW78 AW75 AW72 AW69 AW66 AW63 AW60 AW57 AW54">
    <cfRule type="cellIs" dxfId="607" priority="240" operator="greaterThan">
      <formula>20</formula>
    </cfRule>
  </conditionalFormatting>
  <conditionalFormatting sqref="BC87 BC84 BC81 BC78 BC75 BC72 BC69 BC66 BC63 BC60 BC57 BC54">
    <cfRule type="cellIs" dxfId="606" priority="239" operator="greaterThan">
      <formula>20</formula>
    </cfRule>
  </conditionalFormatting>
  <conditionalFormatting sqref="AQ94 AQ91">
    <cfRule type="cellIs" dxfId="605" priority="237" operator="greaterThan">
      <formula>20</formula>
    </cfRule>
  </conditionalFormatting>
  <conditionalFormatting sqref="AW94 AW91">
    <cfRule type="cellIs" dxfId="604" priority="236" operator="greaterThan">
      <formula>20</formula>
    </cfRule>
  </conditionalFormatting>
  <conditionalFormatting sqref="AS87:AT87">
    <cfRule type="cellIs" dxfId="603" priority="286" operator="between">
      <formula>80</formula>
      <formula>120</formula>
    </cfRule>
  </conditionalFormatting>
  <conditionalFormatting sqref="AS87:AT87">
    <cfRule type="cellIs" dxfId="602" priority="285" operator="between">
      <formula>80</formula>
      <formula>120</formula>
    </cfRule>
  </conditionalFormatting>
  <conditionalFormatting sqref="AR86">
    <cfRule type="cellIs" dxfId="601" priority="284" operator="greaterThan">
      <formula>20</formula>
    </cfRule>
  </conditionalFormatting>
  <conditionalFormatting sqref="AS86:AT86">
    <cfRule type="cellIs" dxfId="600" priority="283" operator="between">
      <formula>80</formula>
      <formula>120</formula>
    </cfRule>
  </conditionalFormatting>
  <conditionalFormatting sqref="AS86:AT86">
    <cfRule type="cellIs" dxfId="599" priority="282" operator="between">
      <formula>80</formula>
      <formula>120</formula>
    </cfRule>
  </conditionalFormatting>
  <conditionalFormatting sqref="AS86:AT86">
    <cfRule type="cellIs" dxfId="598" priority="281" operator="between">
      <formula>80</formula>
      <formula>120</formula>
    </cfRule>
  </conditionalFormatting>
  <conditionalFormatting sqref="AS88:AT88">
    <cfRule type="cellIs" dxfId="597" priority="280" operator="between">
      <formula>80</formula>
      <formula>120</formula>
    </cfRule>
  </conditionalFormatting>
  <conditionalFormatting sqref="AS88:AT88">
    <cfRule type="cellIs" dxfId="596" priority="279" operator="between">
      <formula>80</formula>
      <formula>120</formula>
    </cfRule>
  </conditionalFormatting>
  <conditionalFormatting sqref="AY87:AZ87">
    <cfRule type="cellIs" dxfId="595" priority="278" operator="between">
      <formula>80</formula>
      <formula>120</formula>
    </cfRule>
  </conditionalFormatting>
  <conditionalFormatting sqref="AX86">
    <cfRule type="cellIs" dxfId="594" priority="277" operator="greaterThan">
      <formula>20</formula>
    </cfRule>
  </conditionalFormatting>
  <conditionalFormatting sqref="AY86:AZ86">
    <cfRule type="cellIs" dxfId="593" priority="276" operator="between">
      <formula>80</formula>
      <formula>120</formula>
    </cfRule>
  </conditionalFormatting>
  <conditionalFormatting sqref="AY86:AZ86">
    <cfRule type="cellIs" dxfId="592" priority="274" operator="between">
      <formula>80</formula>
      <formula>120</formula>
    </cfRule>
  </conditionalFormatting>
  <conditionalFormatting sqref="AY86:AZ86">
    <cfRule type="cellIs" dxfId="591" priority="275" operator="between">
      <formula>80</formula>
      <formula>120</formula>
    </cfRule>
  </conditionalFormatting>
  <conditionalFormatting sqref="AY88:AZ88">
    <cfRule type="cellIs" dxfId="590" priority="273" operator="between">
      <formula>80</formula>
      <formula>120</formula>
    </cfRule>
  </conditionalFormatting>
  <conditionalFormatting sqref="BE87">
    <cfRule type="cellIs" dxfId="589" priority="272" operator="between">
      <formula>80</formula>
      <formula>120</formula>
    </cfRule>
  </conditionalFormatting>
  <conditionalFormatting sqref="BD86">
    <cfRule type="cellIs" dxfId="588" priority="271" operator="greaterThan">
      <formula>20</formula>
    </cfRule>
  </conditionalFormatting>
  <conditionalFormatting sqref="BE86">
    <cfRule type="cellIs" dxfId="587" priority="270" operator="between">
      <formula>80</formula>
      <formula>120</formula>
    </cfRule>
  </conditionalFormatting>
  <conditionalFormatting sqref="BE86">
    <cfRule type="cellIs" dxfId="586" priority="269" operator="between">
      <formula>80</formula>
      <formula>120</formula>
    </cfRule>
  </conditionalFormatting>
  <conditionalFormatting sqref="BE86">
    <cfRule type="cellIs" dxfId="585" priority="267" operator="between">
      <formula>80</formula>
      <formula>120</formula>
    </cfRule>
  </conditionalFormatting>
  <conditionalFormatting sqref="BE86">
    <cfRule type="cellIs" dxfId="584" priority="268" operator="between">
      <formula>80</formula>
      <formula>120</formula>
    </cfRule>
  </conditionalFormatting>
  <conditionalFormatting sqref="BE88">
    <cfRule type="cellIs" dxfId="583" priority="266" operator="between">
      <formula>80</formula>
      <formula>120</formula>
    </cfRule>
  </conditionalFormatting>
  <conditionalFormatting sqref="AW95 AW92">
    <cfRule type="cellIs" dxfId="582" priority="202" operator="greaterThan">
      <formula>20</formula>
    </cfRule>
  </conditionalFormatting>
  <conditionalFormatting sqref="AQ93 AQ90">
    <cfRule type="cellIs" dxfId="581" priority="199" operator="greaterThan">
      <formula>20</formula>
    </cfRule>
  </conditionalFormatting>
  <conditionalFormatting sqref="AS97:AT97">
    <cfRule type="cellIs" dxfId="580" priority="195" operator="between">
      <formula>80</formula>
      <formula>120</formula>
    </cfRule>
  </conditionalFormatting>
  <conditionalFormatting sqref="BE97">
    <cfRule type="cellIs" dxfId="579" priority="192" operator="between">
      <formula>80</formula>
      <formula>120</formula>
    </cfRule>
  </conditionalFormatting>
  <conditionalFormatting sqref="AS98:AT98 AY98:AZ98 BE98 AM98:AN98">
    <cfRule type="cellIs" dxfId="578" priority="191" operator="between">
      <formula>80</formula>
      <formula>120</formula>
    </cfRule>
  </conditionalFormatting>
  <conditionalFormatting sqref="BC98:BD98 AW98:AX98 AK98:AL98">
    <cfRule type="cellIs" dxfId="577" priority="190" operator="greaterThan">
      <formula>20</formula>
    </cfRule>
  </conditionalFormatting>
  <conditionalFormatting sqref="BC43">
    <cfRule type="cellIs" dxfId="576" priority="265" operator="greaterThan">
      <formula>20</formula>
    </cfRule>
  </conditionalFormatting>
  <conditionalFormatting sqref="AK47:AL47 AW47:AX47 BC47:BD47">
    <cfRule type="cellIs" dxfId="575" priority="264" operator="greaterThan">
      <formula>20</formula>
    </cfRule>
  </conditionalFormatting>
  <conditionalFormatting sqref="AQ47:AR47">
    <cfRule type="cellIs" dxfId="574" priority="263" operator="greaterThan">
      <formula>20</formula>
    </cfRule>
  </conditionalFormatting>
  <conditionalFormatting sqref="AQ47">
    <cfRule type="cellIs" dxfId="573" priority="261" operator="greaterThan">
      <formula>20</formula>
    </cfRule>
  </conditionalFormatting>
  <conditionalFormatting sqref="BC47 BC49">
    <cfRule type="cellIs" dxfId="572" priority="259" operator="greaterThan">
      <formula>20</formula>
    </cfRule>
  </conditionalFormatting>
  <conditionalFormatting sqref="AK47">
    <cfRule type="cellIs" dxfId="571" priority="262" operator="greaterThan">
      <formula>20</formula>
    </cfRule>
  </conditionalFormatting>
  <conditionalFormatting sqref="AW47 AW49">
    <cfRule type="cellIs" dxfId="570" priority="260" operator="greaterThan">
      <formula>20</formula>
    </cfRule>
  </conditionalFormatting>
  <conditionalFormatting sqref="AK49:AL49 AW49:AX49 BC49:BD49">
    <cfRule type="cellIs" dxfId="569" priority="258" operator="greaterThan">
      <formula>20</formula>
    </cfRule>
  </conditionalFormatting>
  <conditionalFormatting sqref="AM49:AN49 BE49 AY49:AZ49">
    <cfRule type="cellIs" dxfId="568" priority="257" operator="between">
      <formula>80</formula>
      <formula>120</formula>
    </cfRule>
  </conditionalFormatting>
  <conditionalFormatting sqref="AQ49:AR49">
    <cfRule type="cellIs" dxfId="567" priority="256" operator="greaterThan">
      <formula>20</formula>
    </cfRule>
  </conditionalFormatting>
  <conditionalFormatting sqref="AS49:AT49">
    <cfRule type="cellIs" dxfId="566" priority="255" operator="between">
      <formula>80</formula>
      <formula>120</formula>
    </cfRule>
  </conditionalFormatting>
  <conditionalFormatting sqref="AK46">
    <cfRule type="cellIs" dxfId="565" priority="254" operator="greaterThan">
      <formula>20</formula>
    </cfRule>
  </conditionalFormatting>
  <conditionalFormatting sqref="AQ46">
    <cfRule type="cellIs" dxfId="564" priority="253" operator="greaterThan">
      <formula>20</formula>
    </cfRule>
  </conditionalFormatting>
  <conditionalFormatting sqref="AW46">
    <cfRule type="cellIs" dxfId="563" priority="252" operator="greaterThan">
      <formula>20</formula>
    </cfRule>
  </conditionalFormatting>
  <conditionalFormatting sqref="BC46">
    <cfRule type="cellIs" dxfId="562" priority="251" operator="greaterThan">
      <formula>20</formula>
    </cfRule>
  </conditionalFormatting>
  <conditionalFormatting sqref="AK50">
    <cfRule type="cellIs" dxfId="561" priority="250" operator="greaterThan">
      <formula>20</formula>
    </cfRule>
  </conditionalFormatting>
  <conditionalFormatting sqref="AQ50">
    <cfRule type="cellIs" dxfId="560" priority="249" operator="greaterThan">
      <formula>20</formula>
    </cfRule>
  </conditionalFormatting>
  <conditionalFormatting sqref="AW50">
    <cfRule type="cellIs" dxfId="559" priority="248" operator="greaterThan">
      <formula>20</formula>
    </cfRule>
  </conditionalFormatting>
  <conditionalFormatting sqref="BC50">
    <cfRule type="cellIs" dxfId="558" priority="247" operator="greaterThan">
      <formula>20</formula>
    </cfRule>
  </conditionalFormatting>
  <conditionalFormatting sqref="AK51">
    <cfRule type="cellIs" dxfId="557" priority="246" operator="greaterThan">
      <formula>20</formula>
    </cfRule>
  </conditionalFormatting>
  <conditionalFormatting sqref="AQ51">
    <cfRule type="cellIs" dxfId="556" priority="245" operator="greaterThan">
      <formula>20</formula>
    </cfRule>
  </conditionalFormatting>
  <conditionalFormatting sqref="AW51">
    <cfRule type="cellIs" dxfId="555" priority="244" operator="greaterThan">
      <formula>20</formula>
    </cfRule>
  </conditionalFormatting>
  <conditionalFormatting sqref="BC51">
    <cfRule type="cellIs" dxfId="554" priority="243" operator="greaterThan">
      <formula>20</formula>
    </cfRule>
  </conditionalFormatting>
  <conditionalFormatting sqref="AK94 AK91">
    <cfRule type="cellIs" dxfId="553" priority="238" operator="greaterThan">
      <formula>20</formula>
    </cfRule>
  </conditionalFormatting>
  <conditionalFormatting sqref="BC94 BC91">
    <cfRule type="cellIs" dxfId="552" priority="235" operator="greaterThan">
      <formula>20</formula>
    </cfRule>
  </conditionalFormatting>
  <conditionalFormatting sqref="AM85:AN85">
    <cfRule type="cellIs" dxfId="551" priority="234" operator="between">
      <formula>80</formula>
      <formula>120</formula>
    </cfRule>
  </conditionalFormatting>
  <conditionalFormatting sqref="AL84">
    <cfRule type="cellIs" dxfId="550" priority="233" operator="greaterThan">
      <formula>20</formula>
    </cfRule>
  </conditionalFormatting>
  <conditionalFormatting sqref="AM84:AN84">
    <cfRule type="cellIs" dxfId="549" priority="232" operator="between">
      <formula>80</formula>
      <formula>120</formula>
    </cfRule>
  </conditionalFormatting>
  <conditionalFormatting sqref="AM84:AN84">
    <cfRule type="cellIs" dxfId="548" priority="231" operator="between">
      <formula>80</formula>
      <formula>120</formula>
    </cfRule>
  </conditionalFormatting>
  <conditionalFormatting sqref="AM86:AN87">
    <cfRule type="cellIs" dxfId="547" priority="230" operator="between">
      <formula>80</formula>
      <formula>120</formula>
    </cfRule>
  </conditionalFormatting>
  <conditionalFormatting sqref="AS85:AT85">
    <cfRule type="cellIs" dxfId="546" priority="229" operator="between">
      <formula>80</formula>
      <formula>120</formula>
    </cfRule>
  </conditionalFormatting>
  <conditionalFormatting sqref="AS85:AT85">
    <cfRule type="cellIs" dxfId="545" priority="228" operator="between">
      <formula>80</formula>
      <formula>120</formula>
    </cfRule>
  </conditionalFormatting>
  <conditionalFormatting sqref="AS84:AT84">
    <cfRule type="cellIs" dxfId="544" priority="226" operator="between">
      <formula>80</formula>
      <formula>120</formula>
    </cfRule>
  </conditionalFormatting>
  <conditionalFormatting sqref="AS84:AT84">
    <cfRule type="cellIs" dxfId="543" priority="225" operator="between">
      <formula>80</formula>
      <formula>120</formula>
    </cfRule>
  </conditionalFormatting>
  <conditionalFormatting sqref="AS84:AT84">
    <cfRule type="cellIs" dxfId="542" priority="224" operator="between">
      <formula>80</formula>
      <formula>120</formula>
    </cfRule>
  </conditionalFormatting>
  <conditionalFormatting sqref="AS86:AT87">
    <cfRule type="cellIs" dxfId="541" priority="223" operator="between">
      <formula>80</formula>
      <formula>120</formula>
    </cfRule>
  </conditionalFormatting>
  <conditionalFormatting sqref="AS86:AT87">
    <cfRule type="cellIs" dxfId="540" priority="222" operator="between">
      <formula>80</formula>
      <formula>120</formula>
    </cfRule>
  </conditionalFormatting>
  <conditionalFormatting sqref="BD84">
    <cfRule type="cellIs" dxfId="539" priority="214" operator="greaterThan">
      <formula>20</formula>
    </cfRule>
  </conditionalFormatting>
  <conditionalFormatting sqref="AY85:AZ85">
    <cfRule type="cellIs" dxfId="538" priority="221" operator="between">
      <formula>80</formula>
      <formula>120</formula>
    </cfRule>
  </conditionalFormatting>
  <conditionalFormatting sqref="AX84">
    <cfRule type="cellIs" dxfId="537" priority="220" operator="greaterThan">
      <formula>20</formula>
    </cfRule>
  </conditionalFormatting>
  <conditionalFormatting sqref="AY84:AZ84">
    <cfRule type="cellIs" dxfId="536" priority="219" operator="between">
      <formula>80</formula>
      <formula>120</formula>
    </cfRule>
  </conditionalFormatting>
  <conditionalFormatting sqref="AY84:AZ84">
    <cfRule type="cellIs" dxfId="535" priority="217" operator="between">
      <formula>80</formula>
      <formula>120</formula>
    </cfRule>
  </conditionalFormatting>
  <conditionalFormatting sqref="AY84:AZ84">
    <cfRule type="cellIs" dxfId="534" priority="218" operator="between">
      <formula>80</formula>
      <formula>120</formula>
    </cfRule>
  </conditionalFormatting>
  <conditionalFormatting sqref="AY86:AZ87">
    <cfRule type="cellIs" dxfId="533" priority="216" operator="between">
      <formula>80</formula>
      <formula>120</formula>
    </cfRule>
  </conditionalFormatting>
  <conditionalFormatting sqref="AK89">
    <cfRule type="cellIs" dxfId="532" priority="208" operator="greaterThan">
      <formula>20</formula>
    </cfRule>
  </conditionalFormatting>
  <conditionalFormatting sqref="BE85">
    <cfRule type="cellIs" dxfId="531" priority="215" operator="between">
      <formula>80</formula>
      <formula>120</formula>
    </cfRule>
  </conditionalFormatting>
  <conditionalFormatting sqref="BE84">
    <cfRule type="cellIs" dxfId="530" priority="213" operator="between">
      <formula>80</formula>
      <formula>120</formula>
    </cfRule>
  </conditionalFormatting>
  <conditionalFormatting sqref="BE84">
    <cfRule type="cellIs" dxfId="529" priority="210" operator="between">
      <formula>80</formula>
      <formula>120</formula>
    </cfRule>
  </conditionalFormatting>
  <conditionalFormatting sqref="BE84">
    <cfRule type="cellIs" dxfId="528" priority="211" operator="between">
      <formula>80</formula>
      <formula>120</formula>
    </cfRule>
  </conditionalFormatting>
  <conditionalFormatting sqref="AK93 AK90">
    <cfRule type="cellIs" dxfId="527" priority="200" operator="greaterThan">
      <formula>20</formula>
    </cfRule>
  </conditionalFormatting>
  <conditionalFormatting sqref="BE86:BE87">
    <cfRule type="cellIs" dxfId="526" priority="209" operator="between">
      <formula>80</formula>
      <formula>120</formula>
    </cfRule>
  </conditionalFormatting>
  <conditionalFormatting sqref="AW93 AW90">
    <cfRule type="cellIs" dxfId="525" priority="198" operator="greaterThan">
      <formula>20</formula>
    </cfRule>
  </conditionalFormatting>
  <conditionalFormatting sqref="AQ89">
    <cfRule type="cellIs" dxfId="524" priority="207" operator="greaterThan">
      <formula>20</formula>
    </cfRule>
  </conditionalFormatting>
  <conditionalFormatting sqref="BC95 BC92">
    <cfRule type="cellIs" dxfId="523" priority="201" operator="greaterThan">
      <formula>20</formula>
    </cfRule>
  </conditionalFormatting>
  <conditionalFormatting sqref="BC96 BC93 BC90">
    <cfRule type="cellIs" dxfId="522" priority="197" operator="greaterThan">
      <formula>20</formula>
    </cfRule>
  </conditionalFormatting>
  <conditionalFormatting sqref="AM97:AN97">
    <cfRule type="cellIs" dxfId="521" priority="196" operator="between">
      <formula>80</formula>
      <formula>120</formula>
    </cfRule>
  </conditionalFormatting>
  <conditionalFormatting sqref="AS97:AT97">
    <cfRule type="cellIs" dxfId="520" priority="194" operator="between">
      <formula>80</formula>
      <formula>120</formula>
    </cfRule>
  </conditionalFormatting>
  <conditionalFormatting sqref="AY97:AZ97">
    <cfRule type="cellIs" dxfId="519" priority="193" operator="between">
      <formula>80</formula>
      <formula>120</formula>
    </cfRule>
  </conditionalFormatting>
  <conditionalFormatting sqref="AK98">
    <cfRule type="cellIs" dxfId="518" priority="188" operator="greaterThan">
      <formula>20</formula>
    </cfRule>
  </conditionalFormatting>
  <conditionalFormatting sqref="BC98">
    <cfRule type="cellIs" dxfId="517" priority="185" operator="greaterThan">
      <formula>20</formula>
    </cfRule>
  </conditionalFormatting>
  <conditionalFormatting sqref="AQ98:AR98">
    <cfRule type="cellIs" dxfId="516" priority="189" operator="greaterThan">
      <formula>20</formula>
    </cfRule>
  </conditionalFormatting>
  <conditionalFormatting sqref="AQ98">
    <cfRule type="cellIs" dxfId="515" priority="187" operator="greaterThan">
      <formula>20</formula>
    </cfRule>
  </conditionalFormatting>
  <conditionalFormatting sqref="AW98">
    <cfRule type="cellIs" dxfId="514" priority="186" operator="greaterThan">
      <formula>20</formula>
    </cfRule>
  </conditionalFormatting>
  <conditionalFormatting sqref="BC98">
    <cfRule type="cellIs" dxfId="513" priority="183" operator="greaterThan">
      <formula>20</formula>
    </cfRule>
  </conditionalFormatting>
  <conditionalFormatting sqref="AW98">
    <cfRule type="cellIs" dxfId="512" priority="184" operator="greaterThan">
      <formula>20</formula>
    </cfRule>
  </conditionalFormatting>
  <conditionalFormatting sqref="AK131 AK128 AK125 AK122 AK119 AK116 AK113 AK110 AK107 AK104 AK101">
    <cfRule type="cellIs" dxfId="511" priority="182" operator="greaterThan">
      <formula>20</formula>
    </cfRule>
  </conditionalFormatting>
  <conditionalFormatting sqref="AQ131 AQ128 AQ125 AQ122 AQ119 AQ116 AQ113 AQ110 AQ107 AQ104 AQ101">
    <cfRule type="cellIs" dxfId="510" priority="181" operator="greaterThan">
      <formula>20</formula>
    </cfRule>
  </conditionalFormatting>
  <conditionalFormatting sqref="AW131 AW128 AW125 AW122 AW119 AW116 AW113 AW110 AW107 AW104 AW101">
    <cfRule type="cellIs" dxfId="509" priority="180" operator="greaterThan">
      <formula>20</formula>
    </cfRule>
  </conditionalFormatting>
  <conditionalFormatting sqref="BC131 BC128 BC125 BC122 BC119 BC116 BC113 BC110 BC107 BC104 BC101">
    <cfRule type="cellIs" dxfId="508" priority="179" operator="greaterThan">
      <formula>20</formula>
    </cfRule>
  </conditionalFormatting>
  <conditionalFormatting sqref="AX131">
    <cfRule type="cellIs" dxfId="507" priority="164" operator="greaterThan">
      <formula>20</formula>
    </cfRule>
  </conditionalFormatting>
  <conditionalFormatting sqref="AM132:AN132">
    <cfRule type="cellIs" dxfId="506" priority="178" operator="between">
      <formula>80</formula>
      <formula>120</formula>
    </cfRule>
  </conditionalFormatting>
  <conditionalFormatting sqref="AL131">
    <cfRule type="cellIs" dxfId="505" priority="177" operator="greaterThan">
      <formula>20</formula>
    </cfRule>
  </conditionalFormatting>
  <conditionalFormatting sqref="AM131:AN131">
    <cfRule type="cellIs" dxfId="504" priority="176" operator="between">
      <formula>80</formula>
      <formula>120</formula>
    </cfRule>
  </conditionalFormatting>
  <conditionalFormatting sqref="AM131:AN131">
    <cfRule type="cellIs" dxfId="503" priority="175" operator="between">
      <formula>80</formula>
      <formula>120</formula>
    </cfRule>
  </conditionalFormatting>
  <conditionalFormatting sqref="AM133:AN133">
    <cfRule type="cellIs" dxfId="502" priority="174" operator="between">
      <formula>80</formula>
      <formula>120</formula>
    </cfRule>
  </conditionalFormatting>
  <conditionalFormatting sqref="AS132:AT132">
    <cfRule type="cellIs" dxfId="501" priority="173" operator="between">
      <formula>80</formula>
      <formula>120</formula>
    </cfRule>
  </conditionalFormatting>
  <conditionalFormatting sqref="AS132:AT132">
    <cfRule type="cellIs" dxfId="500" priority="172" operator="between">
      <formula>80</formula>
      <formula>120</formula>
    </cfRule>
  </conditionalFormatting>
  <conditionalFormatting sqref="AR131">
    <cfRule type="cellIs" dxfId="499" priority="171" operator="greaterThan">
      <formula>20</formula>
    </cfRule>
  </conditionalFormatting>
  <conditionalFormatting sqref="AS131:AT131">
    <cfRule type="cellIs" dxfId="498" priority="170" operator="between">
      <formula>80</formula>
      <formula>120</formula>
    </cfRule>
  </conditionalFormatting>
  <conditionalFormatting sqref="AS131:AT131">
    <cfRule type="cellIs" dxfId="497" priority="169" operator="between">
      <formula>80</formula>
      <formula>120</formula>
    </cfRule>
  </conditionalFormatting>
  <conditionalFormatting sqref="AS131:AT131">
    <cfRule type="cellIs" dxfId="496" priority="168" operator="between">
      <formula>80</formula>
      <formula>120</formula>
    </cfRule>
  </conditionalFormatting>
  <conditionalFormatting sqref="AS133:AT133">
    <cfRule type="cellIs" dxfId="495" priority="167" operator="between">
      <formula>80</formula>
      <formula>120</formula>
    </cfRule>
  </conditionalFormatting>
  <conditionalFormatting sqref="AS133:AT133">
    <cfRule type="cellIs" dxfId="494" priority="166" operator="between">
      <formula>80</formula>
      <formula>120</formula>
    </cfRule>
  </conditionalFormatting>
  <conditionalFormatting sqref="AY132:AZ132">
    <cfRule type="cellIs" dxfId="493" priority="165" operator="between">
      <formula>80</formula>
      <formula>120</formula>
    </cfRule>
  </conditionalFormatting>
  <conditionalFormatting sqref="AY131:AZ131">
    <cfRule type="cellIs" dxfId="492" priority="163" operator="between">
      <formula>80</formula>
      <formula>120</formula>
    </cfRule>
  </conditionalFormatting>
  <conditionalFormatting sqref="AY131:AZ131">
    <cfRule type="cellIs" dxfId="491" priority="161" operator="between">
      <formula>80</formula>
      <formula>120</formula>
    </cfRule>
  </conditionalFormatting>
  <conditionalFormatting sqref="AY131:AZ131">
    <cfRule type="cellIs" dxfId="490" priority="162" operator="between">
      <formula>80</formula>
      <formula>120</formula>
    </cfRule>
  </conditionalFormatting>
  <conditionalFormatting sqref="AY133:AZ133">
    <cfRule type="cellIs" dxfId="489" priority="160" operator="between">
      <formula>80</formula>
      <formula>120</formula>
    </cfRule>
  </conditionalFormatting>
  <conditionalFormatting sqref="BE132">
    <cfRule type="cellIs" dxfId="488" priority="159" operator="between">
      <formula>80</formula>
      <formula>120</formula>
    </cfRule>
  </conditionalFormatting>
  <conditionalFormatting sqref="BD131">
    <cfRule type="cellIs" dxfId="487" priority="158" operator="greaterThan">
      <formula>20</formula>
    </cfRule>
  </conditionalFormatting>
  <conditionalFormatting sqref="BE131">
    <cfRule type="cellIs" dxfId="486" priority="157" operator="between">
      <formula>80</formula>
      <formula>120</formula>
    </cfRule>
  </conditionalFormatting>
  <conditionalFormatting sqref="BE131">
    <cfRule type="cellIs" dxfId="485" priority="156" operator="between">
      <formula>80</formula>
      <formula>120</formula>
    </cfRule>
  </conditionalFormatting>
  <conditionalFormatting sqref="BE131">
    <cfRule type="cellIs" dxfId="484" priority="154" operator="between">
      <formula>80</formula>
      <formula>120</formula>
    </cfRule>
  </conditionalFormatting>
  <conditionalFormatting sqref="BE131">
    <cfRule type="cellIs" dxfId="483" priority="155" operator="between">
      <formula>80</formula>
      <formula>120</formula>
    </cfRule>
  </conditionalFormatting>
  <conditionalFormatting sqref="BE133">
    <cfRule type="cellIs" dxfId="482" priority="153" operator="between">
      <formula>80</formula>
      <formula>120</formula>
    </cfRule>
  </conditionalFormatting>
  <conditionalFormatting sqref="AK132 AK129 AK126 AK123 AK120 AK117 AK114 AK111 AK108 AK105 AK102 AK99">
    <cfRule type="cellIs" dxfId="481" priority="152" operator="greaterThan">
      <formula>20</formula>
    </cfRule>
  </conditionalFormatting>
  <conditionalFormatting sqref="AQ132 AQ129 AQ126 AQ123 AQ120 AQ117 AQ114 AQ111 AQ108 AQ105 AQ102 AQ99">
    <cfRule type="cellIs" dxfId="480" priority="151" operator="greaterThan">
      <formula>20</formula>
    </cfRule>
  </conditionalFormatting>
  <conditionalFormatting sqref="AW132 AW129 AW126 AW123 AW120 AW117 AW114 AW111 AW108 AW105 AW102 AW99">
    <cfRule type="cellIs" dxfId="479" priority="150" operator="greaterThan">
      <formula>20</formula>
    </cfRule>
  </conditionalFormatting>
  <conditionalFormatting sqref="BC132 BC129 BC126 BC123 BC120 BC117 BC114 BC111 BC108 BC105 BC102 BC99">
    <cfRule type="cellIs" dxfId="478" priority="149" operator="greaterThan">
      <formula>20</formula>
    </cfRule>
  </conditionalFormatting>
  <conditionalFormatting sqref="AK139 AK136">
    <cfRule type="cellIs" dxfId="477" priority="148" operator="greaterThan">
      <formula>20</formula>
    </cfRule>
  </conditionalFormatting>
  <conditionalFormatting sqref="AQ139 AQ136">
    <cfRule type="cellIs" dxfId="476" priority="147" operator="greaterThan">
      <formula>20</formula>
    </cfRule>
  </conditionalFormatting>
  <conditionalFormatting sqref="AW139 AW136">
    <cfRule type="cellIs" dxfId="475" priority="146" operator="greaterThan">
      <formula>20</formula>
    </cfRule>
  </conditionalFormatting>
  <conditionalFormatting sqref="BC139 BC136">
    <cfRule type="cellIs" dxfId="474" priority="145" operator="greaterThan">
      <formula>20</formula>
    </cfRule>
  </conditionalFormatting>
  <conditionalFormatting sqref="AL132">
    <cfRule type="cellIs" dxfId="473" priority="137" operator="lessThan">
      <formula>20</formula>
    </cfRule>
  </conditionalFormatting>
  <conditionalFormatting sqref="AM130:AN130">
    <cfRule type="cellIs" dxfId="472" priority="144" operator="between">
      <formula>80</formula>
      <formula>120</formula>
    </cfRule>
  </conditionalFormatting>
  <conditionalFormatting sqref="AL129">
    <cfRule type="cellIs" dxfId="471" priority="143" operator="greaterThan">
      <formula>20</formula>
    </cfRule>
  </conditionalFormatting>
  <conditionalFormatting sqref="AM129:AN129">
    <cfRule type="cellIs" dxfId="470" priority="142" operator="between">
      <formula>80</formula>
      <formula>120</formula>
    </cfRule>
  </conditionalFormatting>
  <conditionalFormatting sqref="AM129:AN129">
    <cfRule type="cellIs" dxfId="469" priority="141" operator="between">
      <formula>80</formula>
      <formula>120</formula>
    </cfRule>
  </conditionalFormatting>
  <conditionalFormatting sqref="AL132">
    <cfRule type="cellIs" dxfId="468" priority="140" operator="greaterThan">
      <formula>20</formula>
    </cfRule>
  </conditionalFormatting>
  <conditionalFormatting sqref="AM131:AN132">
    <cfRule type="cellIs" dxfId="467" priority="139" operator="between">
      <formula>80</formula>
      <formula>120</formula>
    </cfRule>
  </conditionalFormatting>
  <conditionalFormatting sqref="AL132">
    <cfRule type="cellIs" dxfId="466" priority="138" operator="greaterThan">
      <formula>20</formula>
    </cfRule>
  </conditionalFormatting>
  <conditionalFormatting sqref="AS130:AT130">
    <cfRule type="cellIs" dxfId="465" priority="136" operator="between">
      <formula>80</formula>
      <formula>120</formula>
    </cfRule>
  </conditionalFormatting>
  <conditionalFormatting sqref="AS130:AT130">
    <cfRule type="cellIs" dxfId="464" priority="135" operator="between">
      <formula>80</formula>
      <formula>120</formula>
    </cfRule>
  </conditionalFormatting>
  <conditionalFormatting sqref="AR129">
    <cfRule type="cellIs" dxfId="463" priority="134" operator="greaterThan">
      <formula>20</formula>
    </cfRule>
  </conditionalFormatting>
  <conditionalFormatting sqref="AS129:AT129">
    <cfRule type="cellIs" dxfId="462" priority="133" operator="between">
      <formula>80</formula>
      <formula>120</formula>
    </cfRule>
  </conditionalFormatting>
  <conditionalFormatting sqref="AS129:AT129">
    <cfRule type="cellIs" dxfId="461" priority="132" operator="between">
      <formula>80</formula>
      <formula>120</formula>
    </cfRule>
  </conditionalFormatting>
  <conditionalFormatting sqref="AS129:AT129">
    <cfRule type="cellIs" dxfId="460" priority="131" operator="between">
      <formula>80</formula>
      <formula>120</formula>
    </cfRule>
  </conditionalFormatting>
  <conditionalFormatting sqref="AR132">
    <cfRule type="cellIs" dxfId="459" priority="130" operator="greaterThan">
      <formula>20</formula>
    </cfRule>
  </conditionalFormatting>
  <conditionalFormatting sqref="AS131:AT132">
    <cfRule type="cellIs" dxfId="458" priority="129" operator="between">
      <formula>80</formula>
      <formula>120</formula>
    </cfRule>
  </conditionalFormatting>
  <conditionalFormatting sqref="AS131:AT132">
    <cfRule type="cellIs" dxfId="457" priority="128" operator="between">
      <formula>80</formula>
      <formula>120</formula>
    </cfRule>
  </conditionalFormatting>
  <conditionalFormatting sqref="AR132">
    <cfRule type="cellIs" dxfId="456" priority="127" operator="greaterThan">
      <formula>20</formula>
    </cfRule>
  </conditionalFormatting>
  <conditionalFormatting sqref="AR132">
    <cfRule type="cellIs" dxfId="455" priority="126" operator="lessThan">
      <formula>20</formula>
    </cfRule>
  </conditionalFormatting>
  <conditionalFormatting sqref="AY130:AZ130">
    <cfRule type="cellIs" dxfId="454" priority="125" operator="between">
      <formula>80</formula>
      <formula>120</formula>
    </cfRule>
  </conditionalFormatting>
  <conditionalFormatting sqref="AX129">
    <cfRule type="cellIs" dxfId="453" priority="124" operator="greaterThan">
      <formula>20</formula>
    </cfRule>
  </conditionalFormatting>
  <conditionalFormatting sqref="AY129:AZ129">
    <cfRule type="cellIs" dxfId="452" priority="123" operator="between">
      <formula>80</formula>
      <formula>120</formula>
    </cfRule>
  </conditionalFormatting>
  <conditionalFormatting sqref="AY129:AZ129">
    <cfRule type="cellIs" dxfId="451" priority="121" operator="between">
      <formula>80</formula>
      <formula>120</formula>
    </cfRule>
  </conditionalFormatting>
  <conditionalFormatting sqref="AY129:AZ129">
    <cfRule type="cellIs" dxfId="450" priority="122" operator="between">
      <formula>80</formula>
      <formula>120</formula>
    </cfRule>
  </conditionalFormatting>
  <conditionalFormatting sqref="AX132">
    <cfRule type="cellIs" dxfId="449" priority="120" operator="greaterThan">
      <formula>20</formula>
    </cfRule>
  </conditionalFormatting>
  <conditionalFormatting sqref="AY131:AZ132">
    <cfRule type="cellIs" dxfId="448" priority="119" operator="between">
      <formula>80</formula>
      <formula>120</formula>
    </cfRule>
  </conditionalFormatting>
  <conditionalFormatting sqref="AX132">
    <cfRule type="cellIs" dxfId="447" priority="118" operator="greaterThan">
      <formula>20</formula>
    </cfRule>
  </conditionalFormatting>
  <conditionalFormatting sqref="AX132">
    <cfRule type="cellIs" dxfId="446" priority="117" operator="lessThan">
      <formula>20</formula>
    </cfRule>
  </conditionalFormatting>
  <conditionalFormatting sqref="BE130">
    <cfRule type="cellIs" dxfId="445" priority="116" operator="between">
      <formula>80</formula>
      <formula>120</formula>
    </cfRule>
  </conditionalFormatting>
  <conditionalFormatting sqref="BD129">
    <cfRule type="cellIs" dxfId="444" priority="115" operator="greaterThan">
      <formula>20</formula>
    </cfRule>
  </conditionalFormatting>
  <conditionalFormatting sqref="BE129">
    <cfRule type="cellIs" dxfId="443" priority="114" operator="between">
      <formula>80</formula>
      <formula>120</formula>
    </cfRule>
  </conditionalFormatting>
  <conditionalFormatting sqref="BE129">
    <cfRule type="cellIs" dxfId="442" priority="113" operator="between">
      <formula>80</formula>
      <formula>120</formula>
    </cfRule>
  </conditionalFormatting>
  <conditionalFormatting sqref="BE129">
    <cfRule type="cellIs" dxfId="441" priority="111" operator="between">
      <formula>80</formula>
      <formula>120</formula>
    </cfRule>
  </conditionalFormatting>
  <conditionalFormatting sqref="BE129">
    <cfRule type="cellIs" dxfId="440" priority="112" operator="between">
      <formula>80</formula>
      <formula>120</formula>
    </cfRule>
  </conditionalFormatting>
  <conditionalFormatting sqref="BD132">
    <cfRule type="cellIs" dxfId="439" priority="110" operator="greaterThan">
      <formula>20</formula>
    </cfRule>
  </conditionalFormatting>
  <conditionalFormatting sqref="BE131:BE132">
    <cfRule type="cellIs" dxfId="438" priority="109" operator="between">
      <formula>80</formula>
      <formula>120</formula>
    </cfRule>
  </conditionalFormatting>
  <conditionalFormatting sqref="BD132">
    <cfRule type="cellIs" dxfId="437" priority="108" operator="greaterThan">
      <formula>20</formula>
    </cfRule>
  </conditionalFormatting>
  <conditionalFormatting sqref="BD132">
    <cfRule type="cellIs" dxfId="436" priority="107" operator="lessThan">
      <formula>20</formula>
    </cfRule>
  </conditionalFormatting>
  <conditionalFormatting sqref="AK134">
    <cfRule type="cellIs" dxfId="435" priority="106" operator="greaterThan">
      <formula>20</formula>
    </cfRule>
  </conditionalFormatting>
  <conditionalFormatting sqref="AQ134">
    <cfRule type="cellIs" dxfId="434" priority="105" operator="greaterThan">
      <formula>20</formula>
    </cfRule>
  </conditionalFormatting>
  <conditionalFormatting sqref="AW134">
    <cfRule type="cellIs" dxfId="433" priority="104" operator="greaterThan">
      <formula>20</formula>
    </cfRule>
  </conditionalFormatting>
  <conditionalFormatting sqref="BC134">
    <cfRule type="cellIs" dxfId="432" priority="103" operator="greaterThan">
      <formula>20</formula>
    </cfRule>
  </conditionalFormatting>
  <conditionalFormatting sqref="AK137">
    <cfRule type="cellIs" dxfId="431" priority="102" operator="greaterThan">
      <formula>20</formula>
    </cfRule>
  </conditionalFormatting>
  <conditionalFormatting sqref="AQ137">
    <cfRule type="cellIs" dxfId="430" priority="101" operator="greaterThan">
      <formula>20</formula>
    </cfRule>
  </conditionalFormatting>
  <conditionalFormatting sqref="AW137">
    <cfRule type="cellIs" dxfId="429" priority="100" operator="greaterThan">
      <formula>20</formula>
    </cfRule>
  </conditionalFormatting>
  <conditionalFormatting sqref="BC137">
    <cfRule type="cellIs" dxfId="428" priority="99" operator="greaterThan">
      <formula>20</formula>
    </cfRule>
  </conditionalFormatting>
  <conditionalFormatting sqref="AK135">
    <cfRule type="cellIs" dxfId="427" priority="98" operator="greaterThan">
      <formula>20</formula>
    </cfRule>
  </conditionalFormatting>
  <conditionalFormatting sqref="AQ135">
    <cfRule type="cellIs" dxfId="426" priority="97" operator="greaterThan">
      <formula>20</formula>
    </cfRule>
  </conditionalFormatting>
  <conditionalFormatting sqref="AW135">
    <cfRule type="cellIs" dxfId="425" priority="96" operator="greaterThan">
      <formula>20</formula>
    </cfRule>
  </conditionalFormatting>
  <conditionalFormatting sqref="BC135">
    <cfRule type="cellIs" dxfId="424" priority="95" operator="greaterThan">
      <formula>20</formula>
    </cfRule>
  </conditionalFormatting>
  <conditionalFormatting sqref="AM90:AN90">
    <cfRule type="cellIs" dxfId="423" priority="94" operator="between">
      <formula>80</formula>
      <formula>120</formula>
    </cfRule>
  </conditionalFormatting>
  <conditionalFormatting sqref="AL89">
    <cfRule type="cellIs" dxfId="422" priority="93" operator="greaterThan">
      <formula>20</formula>
    </cfRule>
  </conditionalFormatting>
  <conditionalFormatting sqref="AM89:AN89">
    <cfRule type="cellIs" dxfId="421" priority="92" operator="between">
      <formula>80</formula>
      <formula>120</formula>
    </cfRule>
  </conditionalFormatting>
  <conditionalFormatting sqref="AM89:AN89">
    <cfRule type="cellIs" dxfId="420" priority="91" operator="between">
      <formula>80</formula>
      <formula>120</formula>
    </cfRule>
  </conditionalFormatting>
  <conditionalFormatting sqref="AL90">
    <cfRule type="cellIs" dxfId="419" priority="84" operator="lessThan">
      <formula>20</formula>
    </cfRule>
  </conditionalFormatting>
  <conditionalFormatting sqref="AM88:AN88">
    <cfRule type="cellIs" dxfId="418" priority="90" operator="between">
      <formula>80</formula>
      <formula>120</formula>
    </cfRule>
  </conditionalFormatting>
  <conditionalFormatting sqref="AM87:AN87">
    <cfRule type="cellIs" dxfId="417" priority="89" operator="between">
      <formula>80</formula>
      <formula>120</formula>
    </cfRule>
  </conditionalFormatting>
  <conditionalFormatting sqref="AM87:AN87">
    <cfRule type="cellIs" dxfId="416" priority="88" operator="between">
      <formula>80</formula>
      <formula>120</formula>
    </cfRule>
  </conditionalFormatting>
  <conditionalFormatting sqref="AL90">
    <cfRule type="cellIs" dxfId="415" priority="87" operator="greaterThan">
      <formula>20</formula>
    </cfRule>
  </conditionalFormatting>
  <conditionalFormatting sqref="AM89:AN90">
    <cfRule type="cellIs" dxfId="414" priority="86" operator="between">
      <formula>80</formula>
      <formula>120</formula>
    </cfRule>
  </conditionalFormatting>
  <conditionalFormatting sqref="AL90">
    <cfRule type="cellIs" dxfId="413" priority="85" operator="greaterThan">
      <formula>20</formula>
    </cfRule>
  </conditionalFormatting>
  <conditionalFormatting sqref="AS90:AT90">
    <cfRule type="cellIs" dxfId="412" priority="83" operator="between">
      <formula>80</formula>
      <formula>120</formula>
    </cfRule>
  </conditionalFormatting>
  <conditionalFormatting sqref="AS90:AT90">
    <cfRule type="cellIs" dxfId="411" priority="82" operator="between">
      <formula>80</formula>
      <formula>120</formula>
    </cfRule>
  </conditionalFormatting>
  <conditionalFormatting sqref="AR89">
    <cfRule type="cellIs" dxfId="410" priority="81" operator="greaterThan">
      <formula>20</formula>
    </cfRule>
  </conditionalFormatting>
  <conditionalFormatting sqref="AS89:AT89">
    <cfRule type="cellIs" dxfId="409" priority="80" operator="between">
      <formula>80</formula>
      <formula>120</formula>
    </cfRule>
  </conditionalFormatting>
  <conditionalFormatting sqref="AS89:AT89">
    <cfRule type="cellIs" dxfId="408" priority="79" operator="between">
      <formula>80</formula>
      <formula>120</formula>
    </cfRule>
  </conditionalFormatting>
  <conditionalFormatting sqref="AS89:AT89">
    <cfRule type="cellIs" dxfId="407" priority="78" operator="between">
      <formula>80</formula>
      <formula>120</formula>
    </cfRule>
  </conditionalFormatting>
  <conditionalFormatting sqref="AS88:AT88">
    <cfRule type="cellIs" dxfId="406" priority="77" operator="between">
      <formula>80</formula>
      <formula>120</formula>
    </cfRule>
  </conditionalFormatting>
  <conditionalFormatting sqref="AS88:AT88">
    <cfRule type="cellIs" dxfId="405" priority="76" operator="between">
      <formula>80</formula>
      <formula>120</formula>
    </cfRule>
  </conditionalFormatting>
  <conditionalFormatting sqref="AS87:AT87">
    <cfRule type="cellIs" dxfId="404" priority="75" operator="between">
      <formula>80</formula>
      <formula>120</formula>
    </cfRule>
  </conditionalFormatting>
  <conditionalFormatting sqref="AS87:AT87">
    <cfRule type="cellIs" dxfId="403" priority="74" operator="between">
      <formula>80</formula>
      <formula>120</formula>
    </cfRule>
  </conditionalFormatting>
  <conditionalFormatting sqref="AS87:AT87">
    <cfRule type="cellIs" dxfId="402" priority="73" operator="between">
      <formula>80</formula>
      <formula>120</formula>
    </cfRule>
  </conditionalFormatting>
  <conditionalFormatting sqref="AR90">
    <cfRule type="cellIs" dxfId="401" priority="72" operator="greaterThan">
      <formula>20</formula>
    </cfRule>
  </conditionalFormatting>
  <conditionalFormatting sqref="AS89:AT90">
    <cfRule type="cellIs" dxfId="400" priority="71" operator="between">
      <formula>80</formula>
      <formula>120</formula>
    </cfRule>
  </conditionalFormatting>
  <conditionalFormatting sqref="AS89:AT90">
    <cfRule type="cellIs" dxfId="399" priority="70" operator="between">
      <formula>80</formula>
      <formula>120</formula>
    </cfRule>
  </conditionalFormatting>
  <conditionalFormatting sqref="AR90">
    <cfRule type="cellIs" dxfId="398" priority="69" operator="greaterThan">
      <formula>20</formula>
    </cfRule>
  </conditionalFormatting>
  <conditionalFormatting sqref="AR90">
    <cfRule type="cellIs" dxfId="397" priority="68" operator="lessThan">
      <formula>20</formula>
    </cfRule>
  </conditionalFormatting>
  <conditionalFormatting sqref="AY90:AZ90">
    <cfRule type="cellIs" dxfId="396" priority="67" operator="between">
      <formula>80</formula>
      <formula>120</formula>
    </cfRule>
  </conditionalFormatting>
  <conditionalFormatting sqref="AX89">
    <cfRule type="cellIs" dxfId="395" priority="66" operator="greaterThan">
      <formula>20</formula>
    </cfRule>
  </conditionalFormatting>
  <conditionalFormatting sqref="AY89:AZ89">
    <cfRule type="cellIs" dxfId="394" priority="65" operator="between">
      <formula>80</formula>
      <formula>120</formula>
    </cfRule>
  </conditionalFormatting>
  <conditionalFormatting sqref="AY89:AZ89">
    <cfRule type="cellIs" dxfId="393" priority="63" operator="between">
      <formula>80</formula>
      <formula>120</formula>
    </cfRule>
  </conditionalFormatting>
  <conditionalFormatting sqref="AY89:AZ89">
    <cfRule type="cellIs" dxfId="392" priority="64" operator="between">
      <formula>80</formula>
      <formula>120</formula>
    </cfRule>
  </conditionalFormatting>
  <conditionalFormatting sqref="AY88:AZ88">
    <cfRule type="cellIs" dxfId="391" priority="62" operator="between">
      <formula>80</formula>
      <formula>120</formula>
    </cfRule>
  </conditionalFormatting>
  <conditionalFormatting sqref="AY87:AZ87">
    <cfRule type="cellIs" dxfId="390" priority="61" operator="between">
      <formula>80</formula>
      <formula>120</formula>
    </cfRule>
  </conditionalFormatting>
  <conditionalFormatting sqref="AY87:AZ87">
    <cfRule type="cellIs" dxfId="389" priority="59" operator="between">
      <formula>80</formula>
      <formula>120</formula>
    </cfRule>
  </conditionalFormatting>
  <conditionalFormatting sqref="AY87:AZ87">
    <cfRule type="cellIs" dxfId="388" priority="60" operator="between">
      <formula>80</formula>
      <formula>120</formula>
    </cfRule>
  </conditionalFormatting>
  <conditionalFormatting sqref="AX90">
    <cfRule type="cellIs" dxfId="387" priority="58" operator="greaterThan">
      <formula>20</formula>
    </cfRule>
  </conditionalFormatting>
  <conditionalFormatting sqref="AY89:AZ90">
    <cfRule type="cellIs" dxfId="386" priority="57" operator="between">
      <formula>80</formula>
      <formula>120</formula>
    </cfRule>
  </conditionalFormatting>
  <conditionalFormatting sqref="AX90">
    <cfRule type="cellIs" dxfId="385" priority="56" operator="greaterThan">
      <formula>20</formula>
    </cfRule>
  </conditionalFormatting>
  <conditionalFormatting sqref="AX90">
    <cfRule type="cellIs" dxfId="384" priority="55" operator="lessThan">
      <formula>20</formula>
    </cfRule>
  </conditionalFormatting>
  <conditionalFormatting sqref="BE87">
    <cfRule type="cellIs" dxfId="383" priority="46" operator="between">
      <formula>80</formula>
      <formula>120</formula>
    </cfRule>
  </conditionalFormatting>
  <conditionalFormatting sqref="BE90">
    <cfRule type="cellIs" dxfId="382" priority="54" operator="between">
      <formula>80</formula>
      <formula>120</formula>
    </cfRule>
  </conditionalFormatting>
  <conditionalFormatting sqref="BD89">
    <cfRule type="cellIs" dxfId="381" priority="53" operator="greaterThan">
      <formula>20</formula>
    </cfRule>
  </conditionalFormatting>
  <conditionalFormatting sqref="BE89">
    <cfRule type="cellIs" dxfId="380" priority="52" operator="between">
      <formula>80</formula>
      <formula>120</formula>
    </cfRule>
  </conditionalFormatting>
  <conditionalFormatting sqref="BE89">
    <cfRule type="cellIs" dxfId="379" priority="51" operator="between">
      <formula>80</formula>
      <formula>120</formula>
    </cfRule>
  </conditionalFormatting>
  <conditionalFormatting sqref="BE89">
    <cfRule type="cellIs" dxfId="378" priority="49" operator="between">
      <formula>80</formula>
      <formula>120</formula>
    </cfRule>
  </conditionalFormatting>
  <conditionalFormatting sqref="BE89">
    <cfRule type="cellIs" dxfId="377" priority="50" operator="between">
      <formula>80</formula>
      <formula>120</formula>
    </cfRule>
  </conditionalFormatting>
  <conditionalFormatting sqref="BE88">
    <cfRule type="cellIs" dxfId="376" priority="48" operator="between">
      <formula>80</formula>
      <formula>120</formula>
    </cfRule>
  </conditionalFormatting>
  <conditionalFormatting sqref="BE87">
    <cfRule type="cellIs" dxfId="375" priority="47" operator="between">
      <formula>80</formula>
      <formula>120</formula>
    </cfRule>
  </conditionalFormatting>
  <conditionalFormatting sqref="BE87">
    <cfRule type="cellIs" dxfId="374" priority="44" operator="between">
      <formula>80</formula>
      <formula>120</formula>
    </cfRule>
  </conditionalFormatting>
  <conditionalFormatting sqref="BE87">
    <cfRule type="cellIs" dxfId="373" priority="45" operator="between">
      <formula>80</formula>
      <formula>120</formula>
    </cfRule>
  </conditionalFormatting>
  <conditionalFormatting sqref="BD90">
    <cfRule type="cellIs" dxfId="372" priority="43" operator="greaterThan">
      <formula>20</formula>
    </cfRule>
  </conditionalFormatting>
  <conditionalFormatting sqref="BE89:BE90">
    <cfRule type="cellIs" dxfId="371" priority="42" operator="between">
      <formula>80</formula>
      <formula>120</formula>
    </cfRule>
  </conditionalFormatting>
  <conditionalFormatting sqref="BD90">
    <cfRule type="cellIs" dxfId="370" priority="41" operator="greaterThan">
      <formula>20</formula>
    </cfRule>
  </conditionalFormatting>
  <conditionalFormatting sqref="BD90">
    <cfRule type="cellIs" dxfId="369" priority="40" operator="lessThan">
      <formula>20</formula>
    </cfRule>
  </conditionalFormatting>
  <conditionalFormatting sqref="AK26 AK33 AK36 AK39 AK42 AK45 AK48">
    <cfRule type="cellIs" dxfId="368" priority="39" operator="greaterThan">
      <formula>20</formula>
    </cfRule>
  </conditionalFormatting>
  <conditionalFormatting sqref="AQ26 AQ33 AQ36 AQ39 AQ42 AQ45 AQ48">
    <cfRule type="cellIs" dxfId="367" priority="38" operator="greaterThan">
      <formula>20</formula>
    </cfRule>
  </conditionalFormatting>
  <conditionalFormatting sqref="AW26 AW33 AW36 AW39 AW42 AW45 AW48">
    <cfRule type="cellIs" dxfId="366" priority="37" operator="greaterThan">
      <formula>20</formula>
    </cfRule>
  </conditionalFormatting>
  <conditionalFormatting sqref="BC26 BC33 BC36 BC39 BC42 BC45 BC48">
    <cfRule type="cellIs" dxfId="365" priority="36" operator="greaterThan">
      <formula>20</formula>
    </cfRule>
  </conditionalFormatting>
  <conditionalFormatting sqref="AJ36 AJ39 AJ42 AJ45 AJ48">
    <cfRule type="cellIs" dxfId="364" priority="35" operator="lessThan">
      <formula>20.1</formula>
    </cfRule>
  </conditionalFormatting>
  <conditionalFormatting sqref="AP36 AP39 AP42 AP45 AP48">
    <cfRule type="cellIs" dxfId="363" priority="34" operator="lessThan">
      <formula>20.1</formula>
    </cfRule>
  </conditionalFormatting>
  <conditionalFormatting sqref="AV36 AV39 AV42 AV45 AV48">
    <cfRule type="cellIs" dxfId="362" priority="33" operator="lessThan">
      <formula>20.1</formula>
    </cfRule>
  </conditionalFormatting>
  <conditionalFormatting sqref="BB36 BB39 BB42 BB45 BB48">
    <cfRule type="cellIs" dxfId="361" priority="32" operator="lessThan">
      <formula>20.1</formula>
    </cfRule>
  </conditionalFormatting>
  <conditionalFormatting sqref="AI26">
    <cfRule type="cellIs" dxfId="360" priority="31" operator="between">
      <formula>80</formula>
      <formula>120</formula>
    </cfRule>
  </conditionalFormatting>
  <conditionalFormatting sqref="AO26">
    <cfRule type="cellIs" dxfId="359" priority="30" operator="between">
      <formula>80</formula>
      <formula>120</formula>
    </cfRule>
  </conditionalFormatting>
  <conditionalFormatting sqref="AU26">
    <cfRule type="cellIs" dxfId="358" priority="29" operator="between">
      <formula>80</formula>
      <formula>120</formula>
    </cfRule>
  </conditionalFormatting>
  <conditionalFormatting sqref="BA26">
    <cfRule type="cellIs" dxfId="357" priority="28" operator="between">
      <formula>80</formula>
      <formula>120</formula>
    </cfRule>
  </conditionalFormatting>
  <conditionalFormatting sqref="BC138">
    <cfRule type="cellIs" dxfId="356" priority="27" operator="greaterThan">
      <formula>20</formula>
    </cfRule>
  </conditionalFormatting>
  <conditionalFormatting sqref="BA96">
    <cfRule type="cellIs" dxfId="355" priority="17" operator="between">
      <formula>80</formula>
      <formula>120</formula>
    </cfRule>
  </conditionalFormatting>
  <conditionalFormatting sqref="AK96">
    <cfRule type="cellIs" dxfId="354" priority="22" operator="greaterThan">
      <formula>20</formula>
    </cfRule>
  </conditionalFormatting>
  <conditionalFormatting sqref="AQ96">
    <cfRule type="cellIs" dxfId="353" priority="21" operator="greaterThan">
      <formula>20</formula>
    </cfRule>
  </conditionalFormatting>
  <conditionalFormatting sqref="AO96">
    <cfRule type="cellIs" dxfId="352" priority="19" operator="between">
      <formula>80</formula>
      <formula>120</formula>
    </cfRule>
  </conditionalFormatting>
  <conditionalFormatting sqref="AU96">
    <cfRule type="cellIs" dxfId="351" priority="18" operator="between">
      <formula>80</formula>
      <formula>120</formula>
    </cfRule>
  </conditionalFormatting>
  <conditionalFormatting sqref="AO138">
    <cfRule type="cellIs" dxfId="350" priority="12" operator="between">
      <formula>80</formula>
      <formula>120</formula>
    </cfRule>
  </conditionalFormatting>
  <conditionalFormatting sqref="AO51">
    <cfRule type="cellIs" dxfId="349" priority="26" operator="between">
      <formula>80</formula>
      <formula>120</formula>
    </cfRule>
  </conditionalFormatting>
  <conditionalFormatting sqref="AU51">
    <cfRule type="cellIs" dxfId="348" priority="25" operator="between">
      <formula>80</formula>
      <formula>120</formula>
    </cfRule>
  </conditionalFormatting>
  <conditionalFormatting sqref="AI138">
    <cfRule type="cellIs" dxfId="347" priority="9" operator="between">
      <formula>80</formula>
      <formula>120</formula>
    </cfRule>
  </conditionalFormatting>
  <conditionalFormatting sqref="BA51">
    <cfRule type="cellIs" dxfId="346" priority="24" operator="between">
      <formula>80</formula>
      <formula>120</formula>
    </cfRule>
  </conditionalFormatting>
  <conditionalFormatting sqref="AI51">
    <cfRule type="cellIs" dxfId="345" priority="23" operator="between">
      <formula>80</formula>
      <formula>120</formula>
    </cfRule>
  </conditionalFormatting>
  <conditionalFormatting sqref="AU138">
    <cfRule type="cellIs" dxfId="344" priority="11" operator="between">
      <formula>80</formula>
      <formula>120</formula>
    </cfRule>
  </conditionalFormatting>
  <conditionalFormatting sqref="BA138">
    <cfRule type="cellIs" dxfId="343" priority="10" operator="between">
      <formula>80</formula>
      <formula>120</formula>
    </cfRule>
  </conditionalFormatting>
  <conditionalFormatting sqref="AW96">
    <cfRule type="cellIs" dxfId="342" priority="20" operator="greaterThan">
      <formula>20</formula>
    </cfRule>
  </conditionalFormatting>
  <conditionalFormatting sqref="AI96">
    <cfRule type="cellIs" dxfId="341" priority="16" operator="between">
      <formula>80</formula>
      <formula>120</formula>
    </cfRule>
  </conditionalFormatting>
  <conditionalFormatting sqref="AK138">
    <cfRule type="cellIs" dxfId="340" priority="15" operator="greaterThan">
      <formula>20</formula>
    </cfRule>
  </conditionalFormatting>
  <conditionalFormatting sqref="AQ138">
    <cfRule type="cellIs" dxfId="339" priority="14" operator="greaterThan">
      <formula>20</formula>
    </cfRule>
  </conditionalFormatting>
  <conditionalFormatting sqref="AW138">
    <cfRule type="cellIs" dxfId="338" priority="13" operator="greaterThan">
      <formula>20</formula>
    </cfRule>
  </conditionalFormatting>
  <conditionalFormatting sqref="AK29">
    <cfRule type="cellIs" dxfId="337" priority="8" operator="greaterThan">
      <formula>20</formula>
    </cfRule>
  </conditionalFormatting>
  <conditionalFormatting sqref="AQ29">
    <cfRule type="cellIs" dxfId="336" priority="7" operator="greaterThan">
      <formula>20</formula>
    </cfRule>
  </conditionalFormatting>
  <conditionalFormatting sqref="AW29">
    <cfRule type="cellIs" dxfId="335" priority="6" operator="greaterThan">
      <formula>20</formula>
    </cfRule>
  </conditionalFormatting>
  <conditionalFormatting sqref="BC29">
    <cfRule type="cellIs" dxfId="334" priority="5" operator="greaterThan">
      <formula>20</formula>
    </cfRule>
  </conditionalFormatting>
  <conditionalFormatting sqref="AI29">
    <cfRule type="cellIs" dxfId="333" priority="4" operator="between">
      <formula>80</formula>
      <formula>120</formula>
    </cfRule>
  </conditionalFormatting>
  <conditionalFormatting sqref="AO29">
    <cfRule type="cellIs" dxfId="332" priority="3" operator="between">
      <formula>80</formula>
      <formula>120</formula>
    </cfRule>
  </conditionalFormatting>
  <conditionalFormatting sqref="AU29">
    <cfRule type="cellIs" dxfId="331" priority="2" operator="between">
      <formula>80</formula>
      <formula>120</formula>
    </cfRule>
  </conditionalFormatting>
  <conditionalFormatting sqref="BA29">
    <cfRule type="cellIs" dxfId="33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89F8-2E01-44C8-9E9C-DF81BD0416FA}">
  <dimension ref="A1:BJ140"/>
  <sheetViews>
    <sheetView tabSelected="1" topLeftCell="A31" zoomScale="74" zoomScaleNormal="74" workbookViewId="0">
      <selection activeCell="I62" sqref="I62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66</v>
      </c>
    </row>
    <row r="12" spans="1:16" ht="58" x14ac:dyDescent="0.35">
      <c r="A12" t="s">
        <v>29</v>
      </c>
      <c r="D12" t="s">
        <v>64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74</v>
      </c>
      <c r="M12" s="2" t="s">
        <v>75</v>
      </c>
      <c r="N12" s="2" t="s">
        <v>76</v>
      </c>
      <c r="O12" s="2" t="s">
        <v>77</v>
      </c>
      <c r="P12" s="2" t="s">
        <v>78</v>
      </c>
    </row>
    <row r="13" spans="1:16" x14ac:dyDescent="0.35">
      <c r="A13" s="7" t="s">
        <v>73</v>
      </c>
      <c r="H13" s="2"/>
      <c r="J13" s="2"/>
    </row>
    <row r="14" spans="1:16" x14ac:dyDescent="0.35">
      <c r="A14" t="s">
        <v>72</v>
      </c>
      <c r="E14">
        <v>0</v>
      </c>
      <c r="F14" s="2">
        <f>AVERAGE(I33:I34) -(A16*G33/0.5)</f>
        <v>0</v>
      </c>
      <c r="G14">
        <v>0</v>
      </c>
      <c r="H14" s="2">
        <f>AVERAGE(J33:J34) - (B16*H33/0.5)</f>
        <v>0</v>
      </c>
      <c r="I14">
        <v>0</v>
      </c>
      <c r="J14" s="2">
        <f>AVERAGE(L33:L34) - (C16*H33/0.5)</f>
        <v>0</v>
      </c>
      <c r="L14">
        <v>0.5</v>
      </c>
      <c r="M14" s="3">
        <f>((F14*$F$21)+$F$22)*1000/L14</f>
        <v>0.14347314046433535</v>
      </c>
      <c r="N14" s="3">
        <f>((H14*$H$21)+$H$22)*1000/L14</f>
        <v>0.12839396180180063</v>
      </c>
      <c r="O14" s="3">
        <f>N14-M14</f>
        <v>-1.507917866253472E-2</v>
      </c>
      <c r="P14" s="3">
        <f>((J14*$J$21)+$J$22)*1000/L14</f>
        <v>7.5773849526795814E-3</v>
      </c>
    </row>
    <row r="15" spans="1:16" x14ac:dyDescent="0.35">
      <c r="A15" t="s">
        <v>68</v>
      </c>
      <c r="B15" t="s">
        <v>69</v>
      </c>
      <c r="C15" t="s">
        <v>67</v>
      </c>
      <c r="E15">
        <f>3*G36/1000</f>
        <v>6.0000000000000006E-4</v>
      </c>
      <c r="F15" s="2">
        <f>AVERAGE(I36:I37) - (A16*G36/0.5)</f>
        <v>1182.2</v>
      </c>
      <c r="G15">
        <f>6*H36/1000</f>
        <v>1.2000000000000001E-3</v>
      </c>
      <c r="H15" s="2">
        <f>AVERAGE(J36:J37) - (B16*H36/0.5)</f>
        <v>2218.4</v>
      </c>
      <c r="I15">
        <f>0.3*H36/1000</f>
        <v>5.9999999999999995E-5</v>
      </c>
      <c r="J15" s="2">
        <f>AVERAGE(L36:L37) - (C16*H36/0.5)</f>
        <v>1095.0999999999999</v>
      </c>
      <c r="L15">
        <v>0.2</v>
      </c>
      <c r="M15" s="3">
        <f t="shared" ref="M15:M19" si="0">((F15*$F$21)+$F$22)*1000/L15</f>
        <v>3.196298735342427</v>
      </c>
      <c r="N15" s="3">
        <f t="shared" ref="N15:N19" si="1">((H15*$H$21)+$H$22)*1000/L15</f>
        <v>5.7961517496903108</v>
      </c>
      <c r="O15" s="3">
        <f t="shared" ref="O15:O19" si="2">N15-M15</f>
        <v>2.5998530143478837</v>
      </c>
      <c r="P15" s="3">
        <f t="shared" ref="P15:P19" si="3">((J15*$J$21)+$J$22)*1000/L15</f>
        <v>0.30954636451174095</v>
      </c>
    </row>
    <row r="16" spans="1:16" x14ac:dyDescent="0.35">
      <c r="A16">
        <f>AVERAGE(I33:I34)</f>
        <v>99.5</v>
      </c>
      <c r="B16">
        <f>AVERAGE(J33:J34)</f>
        <v>174</v>
      </c>
      <c r="C16">
        <f>AVERAGE(L33:L34)</f>
        <v>191</v>
      </c>
      <c r="E16">
        <f>3*G39/1000</f>
        <v>1.7999999999999997E-3</v>
      </c>
      <c r="F16" s="2">
        <f>AVERAGE(I39:I40) - (A16*G39/0.5)</f>
        <v>3763.1</v>
      </c>
      <c r="G16">
        <f>6*H39/1000</f>
        <v>3.5999999999999995E-3</v>
      </c>
      <c r="H16" s="2">
        <f>AVERAGE(J39:J40) - (B16*H39/0.5)</f>
        <v>7613.7</v>
      </c>
      <c r="I16">
        <f>0.3*H39/1000</f>
        <v>1.7999999999999998E-4</v>
      </c>
      <c r="J16" s="2">
        <f>AVERAGE(L39:L40) - (C16*H39/0.5)</f>
        <v>2990.3</v>
      </c>
      <c r="L16">
        <v>0.6</v>
      </c>
      <c r="M16" s="3">
        <f t="shared" si="0"/>
        <v>3.1303973384103307</v>
      </c>
      <c r="N16" s="3">
        <f t="shared" si="1"/>
        <v>6.370710229796849</v>
      </c>
      <c r="O16" s="3">
        <f t="shared" si="2"/>
        <v>3.2403128913865182</v>
      </c>
      <c r="P16" s="3">
        <f t="shared" si="3"/>
        <v>0.27082301278229187</v>
      </c>
    </row>
    <row r="17" spans="1:62" x14ac:dyDescent="0.35">
      <c r="E17">
        <f>9*G42/1000</f>
        <v>2.9970000000000005E-3</v>
      </c>
      <c r="F17" s="2">
        <f>AVERAGE(I42:I43) - (A16*G42/0.5)</f>
        <v>5433.2330000000002</v>
      </c>
      <c r="G17">
        <f>18*H42/1000</f>
        <v>5.9940000000000011E-3</v>
      </c>
      <c r="H17" s="2">
        <f>AVERAGE(J42:J43) - (B16*H42/0.5)</f>
        <v>11290.116</v>
      </c>
      <c r="I17">
        <f>0.9*H42/1000</f>
        <v>2.9970000000000002E-4</v>
      </c>
      <c r="J17" s="2">
        <f>AVERAGE(L42:L43) - (C16*H42/0.5)</f>
        <v>5807.2939999999999</v>
      </c>
      <c r="L17">
        <v>0.33300000000000002</v>
      </c>
      <c r="M17" s="3">
        <f t="shared" si="0"/>
        <v>8.048039477424604</v>
      </c>
      <c r="N17" s="3">
        <f t="shared" si="1"/>
        <v>16.928398389460849</v>
      </c>
      <c r="O17" s="3">
        <f t="shared" si="2"/>
        <v>8.8803589120362449</v>
      </c>
      <c r="P17" s="3">
        <f t="shared" si="3"/>
        <v>0.93693993998193903</v>
      </c>
    </row>
    <row r="18" spans="1:62" x14ac:dyDescent="0.35">
      <c r="E18">
        <f>9*G45/1000</f>
        <v>4.2030000000000001E-3</v>
      </c>
      <c r="F18" s="2">
        <f>AVERAGE(I45:I46) - (A16*G45/0.5)</f>
        <v>8656.0669999999991</v>
      </c>
      <c r="G18">
        <f>18*H45/1000</f>
        <v>8.4060000000000003E-3</v>
      </c>
      <c r="H18" s="2">
        <f>AVERAGE(J45:J46) - (B16*H45/0.5)</f>
        <v>16904.484</v>
      </c>
      <c r="I18">
        <f>0.9*H45/1000</f>
        <v>4.2030000000000002E-4</v>
      </c>
      <c r="J18" s="2">
        <f>AVERAGE(L45:L46) - (B16*H45/0.5)</f>
        <v>8006.9840000000004</v>
      </c>
      <c r="L18">
        <v>0.46700000000000003</v>
      </c>
      <c r="M18" s="3">
        <f t="shared" si="0"/>
        <v>9.0516929313664516</v>
      </c>
      <c r="N18" s="3">
        <f t="shared" si="1"/>
        <v>18.005326531984927</v>
      </c>
      <c r="O18" s="3">
        <f t="shared" si="2"/>
        <v>8.9536336006184758</v>
      </c>
      <c r="P18" s="3">
        <f t="shared" si="3"/>
        <v>0.91808528172625359</v>
      </c>
    </row>
    <row r="19" spans="1:62" x14ac:dyDescent="0.35">
      <c r="E19">
        <f>9*G48/1000</f>
        <v>5.3999999999999994E-3</v>
      </c>
      <c r="F19" s="2">
        <f>AVERAGE(I48:I49) - (A16*G48/0.5)</f>
        <v>11315.1</v>
      </c>
      <c r="G19">
        <f>18*H48/1000</f>
        <v>1.0799999999999999E-2</v>
      </c>
      <c r="H19" s="2">
        <f>AVERAGE(J48:J49) - (B16*H48/0.5)</f>
        <v>21969.200000000001</v>
      </c>
      <c r="I19">
        <f>0.9*H48/1000</f>
        <v>5.4000000000000001E-4</v>
      </c>
      <c r="J19" s="2">
        <f>AVERAGE(L48:L49) - (C16*H48/0.5)</f>
        <v>9934.7999999999993</v>
      </c>
      <c r="L19">
        <v>0.6</v>
      </c>
      <c r="M19" s="3">
        <f t="shared" si="0"/>
        <v>9.1727125578710407</v>
      </c>
      <c r="N19" s="3">
        <f t="shared" si="1"/>
        <v>18.180837295259181</v>
      </c>
      <c r="O19" s="3">
        <f t="shared" si="2"/>
        <v>9.0081247373881403</v>
      </c>
      <c r="P19" s="3">
        <f t="shared" si="3"/>
        <v>0.88510233395298477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4.8005682358003529E-7</v>
      </c>
      <c r="G21" s="5"/>
      <c r="H21" s="5">
        <f>SLOPE(G13:G19,H13:H19)</f>
        <v>4.9361403220211053E-7</v>
      </c>
      <c r="I21" s="5"/>
      <c r="J21" s="5">
        <f>SLOPE(I13:I19,J13:J19)</f>
        <v>5.3073308762677757E-8</v>
      </c>
    </row>
    <row r="22" spans="1:62" x14ac:dyDescent="0.35">
      <c r="D22" t="s">
        <v>34</v>
      </c>
      <c r="F22" s="5">
        <f>INTERCEPT(E13:E19,F13:F19)</f>
        <v>7.173657023216767E-5</v>
      </c>
      <c r="G22" s="5"/>
      <c r="H22" s="5">
        <f>INTERCEPT(G13:G19,H13:H19)</f>
        <v>6.4196980900900306E-5</v>
      </c>
      <c r="I22" s="5"/>
      <c r="J22" s="5">
        <f>INTERCEPT(I13:I19,J13:J19)</f>
        <v>3.7886924763397907E-6</v>
      </c>
    </row>
    <row r="23" spans="1:62" x14ac:dyDescent="0.35">
      <c r="D23" t="s">
        <v>35</v>
      </c>
      <c r="F23" s="4">
        <f>RSQ(E13:E19,F13:F19)</f>
        <v>0.99431142033254316</v>
      </c>
      <c r="G23" s="4"/>
      <c r="H23" s="4">
        <f>RSQ(G13:G19,H13:H19)</f>
        <v>0.99778186208239783</v>
      </c>
      <c r="I23" s="4"/>
      <c r="J23" s="4">
        <f>RSQ(I13:I19,J13:J19)</f>
        <v>0.99713787741256865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79</v>
      </c>
      <c r="AJ24" s="2" t="s">
        <v>80</v>
      </c>
      <c r="AK24" s="2" t="s">
        <v>43</v>
      </c>
      <c r="AL24" s="2" t="s">
        <v>44</v>
      </c>
      <c r="AM24" s="2" t="s">
        <v>45</v>
      </c>
      <c r="AO24" s="2" t="s">
        <v>81</v>
      </c>
      <c r="AP24" s="2" t="s">
        <v>82</v>
      </c>
      <c r="AQ24" s="2" t="s">
        <v>46</v>
      </c>
      <c r="AR24" s="2" t="s">
        <v>47</v>
      </c>
      <c r="AS24" s="2" t="s">
        <v>48</v>
      </c>
      <c r="AU24" s="2" t="s">
        <v>83</v>
      </c>
      <c r="AV24" s="2" t="s">
        <v>49</v>
      </c>
      <c r="AW24" s="2" t="s">
        <v>50</v>
      </c>
      <c r="AX24" s="2" t="s">
        <v>51</v>
      </c>
      <c r="AY24" s="2" t="s">
        <v>52</v>
      </c>
      <c r="BA24" s="2" t="s">
        <v>84</v>
      </c>
      <c r="BB24" s="2" t="s">
        <v>53</v>
      </c>
      <c r="BC24" s="2" t="s">
        <v>54</v>
      </c>
      <c r="BD24" s="2" t="s">
        <v>55</v>
      </c>
      <c r="BE24" s="2" t="s">
        <v>56</v>
      </c>
      <c r="BG24" s="2" t="s">
        <v>57</v>
      </c>
      <c r="BH24" s="2" t="s">
        <v>58</v>
      </c>
      <c r="BI24" s="2" t="s">
        <v>59</v>
      </c>
      <c r="BJ24" s="2" t="s">
        <v>60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4937</v>
      </c>
      <c r="J25">
        <v>10699</v>
      </c>
      <c r="L25">
        <v>4914</v>
      </c>
      <c r="M25">
        <v>7.0039999999999996</v>
      </c>
      <c r="N25">
        <v>15.571</v>
      </c>
      <c r="O25">
        <v>8.5670000000000002</v>
      </c>
      <c r="Q25">
        <v>0.66300000000000003</v>
      </c>
      <c r="R25">
        <v>1</v>
      </c>
      <c r="S25">
        <v>0</v>
      </c>
      <c r="T25">
        <v>0</v>
      </c>
      <c r="V25">
        <v>0</v>
      </c>
      <c r="Y25" s="1">
        <v>44830</v>
      </c>
      <c r="Z25" s="6">
        <v>0.57743055555555556</v>
      </c>
      <c r="AB25">
        <v>1</v>
      </c>
      <c r="AD25" s="3">
        <f t="shared" ref="AD25:AD92" si="4">((I25*$F$21)+$F$22)*1000/G25</f>
        <v>8.1392570274893394</v>
      </c>
      <c r="AE25" s="3">
        <f t="shared" ref="AE25:AE92" si="5">((J25*$H$21)+$H$22)*1000/H25</f>
        <v>17.817911704770935</v>
      </c>
      <c r="AF25" s="3">
        <f t="shared" ref="AF25:AF92" si="6">AE25-AD25</f>
        <v>9.678654677281596</v>
      </c>
      <c r="AG25" s="3">
        <f t="shared" ref="AG25:AG92" si="7">((L25*$J$21)+$J$22)*1000/H25</f>
        <v>0.88196977245379415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4887</v>
      </c>
      <c r="J26">
        <v>10560</v>
      </c>
      <c r="L26">
        <v>5135</v>
      </c>
      <c r="M26">
        <v>6.9409999999999998</v>
      </c>
      <c r="N26">
        <v>15.375</v>
      </c>
      <c r="O26">
        <v>8.4350000000000005</v>
      </c>
      <c r="Q26">
        <v>0.70199999999999996</v>
      </c>
      <c r="R26">
        <v>1</v>
      </c>
      <c r="S26">
        <v>0</v>
      </c>
      <c r="T26">
        <v>0</v>
      </c>
      <c r="V26">
        <v>0</v>
      </c>
      <c r="Y26" s="1">
        <v>44830</v>
      </c>
      <c r="Z26" s="6">
        <v>0.58440972222222221</v>
      </c>
      <c r="AB26">
        <v>1</v>
      </c>
      <c r="AD26" s="3">
        <f t="shared" si="4"/>
        <v>8.059247556892668</v>
      </c>
      <c r="AE26" s="3">
        <f t="shared" si="5"/>
        <v>17.589203869850625</v>
      </c>
      <c r="AF26" s="3">
        <f t="shared" si="6"/>
        <v>9.5299563129579568</v>
      </c>
      <c r="AG26" s="3">
        <f t="shared" si="7"/>
        <v>0.92106710990896701</v>
      </c>
      <c r="AH26" s="3"/>
      <c r="AK26">
        <f>ABS(100*(AD26-AD27)/(AVERAGE(AD26:AD27)))</f>
        <v>10.782514710670794</v>
      </c>
      <c r="AQ26">
        <f>ABS(100*(AE26-AE27)/(AVERAGE(AE26:AE27)))</f>
        <v>0.88320505585926046</v>
      </c>
      <c r="AW26">
        <f>ABS(100*(AF26-AF27)/(AVERAGE(AF26:AF27)))</f>
        <v>11.932952402991036</v>
      </c>
      <c r="BC26">
        <f>ABS(100*(AG26-AG27)/(AVERAGE(AG26:AG27)))</f>
        <v>3.3591217381738976</v>
      </c>
      <c r="BG26" s="3">
        <f>AVERAGE(AD26:AD27)</f>
        <v>8.5185019181175683</v>
      </c>
      <c r="BH26" s="3">
        <f>AVERAGE(AE26:AE27)</f>
        <v>17.511871004805627</v>
      </c>
      <c r="BI26" s="3">
        <f>AVERAGE(AF26:AF27)</f>
        <v>8.9933690866880589</v>
      </c>
      <c r="BJ26" s="3">
        <f>AVERAGE(AG26:AG27)</f>
        <v>0.90585276139699944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5461</v>
      </c>
      <c r="J27">
        <v>10466</v>
      </c>
      <c r="L27">
        <v>4963</v>
      </c>
      <c r="M27">
        <v>7.6740000000000004</v>
      </c>
      <c r="N27">
        <v>15.241</v>
      </c>
      <c r="O27">
        <v>7.5679999999999996</v>
      </c>
      <c r="Q27">
        <v>0.67200000000000004</v>
      </c>
      <c r="R27">
        <v>1</v>
      </c>
      <c r="S27">
        <v>0</v>
      </c>
      <c r="T27">
        <v>0</v>
      </c>
      <c r="V27">
        <v>0</v>
      </c>
      <c r="Y27" s="1">
        <v>44830</v>
      </c>
      <c r="Z27" s="6">
        <v>0.59180555555555558</v>
      </c>
      <c r="AB27">
        <v>1</v>
      </c>
      <c r="AD27" s="3">
        <f t="shared" si="4"/>
        <v>8.9777562793424686</v>
      </c>
      <c r="AE27" s="3">
        <f t="shared" si="5"/>
        <v>17.43453813976063</v>
      </c>
      <c r="AF27" s="3">
        <f t="shared" si="6"/>
        <v>8.456781860418161</v>
      </c>
      <c r="AG27" s="3">
        <f t="shared" si="7"/>
        <v>0.89063841288503187</v>
      </c>
      <c r="AH27" s="3"/>
    </row>
    <row r="28" spans="1:62" x14ac:dyDescent="0.35">
      <c r="A28">
        <v>4</v>
      </c>
      <c r="B28">
        <v>3</v>
      </c>
      <c r="C28" t="s">
        <v>85</v>
      </c>
      <c r="D28" t="s">
        <v>27</v>
      </c>
      <c r="G28">
        <v>0.5</v>
      </c>
      <c r="H28">
        <v>0.5</v>
      </c>
      <c r="I28">
        <v>2605</v>
      </c>
      <c r="J28">
        <v>1224</v>
      </c>
      <c r="L28">
        <v>608</v>
      </c>
      <c r="M28">
        <v>2.4129999999999998</v>
      </c>
      <c r="N28">
        <v>1.3160000000000001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44830</v>
      </c>
      <c r="Z28" s="6">
        <v>0.60376157407407405</v>
      </c>
      <c r="AB28">
        <v>1</v>
      </c>
      <c r="AD28" s="3">
        <f t="shared" si="4"/>
        <v>2.6445691913163194</v>
      </c>
      <c r="AE28" s="3">
        <f t="shared" si="5"/>
        <v>1.3367611126325671</v>
      </c>
      <c r="AF28" s="3">
        <f t="shared" si="6"/>
        <v>-1.3078080786837523</v>
      </c>
      <c r="AG28" s="3">
        <f t="shared" si="7"/>
        <v>7.2114528408095735E-2</v>
      </c>
      <c r="AH28" s="3"/>
    </row>
    <row r="29" spans="1:62" x14ac:dyDescent="0.35">
      <c r="A29">
        <v>5</v>
      </c>
      <c r="B29">
        <v>3</v>
      </c>
      <c r="C29" t="s">
        <v>85</v>
      </c>
      <c r="D29" t="s">
        <v>27</v>
      </c>
      <c r="G29">
        <v>0.5</v>
      </c>
      <c r="H29">
        <v>0.5</v>
      </c>
      <c r="I29">
        <v>607</v>
      </c>
      <c r="J29">
        <v>1189</v>
      </c>
      <c r="L29">
        <v>601</v>
      </c>
      <c r="M29">
        <v>0.88100000000000001</v>
      </c>
      <c r="N29">
        <v>1.286</v>
      </c>
      <c r="O29">
        <v>0.40500000000000003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44830</v>
      </c>
      <c r="Z29" s="6">
        <v>0.61006944444444444</v>
      </c>
      <c r="AB29">
        <v>1</v>
      </c>
      <c r="AD29" s="3">
        <f t="shared" si="4"/>
        <v>0.72626212429049819</v>
      </c>
      <c r="AE29" s="3">
        <f t="shared" si="5"/>
        <v>1.3022081303784194</v>
      </c>
      <c r="AF29" s="3">
        <f t="shared" si="6"/>
        <v>0.57594600608792124</v>
      </c>
      <c r="AG29" s="3">
        <f t="shared" si="7"/>
        <v>7.1371502085418245E-2</v>
      </c>
      <c r="AH29" s="3"/>
      <c r="AK29">
        <f>ABS(100*(AD29-AD30)/(AVERAGE(AD29:AD30)))</f>
        <v>1.330789754634252</v>
      </c>
      <c r="AQ29">
        <f>ABS(100*(AE29-AE30)/(AVERAGE(AE29:AE30)))</f>
        <v>5.9578317200342612</v>
      </c>
      <c r="AW29">
        <f>ABS(100*(AF29-AF30)/(AVERAGE(AF29:AF30)))</f>
        <v>14.429254122678469</v>
      </c>
      <c r="BC29">
        <f>ABS(100*(AG29-AG30)/(AVERAGE(AG29:AG30)))</f>
        <v>1.4983831913042207</v>
      </c>
      <c r="BG29" s="3">
        <f>AVERAGE(AD29:AD30)</f>
        <v>0.72146155605469775</v>
      </c>
      <c r="BH29" s="3">
        <f>AVERAGE(AE29:AE30)</f>
        <v>1.3421908669867904</v>
      </c>
      <c r="BI29" s="3">
        <f>AVERAGE(AF29:AF30)</f>
        <v>0.6207293109320926</v>
      </c>
      <c r="BJ29" s="3">
        <f>AVERAGE(AG29:AG30)</f>
        <v>7.0840768997791459E-2</v>
      </c>
    </row>
    <row r="30" spans="1:62" x14ac:dyDescent="0.35">
      <c r="A30">
        <v>6</v>
      </c>
      <c r="B30">
        <v>3</v>
      </c>
      <c r="C30" t="s">
        <v>85</v>
      </c>
      <c r="D30" t="s">
        <v>27</v>
      </c>
      <c r="G30">
        <v>0.5</v>
      </c>
      <c r="H30">
        <v>0.5</v>
      </c>
      <c r="I30">
        <v>597</v>
      </c>
      <c r="J30">
        <v>1270</v>
      </c>
      <c r="L30">
        <v>591</v>
      </c>
      <c r="M30">
        <v>0.873</v>
      </c>
      <c r="N30">
        <v>1.3540000000000001</v>
      </c>
      <c r="O30">
        <v>0.48099999999999998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44830</v>
      </c>
      <c r="Z30" s="6">
        <v>0.61689814814814814</v>
      </c>
      <c r="AB30">
        <v>1</v>
      </c>
      <c r="AD30" s="3">
        <f t="shared" si="4"/>
        <v>0.71666098781889742</v>
      </c>
      <c r="AE30" s="3">
        <f t="shared" si="5"/>
        <v>1.3821736035951613</v>
      </c>
      <c r="AF30" s="3">
        <f t="shared" si="6"/>
        <v>0.66551261577626386</v>
      </c>
      <c r="AG30" s="3">
        <f t="shared" si="7"/>
        <v>7.0310035910164687E-2</v>
      </c>
      <c r="AH30" s="3"/>
    </row>
    <row r="31" spans="1:62" x14ac:dyDescent="0.35">
      <c r="A31">
        <v>7</v>
      </c>
      <c r="B31">
        <v>3</v>
      </c>
      <c r="D31" t="s">
        <v>147</v>
      </c>
      <c r="Y31" s="1">
        <v>44830</v>
      </c>
      <c r="Z31" s="6">
        <v>0.62059027777777775</v>
      </c>
      <c r="AD31" s="3"/>
      <c r="AE31" s="3"/>
      <c r="AF31" s="3"/>
      <c r="AG31" s="3"/>
      <c r="AH31" s="3"/>
    </row>
    <row r="32" spans="1:62" x14ac:dyDescent="0.35">
      <c r="A32">
        <v>8</v>
      </c>
      <c r="B32">
        <v>3</v>
      </c>
      <c r="C32" t="s">
        <v>86</v>
      </c>
      <c r="D32" t="s">
        <v>27</v>
      </c>
      <c r="G32">
        <v>0.5</v>
      </c>
      <c r="H32">
        <v>0.5</v>
      </c>
      <c r="I32">
        <v>62</v>
      </c>
      <c r="J32">
        <v>158</v>
      </c>
      <c r="L32">
        <v>176</v>
      </c>
      <c r="M32">
        <v>0.46200000000000002</v>
      </c>
      <c r="N32">
        <v>0.41199999999999998</v>
      </c>
      <c r="O32">
        <v>0</v>
      </c>
      <c r="Q32">
        <v>0</v>
      </c>
      <c r="R32">
        <v>1</v>
      </c>
      <c r="S32">
        <v>0</v>
      </c>
      <c r="T32">
        <v>0</v>
      </c>
      <c r="V32">
        <v>0</v>
      </c>
      <c r="Y32" s="1">
        <v>44830</v>
      </c>
      <c r="Z32" s="6">
        <v>0.63111111111111107</v>
      </c>
      <c r="AB32">
        <v>1</v>
      </c>
      <c r="AD32" s="3">
        <f t="shared" si="4"/>
        <v>0.20300018658825972</v>
      </c>
      <c r="AE32" s="3">
        <f t="shared" si="5"/>
        <v>0.28437599597766755</v>
      </c>
      <c r="AF32" s="3">
        <f t="shared" si="6"/>
        <v>8.1375809389407833E-2</v>
      </c>
      <c r="AG32" s="3">
        <f t="shared" si="7"/>
        <v>2.625918963714215E-2</v>
      </c>
      <c r="AH32" s="3"/>
    </row>
    <row r="33" spans="1:62" x14ac:dyDescent="0.35">
      <c r="A33">
        <v>9</v>
      </c>
      <c r="B33">
        <v>3</v>
      </c>
      <c r="C33" t="s">
        <v>86</v>
      </c>
      <c r="D33" t="s">
        <v>27</v>
      </c>
      <c r="G33">
        <v>0.5</v>
      </c>
      <c r="H33">
        <v>0.5</v>
      </c>
      <c r="I33">
        <v>125</v>
      </c>
      <c r="J33">
        <v>164</v>
      </c>
      <c r="L33">
        <v>193</v>
      </c>
      <c r="M33">
        <v>0.51100000000000001</v>
      </c>
      <c r="N33">
        <v>0.41699999999999998</v>
      </c>
      <c r="O33">
        <v>0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44830</v>
      </c>
      <c r="Z33" s="6">
        <v>0.6367708333333334</v>
      </c>
      <c r="AB33">
        <v>1</v>
      </c>
      <c r="AD33" s="3">
        <f t="shared" si="4"/>
        <v>0.26348734635934418</v>
      </c>
      <c r="AE33" s="3">
        <f t="shared" si="5"/>
        <v>0.29029936436409287</v>
      </c>
      <c r="AF33" s="3">
        <f t="shared" si="6"/>
        <v>2.6812018004748694E-2</v>
      </c>
      <c r="AG33" s="3">
        <f t="shared" si="7"/>
        <v>2.8063682135073195E-2</v>
      </c>
      <c r="AH33" s="3"/>
      <c r="AK33">
        <f>ABS(100*(AD33-AD34)/(AVERAGE(AD33:AD34)))</f>
        <v>20.487399436211454</v>
      </c>
      <c r="AQ33">
        <f>ABS(100*(AE33-AE34)/(AVERAGE(AE33:AE34)))</f>
        <v>6.5777569655352615</v>
      </c>
      <c r="AW33">
        <f>ABS(100*(AF33-AF34)/(AVERAGE(AF33:AF34)))</f>
        <v>112.33203588660136</v>
      </c>
      <c r="BC33">
        <f>ABS(100*(AG33-AG34)/(AVERAGE(AG33:AG34)))</f>
        <v>1.5244714424316481</v>
      </c>
      <c r="BG33" s="3">
        <f>AVERAGE(AD33:AD34)</f>
        <v>0.23900444835676238</v>
      </c>
      <c r="BH33" s="3">
        <f>AVERAGE(AE33:AE34)</f>
        <v>0.30017164500813509</v>
      </c>
      <c r="BI33" s="3">
        <f>AVERAGE(AF33:AF34)</f>
        <v>6.1167196651372699E-2</v>
      </c>
      <c r="BJ33" s="3">
        <f>AVERAGE(AG33:AG34)</f>
        <v>2.7851388900022485E-2</v>
      </c>
    </row>
    <row r="34" spans="1:62" x14ac:dyDescent="0.35">
      <c r="A34">
        <v>10</v>
      </c>
      <c r="B34">
        <v>3</v>
      </c>
      <c r="C34" t="s">
        <v>86</v>
      </c>
      <c r="D34" t="s">
        <v>27</v>
      </c>
      <c r="G34">
        <v>0.5</v>
      </c>
      <c r="H34">
        <v>0.5</v>
      </c>
      <c r="I34">
        <v>74</v>
      </c>
      <c r="J34">
        <v>184</v>
      </c>
      <c r="L34">
        <v>189</v>
      </c>
      <c r="M34">
        <v>0.47099999999999997</v>
      </c>
      <c r="N34">
        <v>0.434</v>
      </c>
      <c r="O34">
        <v>0</v>
      </c>
      <c r="Q34">
        <v>0</v>
      </c>
      <c r="R34">
        <v>1</v>
      </c>
      <c r="S34">
        <v>0</v>
      </c>
      <c r="T34">
        <v>0</v>
      </c>
      <c r="V34">
        <v>0</v>
      </c>
      <c r="Y34" s="1">
        <v>44830</v>
      </c>
      <c r="Z34" s="6">
        <v>0.6428356481481482</v>
      </c>
      <c r="AB34">
        <v>1</v>
      </c>
      <c r="AD34" s="3">
        <f t="shared" si="4"/>
        <v>0.21452155035418055</v>
      </c>
      <c r="AE34" s="3">
        <f t="shared" si="5"/>
        <v>0.31004392565217725</v>
      </c>
      <c r="AF34" s="3">
        <f t="shared" si="6"/>
        <v>9.5522375297996703E-2</v>
      </c>
      <c r="AG34" s="3">
        <f t="shared" si="7"/>
        <v>2.7639095664971775E-2</v>
      </c>
      <c r="AH34" s="3"/>
    </row>
    <row r="35" spans="1:62" x14ac:dyDescent="0.35">
      <c r="A35">
        <v>11</v>
      </c>
      <c r="B35">
        <v>4</v>
      </c>
      <c r="C35" t="s">
        <v>61</v>
      </c>
      <c r="D35" t="s">
        <v>27</v>
      </c>
      <c r="G35">
        <v>0.2</v>
      </c>
      <c r="H35">
        <v>0.2</v>
      </c>
      <c r="I35">
        <v>480</v>
      </c>
      <c r="J35">
        <v>2283</v>
      </c>
      <c r="L35">
        <v>1167</v>
      </c>
      <c r="M35">
        <v>1.9570000000000001</v>
      </c>
      <c r="N35">
        <v>5.5309999999999997</v>
      </c>
      <c r="O35">
        <v>3.5739999999999998</v>
      </c>
      <c r="Q35">
        <v>1.4999999999999999E-2</v>
      </c>
      <c r="R35">
        <v>1</v>
      </c>
      <c r="S35">
        <v>0</v>
      </c>
      <c r="T35">
        <v>0</v>
      </c>
      <c r="V35">
        <v>0</v>
      </c>
      <c r="Y35" s="1">
        <v>44830</v>
      </c>
      <c r="Z35" s="6">
        <v>0.65416666666666667</v>
      </c>
      <c r="AB35">
        <v>1</v>
      </c>
      <c r="AD35" s="3">
        <f t="shared" si="4"/>
        <v>1.5108192277529231</v>
      </c>
      <c r="AE35" s="3">
        <f t="shared" si="5"/>
        <v>5.955589082091592</v>
      </c>
      <c r="AF35" s="3">
        <f t="shared" si="6"/>
        <v>4.4447698543386691</v>
      </c>
      <c r="AG35" s="3">
        <f t="shared" si="7"/>
        <v>0.32862621901192363</v>
      </c>
      <c r="AH35" s="3"/>
    </row>
    <row r="36" spans="1:62" x14ac:dyDescent="0.35">
      <c r="A36">
        <v>12</v>
      </c>
      <c r="B36">
        <v>4</v>
      </c>
      <c r="C36" t="s">
        <v>61</v>
      </c>
      <c r="D36" t="s">
        <v>27</v>
      </c>
      <c r="G36">
        <v>0.2</v>
      </c>
      <c r="H36">
        <v>0.2</v>
      </c>
      <c r="I36">
        <v>1212</v>
      </c>
      <c r="J36">
        <v>2331</v>
      </c>
      <c r="L36">
        <v>1150</v>
      </c>
      <c r="M36">
        <v>3.3620000000000001</v>
      </c>
      <c r="N36">
        <v>5.6340000000000003</v>
      </c>
      <c r="O36">
        <v>2.2719999999999998</v>
      </c>
      <c r="Q36">
        <v>1.0999999999999999E-2</v>
      </c>
      <c r="R36">
        <v>1</v>
      </c>
      <c r="S36">
        <v>0</v>
      </c>
      <c r="T36">
        <v>0</v>
      </c>
      <c r="V36">
        <v>0</v>
      </c>
      <c r="Y36" s="1">
        <v>44830</v>
      </c>
      <c r="Z36" s="6">
        <v>0.66053240740740737</v>
      </c>
      <c r="AB36">
        <v>1</v>
      </c>
      <c r="AD36" s="3">
        <f t="shared" si="4"/>
        <v>3.2678272020558521</v>
      </c>
      <c r="AE36" s="3">
        <f t="shared" si="5"/>
        <v>6.0740564498201</v>
      </c>
      <c r="AF36" s="3">
        <f t="shared" si="6"/>
        <v>2.8062292477642479</v>
      </c>
      <c r="AG36" s="3">
        <f t="shared" si="7"/>
        <v>0.32411498776709602</v>
      </c>
      <c r="AH36" s="3"/>
      <c r="AJ36">
        <f>ABS(100*((AVERAGE(AD36:AD37))-3)/3)</f>
        <v>9.7276681078284657</v>
      </c>
      <c r="AK36">
        <f>ABS(100*(AD36-AD37)/(AVERAGE(AD36:AD37)))</f>
        <v>1.4583280949349531</v>
      </c>
      <c r="AP36">
        <f>ABS(100*((AVERAGE(AE36:AE37))-6)/6)</f>
        <v>0.53450945172256092</v>
      </c>
      <c r="AQ36">
        <f>ABS(100*(AE36-AE37)/(AVERAGE(AE36:AE37)))</f>
        <v>3.5565774735356706</v>
      </c>
      <c r="AV36">
        <f>ABS(100*((AVERAGE(AF36:AF37))-3)/3)</f>
        <v>10.796687011273585</v>
      </c>
      <c r="AW36">
        <f>ABS(100*(AF36-AF37)/(AVERAGE(AF36:AF37)))</f>
        <v>9.7253381997072363</v>
      </c>
      <c r="BB36">
        <f>ABS(100*((AVERAGE(AG36:AG37))-0.3)/0.3)</f>
        <v>9.9401228196946416</v>
      </c>
      <c r="BC36">
        <f>ABS(100*(AG36-AG37)/(AVERAGE(AG36:AG37)))</f>
        <v>3.4596897205853741</v>
      </c>
      <c r="BG36" s="3">
        <f>AVERAGE(AD36:AD37)</f>
        <v>3.291830043234854</v>
      </c>
      <c r="BH36" s="3">
        <f>AVERAGE(AE36:AE37)</f>
        <v>5.9679294328966463</v>
      </c>
      <c r="BI36" s="3">
        <f>AVERAGE(AF36:AF37)</f>
        <v>2.6760993896617924</v>
      </c>
      <c r="BJ36" s="3">
        <f>AVERAGE(AG36:AG37)</f>
        <v>0.32982036845908391</v>
      </c>
    </row>
    <row r="37" spans="1:62" x14ac:dyDescent="0.35">
      <c r="A37">
        <v>13</v>
      </c>
      <c r="B37">
        <v>4</v>
      </c>
      <c r="C37" t="s">
        <v>61</v>
      </c>
      <c r="D37" t="s">
        <v>27</v>
      </c>
      <c r="G37">
        <v>0.2</v>
      </c>
      <c r="H37">
        <v>0.2</v>
      </c>
      <c r="I37">
        <v>1232</v>
      </c>
      <c r="J37">
        <v>2245</v>
      </c>
      <c r="L37">
        <v>1193</v>
      </c>
      <c r="M37">
        <v>3.399</v>
      </c>
      <c r="N37">
        <v>5.4509999999999996</v>
      </c>
      <c r="O37">
        <v>2.052</v>
      </c>
      <c r="Q37">
        <v>2.1999999999999999E-2</v>
      </c>
      <c r="R37">
        <v>1</v>
      </c>
      <c r="S37">
        <v>0</v>
      </c>
      <c r="T37">
        <v>0</v>
      </c>
      <c r="V37">
        <v>0</v>
      </c>
      <c r="Y37" s="1">
        <v>44830</v>
      </c>
      <c r="Z37" s="6">
        <v>0.66728009259259258</v>
      </c>
      <c r="AB37">
        <v>1</v>
      </c>
      <c r="AD37" s="3">
        <f t="shared" si="4"/>
        <v>3.3158328844138554</v>
      </c>
      <c r="AE37" s="3">
        <f t="shared" si="5"/>
        <v>5.8618024159731927</v>
      </c>
      <c r="AF37" s="3">
        <f t="shared" si="6"/>
        <v>2.5459695315593374</v>
      </c>
      <c r="AG37" s="3">
        <f t="shared" si="7"/>
        <v>0.33552574915107175</v>
      </c>
      <c r="AH37" s="3"/>
    </row>
    <row r="38" spans="1:62" x14ac:dyDescent="0.35">
      <c r="A38">
        <v>14</v>
      </c>
      <c r="B38">
        <v>5</v>
      </c>
      <c r="C38" t="s">
        <v>61</v>
      </c>
      <c r="D38" t="s">
        <v>27</v>
      </c>
      <c r="G38">
        <v>0.6</v>
      </c>
      <c r="H38">
        <v>0.6</v>
      </c>
      <c r="I38">
        <v>3750</v>
      </c>
      <c r="J38">
        <v>7701</v>
      </c>
      <c r="L38">
        <v>3208</v>
      </c>
      <c r="M38">
        <v>2.7429999999999999</v>
      </c>
      <c r="N38">
        <v>5.6689999999999996</v>
      </c>
      <c r="O38">
        <v>2.9260000000000002</v>
      </c>
      <c r="Q38">
        <v>0.183</v>
      </c>
      <c r="R38">
        <v>1</v>
      </c>
      <c r="S38">
        <v>0</v>
      </c>
      <c r="T38">
        <v>0</v>
      </c>
      <c r="V38">
        <v>0</v>
      </c>
      <c r="Y38" s="1">
        <v>44830</v>
      </c>
      <c r="Z38" s="6">
        <v>0.68035879629629636</v>
      </c>
      <c r="AB38">
        <v>1</v>
      </c>
      <c r="AD38" s="3">
        <f t="shared" si="4"/>
        <v>3.1199160977621672</v>
      </c>
      <c r="AE38" s="3">
        <f t="shared" si="5"/>
        <v>6.4425310714822563</v>
      </c>
      <c r="AF38" s="3">
        <f t="shared" si="6"/>
        <v>3.3226149737200892</v>
      </c>
      <c r="AG38" s="3">
        <f t="shared" si="7"/>
        <v>0.29007977831168341</v>
      </c>
      <c r="AH38" s="3"/>
    </row>
    <row r="39" spans="1:62" x14ac:dyDescent="0.35">
      <c r="A39">
        <v>15</v>
      </c>
      <c r="B39">
        <v>5</v>
      </c>
      <c r="C39" t="s">
        <v>61</v>
      </c>
      <c r="D39" t="s">
        <v>27</v>
      </c>
      <c r="G39">
        <v>0.6</v>
      </c>
      <c r="H39">
        <v>0.6</v>
      </c>
      <c r="I39">
        <v>3889</v>
      </c>
      <c r="J39">
        <v>7827</v>
      </c>
      <c r="L39">
        <v>3245</v>
      </c>
      <c r="M39">
        <v>2.8319999999999999</v>
      </c>
      <c r="N39">
        <v>5.758</v>
      </c>
      <c r="O39">
        <v>2.9249999999999998</v>
      </c>
      <c r="Q39">
        <v>0.186</v>
      </c>
      <c r="R39">
        <v>1</v>
      </c>
      <c r="S39">
        <v>0</v>
      </c>
      <c r="T39">
        <v>0</v>
      </c>
      <c r="V39">
        <v>0</v>
      </c>
      <c r="Y39" s="1">
        <v>44830</v>
      </c>
      <c r="Z39" s="6">
        <v>0.68758101851851849</v>
      </c>
      <c r="AB39">
        <v>1</v>
      </c>
      <c r="AD39" s="3">
        <f t="shared" si="4"/>
        <v>3.2311292618915419</v>
      </c>
      <c r="AE39" s="3">
        <f t="shared" si="5"/>
        <v>6.5461900182446993</v>
      </c>
      <c r="AF39" s="3">
        <f t="shared" si="6"/>
        <v>3.3150607563531573</v>
      </c>
      <c r="AG39" s="3">
        <f t="shared" si="7"/>
        <v>0.29335263235204856</v>
      </c>
      <c r="AH39" s="3"/>
      <c r="AJ39">
        <f>ABS(100*((AVERAGE(AD39:AD40))-3)/3)</f>
        <v>7.5309548767586039</v>
      </c>
      <c r="AK39">
        <f>ABS(100*(AD39-AD40)/(AVERAGE(AD39:AD40)))</f>
        <v>0.32242595289540904</v>
      </c>
      <c r="AP39">
        <f>ABS(100*((AVERAGE(AE39:AE40))-6)/6)</f>
        <v>9.0414652167197271</v>
      </c>
      <c r="AQ39">
        <f>ABS(100*(AE39-AE40)/(AVERAGE(AE39:AE40)))</f>
        <v>0.11317117557550756</v>
      </c>
      <c r="AV39">
        <f>ABS(100*((AVERAGE(AF39:AF40))-3)/3)</f>
        <v>10.551975556680851</v>
      </c>
      <c r="AW39">
        <f>ABS(100*(AF39-AF40)/(AVERAGE(AF39:AF40)))</f>
        <v>9.0365359203067028E-2</v>
      </c>
      <c r="BB39">
        <f>ABS(100*((AVERAGE(AG39:AG40))-0.3)/0.3)</f>
        <v>2.9676610901217537</v>
      </c>
      <c r="BC39">
        <f>ABS(100*(AG39-AG40)/(AVERAGE(AG39:AG40)))</f>
        <v>1.5497346195813306</v>
      </c>
      <c r="BG39" s="3">
        <f>AVERAGE(AD39:AD40)</f>
        <v>3.2259286463027581</v>
      </c>
      <c r="BH39" s="3">
        <f>AVERAGE(AE39:AE40)</f>
        <v>6.5424879130031837</v>
      </c>
      <c r="BI39" s="3">
        <f>AVERAGE(AF39:AF40)</f>
        <v>3.3165592667004256</v>
      </c>
      <c r="BJ39" s="3">
        <f>AVERAGE(AG39:AG40)</f>
        <v>0.29109701672963473</v>
      </c>
    </row>
    <row r="40" spans="1:62" x14ac:dyDescent="0.35">
      <c r="A40">
        <v>16</v>
      </c>
      <c r="B40">
        <v>5</v>
      </c>
      <c r="C40" t="s">
        <v>61</v>
      </c>
      <c r="D40" t="s">
        <v>27</v>
      </c>
      <c r="G40">
        <v>0.6</v>
      </c>
      <c r="H40">
        <v>0.6</v>
      </c>
      <c r="I40">
        <v>3876</v>
      </c>
      <c r="J40">
        <v>7818</v>
      </c>
      <c r="L40">
        <v>3194</v>
      </c>
      <c r="M40">
        <v>2.8239999999999998</v>
      </c>
      <c r="N40">
        <v>5.7519999999999998</v>
      </c>
      <c r="O40">
        <v>2.9279999999999999</v>
      </c>
      <c r="Q40">
        <v>0.182</v>
      </c>
      <c r="R40">
        <v>1</v>
      </c>
      <c r="S40">
        <v>0</v>
      </c>
      <c r="T40">
        <v>0</v>
      </c>
      <c r="V40">
        <v>0</v>
      </c>
      <c r="Y40" s="1">
        <v>44830</v>
      </c>
      <c r="Z40" s="6">
        <v>0.69530092592592585</v>
      </c>
      <c r="AB40">
        <v>1</v>
      </c>
      <c r="AD40" s="3">
        <f t="shared" si="4"/>
        <v>3.2207280307139743</v>
      </c>
      <c r="AE40" s="3">
        <f t="shared" si="5"/>
        <v>6.5387858077616681</v>
      </c>
      <c r="AF40" s="3">
        <f t="shared" si="6"/>
        <v>3.3180577770476938</v>
      </c>
      <c r="AG40" s="3">
        <f t="shared" si="7"/>
        <v>0.28884140110722095</v>
      </c>
      <c r="AH40" s="3"/>
    </row>
    <row r="41" spans="1:62" x14ac:dyDescent="0.35">
      <c r="A41">
        <v>17</v>
      </c>
      <c r="B41">
        <v>6</v>
      </c>
      <c r="C41" t="s">
        <v>65</v>
      </c>
      <c r="D41" t="s">
        <v>27</v>
      </c>
      <c r="G41">
        <v>0.33300000000000002</v>
      </c>
      <c r="H41">
        <v>0.33300000000000002</v>
      </c>
      <c r="I41">
        <v>3240</v>
      </c>
      <c r="J41">
        <v>11596</v>
      </c>
      <c r="L41">
        <v>5940</v>
      </c>
      <c r="M41">
        <v>4.3559999999999999</v>
      </c>
      <c r="N41">
        <v>15.169</v>
      </c>
      <c r="O41">
        <v>10.814</v>
      </c>
      <c r="Q41">
        <v>0.75900000000000001</v>
      </c>
      <c r="R41">
        <v>1</v>
      </c>
      <c r="S41">
        <v>0</v>
      </c>
      <c r="T41">
        <v>0</v>
      </c>
      <c r="V41">
        <v>0</v>
      </c>
      <c r="Y41" s="1">
        <v>44830</v>
      </c>
      <c r="Z41" s="6">
        <v>0.70840277777777771</v>
      </c>
      <c r="AB41">
        <v>1</v>
      </c>
      <c r="AD41" s="3">
        <f t="shared" si="4"/>
        <v>4.8862482841786248</v>
      </c>
      <c r="AE41" s="3">
        <f t="shared" si="5"/>
        <v>17.381817712662382</v>
      </c>
      <c r="AF41" s="3">
        <f t="shared" si="6"/>
        <v>12.495569428483758</v>
      </c>
      <c r="AG41" s="3">
        <f t="shared" si="7"/>
        <v>0.95809053011004708</v>
      </c>
      <c r="AH41" s="3"/>
    </row>
    <row r="42" spans="1:62" x14ac:dyDescent="0.35">
      <c r="A42">
        <v>18</v>
      </c>
      <c r="B42">
        <v>6</v>
      </c>
      <c r="C42" t="s">
        <v>65</v>
      </c>
      <c r="D42" t="s">
        <v>27</v>
      </c>
      <c r="G42">
        <v>0.33300000000000002</v>
      </c>
      <c r="H42">
        <v>0.33300000000000002</v>
      </c>
      <c r="I42">
        <v>5249</v>
      </c>
      <c r="J42">
        <v>11456</v>
      </c>
      <c r="L42">
        <v>5958</v>
      </c>
      <c r="M42">
        <v>6.6689999999999996</v>
      </c>
      <c r="N42">
        <v>14.99</v>
      </c>
      <c r="O42">
        <v>8.3209999999999997</v>
      </c>
      <c r="Q42">
        <v>0.76100000000000001</v>
      </c>
      <c r="R42">
        <v>1</v>
      </c>
      <c r="S42">
        <v>0</v>
      </c>
      <c r="T42">
        <v>0</v>
      </c>
      <c r="V42">
        <v>0</v>
      </c>
      <c r="Y42" s="1">
        <v>44830</v>
      </c>
      <c r="Z42" s="6">
        <v>0.71564814814814814</v>
      </c>
      <c r="AB42">
        <v>1</v>
      </c>
      <c r="AD42" s="3">
        <f t="shared" si="4"/>
        <v>7.7824469585698886</v>
      </c>
      <c r="AE42" s="3">
        <f t="shared" si="5"/>
        <v>17.174292293718551</v>
      </c>
      <c r="AF42" s="3">
        <f t="shared" si="6"/>
        <v>9.3918453351486626</v>
      </c>
      <c r="AG42" s="3">
        <f t="shared" si="7"/>
        <v>0.96095935761073226</v>
      </c>
      <c r="AH42" s="3"/>
      <c r="AJ42">
        <f>ABS(100*((AVERAGE(AD42:AD43))-9)/9)</f>
        <v>9.5158801631440966</v>
      </c>
      <c r="AK42">
        <f>ABS(100*(AD42-AD43)/(AVERAGE(AD42:AD43)))</f>
        <v>8.8689307495983165</v>
      </c>
      <c r="AP42">
        <f>ABS(100*((AVERAGE(AE42:AE43))-18)/18)</f>
        <v>4.9990218185156561</v>
      </c>
      <c r="AQ42">
        <f>ABS(100*(AE42-AE43)/(AVERAGE(AE42:AE43)))</f>
        <v>0.86684746094321707</v>
      </c>
      <c r="AV42">
        <f>ABS(100*((AVERAGE(AF42:AF43))-9)/9)</f>
        <v>0.48216347388721675</v>
      </c>
      <c r="AW42">
        <f>ABS(100*(AF42-AF43)/(AVERAGE(AF42:AF43)))</f>
        <v>9.7188618641757483</v>
      </c>
      <c r="BB42">
        <f>ABS(100*((AVERAGE(AG42:AG43))-0.9)/0.9)</f>
        <v>6.357104881031324</v>
      </c>
      <c r="BC42">
        <f>ABS(100*(AG42-AG43)/(AVERAGE(AG42:AG43)))</f>
        <v>0.78256563335792106</v>
      </c>
      <c r="BG42" s="3">
        <f>AVERAGE(AD42:AD43)</f>
        <v>8.1435707853170314</v>
      </c>
      <c r="BH42" s="3">
        <f>AVERAGE(AE42:AE43)</f>
        <v>17.100176072667182</v>
      </c>
      <c r="BI42" s="3">
        <f>AVERAGE(AF42:AF43)</f>
        <v>8.9566052873501505</v>
      </c>
      <c r="BJ42" s="3">
        <f>AVERAGE(AG42:AG43)</f>
        <v>0.95721394392928194</v>
      </c>
    </row>
    <row r="43" spans="1:62" x14ac:dyDescent="0.35">
      <c r="A43">
        <v>19</v>
      </c>
      <c r="B43">
        <v>6</v>
      </c>
      <c r="C43" t="s">
        <v>65</v>
      </c>
      <c r="D43" t="s">
        <v>27</v>
      </c>
      <c r="G43">
        <v>0.33300000000000002</v>
      </c>
      <c r="H43">
        <v>0.33300000000000002</v>
      </c>
      <c r="I43">
        <v>5750</v>
      </c>
      <c r="J43">
        <v>11356</v>
      </c>
      <c r="L43">
        <v>5911</v>
      </c>
      <c r="M43">
        <v>7.2460000000000004</v>
      </c>
      <c r="N43">
        <v>14.864000000000001</v>
      </c>
      <c r="O43">
        <v>7.6180000000000003</v>
      </c>
      <c r="Q43">
        <v>0.754</v>
      </c>
      <c r="R43">
        <v>1</v>
      </c>
      <c r="S43">
        <v>0</v>
      </c>
      <c r="T43">
        <v>0</v>
      </c>
      <c r="V43">
        <v>0</v>
      </c>
      <c r="Y43" s="1">
        <v>44830</v>
      </c>
      <c r="Z43" s="6">
        <v>0.72327546296296286</v>
      </c>
      <c r="AB43">
        <v>1</v>
      </c>
      <c r="AD43" s="3">
        <f t="shared" si="4"/>
        <v>8.504694612064176</v>
      </c>
      <c r="AE43" s="3">
        <f t="shared" si="5"/>
        <v>17.026059851615816</v>
      </c>
      <c r="AF43" s="3">
        <f t="shared" si="6"/>
        <v>8.5213652395516402</v>
      </c>
      <c r="AG43" s="3">
        <f t="shared" si="7"/>
        <v>0.95346853024783174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7</v>
      </c>
      <c r="C44" t="s">
        <v>65</v>
      </c>
      <c r="D44" t="s">
        <v>27</v>
      </c>
      <c r="G44">
        <v>0.46700000000000003</v>
      </c>
      <c r="H44">
        <v>0.46700000000000003</v>
      </c>
      <c r="I44">
        <v>8503</v>
      </c>
      <c r="J44">
        <v>16936</v>
      </c>
      <c r="L44">
        <v>8214</v>
      </c>
      <c r="M44">
        <v>7.4279999999999999</v>
      </c>
      <c r="N44">
        <v>15.661</v>
      </c>
      <c r="O44">
        <v>8.2319999999999993</v>
      </c>
      <c r="Q44">
        <v>0.79600000000000004</v>
      </c>
      <c r="R44">
        <v>1</v>
      </c>
      <c r="S44">
        <v>0</v>
      </c>
      <c r="T44">
        <v>0</v>
      </c>
      <c r="V44">
        <v>0</v>
      </c>
      <c r="Y44" s="1">
        <v>44830</v>
      </c>
      <c r="Z44" s="6">
        <v>0.7368865740740741</v>
      </c>
      <c r="AB44">
        <v>1</v>
      </c>
      <c r="AD44" s="3">
        <f t="shared" si="4"/>
        <v>8.8943463407563321</v>
      </c>
      <c r="AE44" s="3">
        <f t="shared" si="5"/>
        <v>18.03863860872772</v>
      </c>
      <c r="AF44" s="3">
        <f t="shared" si="6"/>
        <v>9.1442922679713874</v>
      </c>
      <c r="AG44" s="3">
        <f t="shared" si="7"/>
        <v>0.94161209989930383</v>
      </c>
      <c r="AH44" s="3"/>
      <c r="BG44" s="3"/>
      <c r="BH44" s="3"/>
      <c r="BI44" s="3"/>
      <c r="BJ44" s="3"/>
    </row>
    <row r="45" spans="1:62" x14ac:dyDescent="0.35">
      <c r="A45">
        <v>21</v>
      </c>
      <c r="B45">
        <v>7</v>
      </c>
      <c r="C45" t="s">
        <v>65</v>
      </c>
      <c r="D45" t="s">
        <v>27</v>
      </c>
      <c r="G45">
        <v>0.46700000000000003</v>
      </c>
      <c r="H45">
        <v>0.46700000000000003</v>
      </c>
      <c r="I45">
        <v>8746</v>
      </c>
      <c r="J45">
        <v>17126</v>
      </c>
      <c r="L45">
        <v>8137</v>
      </c>
      <c r="M45">
        <v>7.6289999999999996</v>
      </c>
      <c r="N45">
        <v>15.833</v>
      </c>
      <c r="O45">
        <v>8.2040000000000006</v>
      </c>
      <c r="Q45">
        <v>0.78700000000000003</v>
      </c>
      <c r="R45">
        <v>1</v>
      </c>
      <c r="S45">
        <v>0</v>
      </c>
      <c r="T45">
        <v>0</v>
      </c>
      <c r="V45">
        <v>0</v>
      </c>
      <c r="Y45" s="1">
        <v>44830</v>
      </c>
      <c r="Z45" s="6">
        <v>0.74444444444444446</v>
      </c>
      <c r="AB45">
        <v>1</v>
      </c>
      <c r="AD45" s="3">
        <f t="shared" si="4"/>
        <v>9.1441403624478745</v>
      </c>
      <c r="AE45" s="3">
        <f t="shared" si="5"/>
        <v>18.239466587567975</v>
      </c>
      <c r="AF45" s="3">
        <f t="shared" si="6"/>
        <v>9.0953262251201004</v>
      </c>
      <c r="AG45" s="3">
        <f t="shared" si="7"/>
        <v>0.93286125455727753</v>
      </c>
      <c r="AH45" s="3"/>
      <c r="AJ45">
        <f>ABS(100*((AVERAGE(AD45:AD46))-9)/9)</f>
        <v>1.6358248806542304</v>
      </c>
      <c r="AK45">
        <f>ABS(100*(AD45-AD46)/(AVERAGE(AD45:AD46)))</f>
        <v>6.7427598369580399E-2</v>
      </c>
      <c r="AP45">
        <f>ABS(100*((AVERAGE(AE45:AE46))-18)/18)</f>
        <v>0.98391230661813245</v>
      </c>
      <c r="AQ45">
        <f>ABS(100*(AE45-AE46)/(AVERAGE(AE45:AE46)))</f>
        <v>0.68616399662375882</v>
      </c>
      <c r="AV45">
        <f>ABS(100*((AVERAGE(AF45:AF46))-9)/9)</f>
        <v>0.33199973258203463</v>
      </c>
      <c r="AW45">
        <f>ABS(100*(AF45-AF46)/(AVERAGE(AF45:AF46)))</f>
        <v>1.4495485955993468</v>
      </c>
      <c r="BB45">
        <f>ABS(100*((AVERAGE(AG45:AG46))-0.9)/0.9)</f>
        <v>4.0616436861850262</v>
      </c>
      <c r="BC45">
        <f>ABS(100*(AG45-AG46)/(AVERAGE(AG45:AG46)))</f>
        <v>0.78875013940480598</v>
      </c>
      <c r="BG45" s="3">
        <f>AVERAGE(AD45:AD46)</f>
        <v>9.1472242392588807</v>
      </c>
      <c r="BH45" s="3">
        <f>AVERAGE(AE45:AE46)</f>
        <v>18.177104215191264</v>
      </c>
      <c r="BI45" s="3">
        <f>AVERAGE(AF45:AF46)</f>
        <v>9.0298799759323831</v>
      </c>
      <c r="BJ45" s="3">
        <f>AVERAGE(AG45:AG46)</f>
        <v>0.93655479317566526</v>
      </c>
    </row>
    <row r="46" spans="1:62" x14ac:dyDescent="0.35">
      <c r="A46">
        <v>22</v>
      </c>
      <c r="B46">
        <v>7</v>
      </c>
      <c r="C46" t="s">
        <v>65</v>
      </c>
      <c r="D46" t="s">
        <v>27</v>
      </c>
      <c r="G46">
        <v>0.46700000000000003</v>
      </c>
      <c r="H46">
        <v>0.46700000000000003</v>
      </c>
      <c r="I46">
        <v>8752</v>
      </c>
      <c r="J46">
        <v>17008</v>
      </c>
      <c r="L46">
        <v>8202</v>
      </c>
      <c r="M46">
        <v>7.633</v>
      </c>
      <c r="N46">
        <v>15.725</v>
      </c>
      <c r="O46">
        <v>8.0920000000000005</v>
      </c>
      <c r="Q46">
        <v>0.79400000000000004</v>
      </c>
      <c r="R46">
        <v>1</v>
      </c>
      <c r="S46">
        <v>0</v>
      </c>
      <c r="T46">
        <v>0</v>
      </c>
      <c r="V46">
        <v>0</v>
      </c>
      <c r="Y46" s="1">
        <v>44830</v>
      </c>
      <c r="Z46" s="6">
        <v>0.75265046296296301</v>
      </c>
      <c r="AB46">
        <v>1</v>
      </c>
      <c r="AD46" s="3">
        <f t="shared" si="4"/>
        <v>9.1503081160698869</v>
      </c>
      <c r="AE46" s="3">
        <f t="shared" si="5"/>
        <v>18.114741842814553</v>
      </c>
      <c r="AF46" s="3">
        <f t="shared" si="6"/>
        <v>8.9644337267446659</v>
      </c>
      <c r="AG46" s="3">
        <f t="shared" si="7"/>
        <v>0.94024833179405298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8</v>
      </c>
      <c r="C47" t="s">
        <v>65</v>
      </c>
      <c r="D47" t="s">
        <v>27</v>
      </c>
      <c r="G47">
        <v>0.6</v>
      </c>
      <c r="H47">
        <v>0.6</v>
      </c>
      <c r="I47">
        <v>11208</v>
      </c>
      <c r="J47">
        <v>22189</v>
      </c>
      <c r="L47">
        <v>10459</v>
      </c>
      <c r="M47">
        <v>7.5110000000000001</v>
      </c>
      <c r="N47">
        <v>15.897</v>
      </c>
      <c r="O47">
        <v>8.3859999999999992</v>
      </c>
      <c r="Q47">
        <v>0.81499999999999995</v>
      </c>
      <c r="R47">
        <v>1</v>
      </c>
      <c r="S47">
        <v>0</v>
      </c>
      <c r="T47">
        <v>0</v>
      </c>
      <c r="V47">
        <v>0</v>
      </c>
      <c r="Y47" s="1">
        <v>44830</v>
      </c>
      <c r="Z47" s="6">
        <v>0.76747685185185188</v>
      </c>
      <c r="AB47">
        <v>1</v>
      </c>
      <c r="AD47" s="3">
        <f t="shared" si="4"/>
        <v>9.0870224148620053</v>
      </c>
      <c r="AE47" s="3">
        <f t="shared" si="5"/>
        <v>18.361664569055883</v>
      </c>
      <c r="AF47" s="3">
        <f t="shared" si="6"/>
        <v>9.2746421541938773</v>
      </c>
      <c r="AG47" s="3">
        <f t="shared" si="7"/>
        <v>0.93147071470864418</v>
      </c>
      <c r="AH47" s="3"/>
      <c r="BG47" s="3"/>
      <c r="BH47" s="3"/>
      <c r="BI47" s="3"/>
      <c r="BJ47" s="3"/>
    </row>
    <row r="48" spans="1:62" x14ac:dyDescent="0.35">
      <c r="A48">
        <v>24</v>
      </c>
      <c r="B48">
        <v>8</v>
      </c>
      <c r="C48" t="s">
        <v>65</v>
      </c>
      <c r="D48" t="s">
        <v>27</v>
      </c>
      <c r="G48">
        <v>0.6</v>
      </c>
      <c r="H48">
        <v>0.6</v>
      </c>
      <c r="I48">
        <v>11269</v>
      </c>
      <c r="J48">
        <v>22166</v>
      </c>
      <c r="L48">
        <v>10040</v>
      </c>
      <c r="M48">
        <v>7.55</v>
      </c>
      <c r="N48">
        <v>15.881</v>
      </c>
      <c r="O48">
        <v>8.3309999999999995</v>
      </c>
      <c r="Q48">
        <v>0.77800000000000002</v>
      </c>
      <c r="R48">
        <v>1</v>
      </c>
      <c r="S48">
        <v>0</v>
      </c>
      <c r="T48">
        <v>0</v>
      </c>
      <c r="V48">
        <v>0</v>
      </c>
      <c r="Y48" s="1">
        <v>44830</v>
      </c>
      <c r="Z48" s="6">
        <v>0.77590277777777772</v>
      </c>
      <c r="AB48">
        <v>1</v>
      </c>
      <c r="AD48" s="3">
        <f t="shared" si="4"/>
        <v>9.1358281919259774</v>
      </c>
      <c r="AE48" s="3">
        <f t="shared" si="5"/>
        <v>18.342742697821471</v>
      </c>
      <c r="AF48" s="3">
        <f t="shared" si="6"/>
        <v>9.2069145058954938</v>
      </c>
      <c r="AG48" s="3">
        <f t="shared" si="7"/>
        <v>0.89440785408937407</v>
      </c>
      <c r="AH48" s="3"/>
      <c r="AJ48">
        <f>ABS(100*((AVERAGE(AD48:AD49))-9)/9)</f>
        <v>2.9804873973718866</v>
      </c>
      <c r="AK48">
        <f>ABS(100*(AD48-AD49)/(AVERAGE(AD48:AD49)))</f>
        <v>2.8574059067787529</v>
      </c>
      <c r="AP48">
        <f>ABS(100*((AVERAGE(AE48:AE49))-18)/18)</f>
        <v>1.9589721025861886</v>
      </c>
      <c r="AQ48">
        <f>ABS(100*(AE48-AE49)/(AVERAGE(AE48:AE49)))</f>
        <v>0.10758445764406495</v>
      </c>
      <c r="AV48">
        <f>ABS(100*((AVERAGE(AF48:AF49))-9)/9)</f>
        <v>0.93745680780049012</v>
      </c>
      <c r="AW48">
        <f>ABS(100*(AF48-AF49)/(AVERAGE(AF48:AF49)))</f>
        <v>2.6978949158540155</v>
      </c>
      <c r="BB48">
        <f>ABS(100*((AVERAGE(AG48:AG49))-0.9)/0.9)</f>
        <v>0.59737087781415921</v>
      </c>
      <c r="BC48">
        <f>ABS(100*(AG48-AG49)/(AVERAGE(AG48:AG49)))</f>
        <v>2.4229667491400599</v>
      </c>
      <c r="BG48" s="3">
        <f>AVERAGE(AD48:AD49)</f>
        <v>9.2682438657634698</v>
      </c>
      <c r="BH48" s="3">
        <f>AVERAGE(AE48:AE49)</f>
        <v>18.352614978465514</v>
      </c>
      <c r="BI48" s="3">
        <f>AVERAGE(AF48:AF49)</f>
        <v>9.0843711127020441</v>
      </c>
      <c r="BJ48" s="3">
        <f>AVERAGE(AG48:AG49)</f>
        <v>0.90537633790032745</v>
      </c>
    </row>
    <row r="49" spans="1:62" x14ac:dyDescent="0.35">
      <c r="A49">
        <v>25</v>
      </c>
      <c r="B49">
        <v>8</v>
      </c>
      <c r="C49" t="s">
        <v>65</v>
      </c>
      <c r="D49" t="s">
        <v>27</v>
      </c>
      <c r="G49">
        <v>0.6</v>
      </c>
      <c r="H49">
        <v>0.6</v>
      </c>
      <c r="I49">
        <v>11600</v>
      </c>
      <c r="J49">
        <v>22190</v>
      </c>
      <c r="L49">
        <v>10288</v>
      </c>
      <c r="M49">
        <v>7.7619999999999996</v>
      </c>
      <c r="N49">
        <v>15.898</v>
      </c>
      <c r="O49">
        <v>8.1370000000000005</v>
      </c>
      <c r="Q49">
        <v>0.8</v>
      </c>
      <c r="R49">
        <v>1</v>
      </c>
      <c r="S49">
        <v>0</v>
      </c>
      <c r="T49">
        <v>0</v>
      </c>
      <c r="V49">
        <v>0</v>
      </c>
      <c r="Y49" s="1">
        <v>44830</v>
      </c>
      <c r="Z49" s="6">
        <v>0.78473379629629625</v>
      </c>
      <c r="AB49">
        <v>1</v>
      </c>
      <c r="AD49" s="3">
        <f t="shared" si="4"/>
        <v>9.4006595396009622</v>
      </c>
      <c r="AE49" s="3">
        <f t="shared" si="5"/>
        <v>18.362487259109557</v>
      </c>
      <c r="AF49" s="3">
        <f t="shared" si="6"/>
        <v>8.9618277195085945</v>
      </c>
      <c r="AG49" s="3">
        <f t="shared" si="7"/>
        <v>0.91634482171128095</v>
      </c>
      <c r="AH49" s="3"/>
    </row>
    <row r="50" spans="1:62" x14ac:dyDescent="0.35">
      <c r="A50">
        <v>26</v>
      </c>
      <c r="B50">
        <v>1</v>
      </c>
      <c r="C50" t="s">
        <v>71</v>
      </c>
      <c r="D50" t="s">
        <v>27</v>
      </c>
      <c r="G50">
        <v>0.3</v>
      </c>
      <c r="H50">
        <v>0.3</v>
      </c>
      <c r="I50">
        <v>5307</v>
      </c>
      <c r="J50">
        <v>10377</v>
      </c>
      <c r="L50">
        <v>4875</v>
      </c>
      <c r="M50">
        <v>7.4779999999999998</v>
      </c>
      <c r="N50">
        <v>15.116</v>
      </c>
      <c r="O50">
        <v>7.6390000000000002</v>
      </c>
      <c r="Q50">
        <v>0.65600000000000003</v>
      </c>
      <c r="R50">
        <v>1</v>
      </c>
      <c r="S50">
        <v>0</v>
      </c>
      <c r="T50">
        <v>0</v>
      </c>
      <c r="V50">
        <v>0</v>
      </c>
      <c r="Y50" s="1">
        <v>44830</v>
      </c>
      <c r="Z50" s="6">
        <v>0.79800925925925925</v>
      </c>
      <c r="AB50">
        <v>1</v>
      </c>
      <c r="AD50" s="3">
        <f t="shared" si="4"/>
        <v>8.7313271099047167</v>
      </c>
      <c r="AE50" s="3">
        <f t="shared" si="5"/>
        <v>17.28809931020734</v>
      </c>
      <c r="AF50" s="3">
        <f t="shared" si="6"/>
        <v>8.556772200302623</v>
      </c>
      <c r="AG50" s="3">
        <f t="shared" si="7"/>
        <v>0.87507024231464614</v>
      </c>
      <c r="AH50" s="3"/>
      <c r="BG50" s="3"/>
      <c r="BH50" s="3"/>
      <c r="BI50" s="3"/>
      <c r="BJ50" s="3"/>
    </row>
    <row r="51" spans="1:62" x14ac:dyDescent="0.35">
      <c r="A51">
        <v>27</v>
      </c>
      <c r="B51">
        <v>1</v>
      </c>
      <c r="C51" t="s">
        <v>71</v>
      </c>
      <c r="D51" t="s">
        <v>27</v>
      </c>
      <c r="G51">
        <v>0.3</v>
      </c>
      <c r="H51">
        <v>0.3</v>
      </c>
      <c r="I51">
        <v>5194</v>
      </c>
      <c r="J51">
        <v>10386</v>
      </c>
      <c r="L51">
        <v>4820</v>
      </c>
      <c r="M51">
        <v>7.3330000000000002</v>
      </c>
      <c r="N51">
        <v>15.129</v>
      </c>
      <c r="O51">
        <v>7.7960000000000003</v>
      </c>
      <c r="Q51">
        <v>0.64700000000000002</v>
      </c>
      <c r="R51">
        <v>1</v>
      </c>
      <c r="S51">
        <v>0</v>
      </c>
      <c r="T51">
        <v>0</v>
      </c>
      <c r="V51">
        <v>0</v>
      </c>
      <c r="Y51" s="1">
        <v>44830</v>
      </c>
      <c r="Z51" s="6">
        <v>0.80506944444444439</v>
      </c>
      <c r="AB51">
        <v>1</v>
      </c>
      <c r="AD51" s="3">
        <f t="shared" si="4"/>
        <v>8.5505057063562369</v>
      </c>
      <c r="AE51" s="3">
        <f t="shared" si="5"/>
        <v>17.302907731173406</v>
      </c>
      <c r="AF51" s="3">
        <f t="shared" si="6"/>
        <v>8.7524020248171688</v>
      </c>
      <c r="AG51" s="3">
        <f t="shared" si="7"/>
        <v>0.86534013570815527</v>
      </c>
      <c r="AH51" s="3"/>
      <c r="AI51">
        <f>100*(AVERAGE(I51:I52))/(AVERAGE(I$51:I$52))</f>
        <v>100</v>
      </c>
      <c r="AK51">
        <f>ABS(100*(AD51-AD52)/(AVERAGE(AD51:AD52)))</f>
        <v>0.97791538009264656</v>
      </c>
      <c r="AO51">
        <f>100*(AVERAGE(J51:J52))/(AVERAGE(J$51:J$52))</f>
        <v>100</v>
      </c>
      <c r="AQ51">
        <f>ABS(100*(AE51-AE52)/(AVERAGE(AE51:AE52)))</f>
        <v>0.12369695938692687</v>
      </c>
      <c r="AU51">
        <f>100*(((AVERAGE(J51:J52))-(AVERAGE(I51:I52)))/((AVERAGE(J$51:J$52))-(AVERAGE($I$51:I52))))</f>
        <v>100</v>
      </c>
      <c r="AW51">
        <f>ABS(100*(AF51-AF52)/(AVERAGE(AF51:AF52)))</f>
        <v>0.70383368112297784</v>
      </c>
      <c r="BA51">
        <f>100*(AVERAGE(L51:L52))/(AVERAGE(L$51:L$52))</f>
        <v>100</v>
      </c>
      <c r="BC51">
        <f>ABS(100*(AG51-AG52)/(AVERAGE(AG51:AG52)))</f>
        <v>0.24502867329565284</v>
      </c>
      <c r="BG51" s="3">
        <f>AVERAGE(AD51:AD52)</f>
        <v>8.5089007816459663</v>
      </c>
      <c r="BH51" s="3">
        <f>AVERAGE(AE51:AE52)</f>
        <v>17.292212760475692</v>
      </c>
      <c r="BI51" s="3">
        <f>AVERAGE(AF51:AF52)</f>
        <v>8.783311978829726</v>
      </c>
      <c r="BJ51" s="3">
        <f>AVERAGE(AG51:AG52)</f>
        <v>0.86640160188340887</v>
      </c>
    </row>
    <row r="52" spans="1:62" x14ac:dyDescent="0.35">
      <c r="A52">
        <v>28</v>
      </c>
      <c r="B52">
        <v>1</v>
      </c>
      <c r="C52" t="s">
        <v>71</v>
      </c>
      <c r="D52" t="s">
        <v>27</v>
      </c>
      <c r="G52">
        <v>0.3</v>
      </c>
      <c r="H52">
        <v>0.3</v>
      </c>
      <c r="I52">
        <v>5142</v>
      </c>
      <c r="J52">
        <v>10373</v>
      </c>
      <c r="L52">
        <v>4832</v>
      </c>
      <c r="M52">
        <v>7.266</v>
      </c>
      <c r="N52">
        <v>15.111000000000001</v>
      </c>
      <c r="O52">
        <v>7.8440000000000003</v>
      </c>
      <c r="Q52">
        <v>0.64900000000000002</v>
      </c>
      <c r="R52">
        <v>1</v>
      </c>
      <c r="S52">
        <v>0</v>
      </c>
      <c r="T52">
        <v>0</v>
      </c>
      <c r="V52">
        <v>0</v>
      </c>
      <c r="Y52" s="1">
        <v>44830</v>
      </c>
      <c r="Z52" s="6">
        <v>0.81263888888888891</v>
      </c>
      <c r="AB52">
        <v>1</v>
      </c>
      <c r="AD52" s="3">
        <f t="shared" si="4"/>
        <v>8.4672958569356975</v>
      </c>
      <c r="AE52" s="3">
        <f t="shared" si="5"/>
        <v>17.281517789777979</v>
      </c>
      <c r="AF52" s="3">
        <f t="shared" si="6"/>
        <v>8.8142219328422815</v>
      </c>
      <c r="AG52" s="3">
        <f t="shared" si="7"/>
        <v>0.86746306805866247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2</v>
      </c>
      <c r="C53" t="s">
        <v>70</v>
      </c>
      <c r="D53" t="s">
        <v>27</v>
      </c>
      <c r="G53">
        <v>0.5</v>
      </c>
      <c r="H53">
        <v>0.5</v>
      </c>
      <c r="I53">
        <v>5183</v>
      </c>
      <c r="J53">
        <v>7619</v>
      </c>
      <c r="L53">
        <v>3372</v>
      </c>
      <c r="M53">
        <v>4.391</v>
      </c>
      <c r="N53">
        <v>6.734</v>
      </c>
      <c r="O53">
        <v>2.3420000000000001</v>
      </c>
      <c r="Q53">
        <v>0.23699999999999999</v>
      </c>
      <c r="R53">
        <v>1</v>
      </c>
      <c r="S53">
        <v>0</v>
      </c>
      <c r="T53">
        <v>0</v>
      </c>
      <c r="V53">
        <v>0</v>
      </c>
      <c r="Y53" s="1">
        <v>44830</v>
      </c>
      <c r="Z53" s="6">
        <v>0.82613425925925921</v>
      </c>
      <c r="AB53">
        <v>1</v>
      </c>
      <c r="AD53" s="3">
        <f t="shared" si="4"/>
        <v>5.1197421736949815</v>
      </c>
      <c r="AE53" s="3">
        <f t="shared" si="5"/>
        <v>7.6500845844975611</v>
      </c>
      <c r="AF53" s="3">
        <f t="shared" si="6"/>
        <v>2.5303424108025796</v>
      </c>
      <c r="AG53" s="3">
        <f t="shared" si="7"/>
        <v>0.3655037792481784</v>
      </c>
      <c r="AH53" s="3"/>
    </row>
    <row r="54" spans="1:62" x14ac:dyDescent="0.35">
      <c r="A54">
        <v>30</v>
      </c>
      <c r="B54">
        <v>2</v>
      </c>
      <c r="C54" t="s">
        <v>70</v>
      </c>
      <c r="D54" t="s">
        <v>27</v>
      </c>
      <c r="G54">
        <v>0.5</v>
      </c>
      <c r="H54">
        <v>0.5</v>
      </c>
      <c r="I54">
        <v>3734</v>
      </c>
      <c r="J54">
        <v>7667</v>
      </c>
      <c r="L54">
        <v>3403</v>
      </c>
      <c r="M54">
        <v>3.2789999999999999</v>
      </c>
      <c r="N54">
        <v>6.774</v>
      </c>
      <c r="O54">
        <v>3.4940000000000002</v>
      </c>
      <c r="Q54">
        <v>0.24</v>
      </c>
      <c r="R54">
        <v>1</v>
      </c>
      <c r="S54">
        <v>0</v>
      </c>
      <c r="T54">
        <v>0</v>
      </c>
      <c r="V54">
        <v>0</v>
      </c>
      <c r="Y54" s="1">
        <v>44830</v>
      </c>
      <c r="Z54" s="6">
        <v>0.83335648148148145</v>
      </c>
      <c r="AB54">
        <v>1</v>
      </c>
      <c r="AD54" s="3">
        <f t="shared" si="4"/>
        <v>3.7285374989600388</v>
      </c>
      <c r="AE54" s="3">
        <f t="shared" si="5"/>
        <v>7.6974715315889641</v>
      </c>
      <c r="AF54" s="3">
        <f t="shared" si="6"/>
        <v>3.9689340326289253</v>
      </c>
      <c r="AG54" s="3">
        <f t="shared" si="7"/>
        <v>0.36879432439146442</v>
      </c>
      <c r="AH54" s="3"/>
      <c r="AK54">
        <f>ABS(100*(AD54-AD55)/(AVERAGE(AD54:AD55)))</f>
        <v>1.1775446843606223</v>
      </c>
      <c r="AQ54">
        <f>ABS(100*(AE54-AE55)/(AVERAGE(AE54:AE55)))</f>
        <v>0.99245284515354482</v>
      </c>
      <c r="AW54">
        <f>ABS(100*(AF54-AF55)/(AVERAGE(AF54:AF55)))</f>
        <v>3.0746127300939272</v>
      </c>
      <c r="BC54">
        <f>ABS(100*(AG54-AG55)/(AVERAGE(AG54:AG55)))</f>
        <v>0.4881009566318335</v>
      </c>
      <c r="BG54" s="3">
        <f>AVERAGE(AD54:AD55)</f>
        <v>3.7506201128447207</v>
      </c>
      <c r="BH54" s="3">
        <f>AVERAGE(AE54:AE55)</f>
        <v>7.6594632511094014</v>
      </c>
      <c r="BI54" s="3">
        <f>AVERAGE(AF54:AF55)</f>
        <v>3.9088431382646807</v>
      </c>
      <c r="BJ54" s="3">
        <f>AVERAGE(AG54:AG55)</f>
        <v>0.36969657064042993</v>
      </c>
    </row>
    <row r="55" spans="1:62" x14ac:dyDescent="0.35">
      <c r="A55">
        <v>31</v>
      </c>
      <c r="B55">
        <v>2</v>
      </c>
      <c r="C55" t="s">
        <v>70</v>
      </c>
      <c r="D55" t="s">
        <v>27</v>
      </c>
      <c r="G55">
        <v>0.5</v>
      </c>
      <c r="H55">
        <v>0.5</v>
      </c>
      <c r="I55">
        <v>3780</v>
      </c>
      <c r="J55">
        <v>7590</v>
      </c>
      <c r="L55">
        <v>3420</v>
      </c>
      <c r="M55">
        <v>3.3149999999999999</v>
      </c>
      <c r="N55">
        <v>6.7089999999999996</v>
      </c>
      <c r="O55">
        <v>3.3940000000000001</v>
      </c>
      <c r="Q55">
        <v>0.24199999999999999</v>
      </c>
      <c r="R55">
        <v>1</v>
      </c>
      <c r="S55">
        <v>0</v>
      </c>
      <c r="T55">
        <v>0</v>
      </c>
      <c r="V55">
        <v>0</v>
      </c>
      <c r="Y55" s="1">
        <v>44830</v>
      </c>
      <c r="Z55" s="6">
        <v>0.84111111111111114</v>
      </c>
      <c r="AB55">
        <v>1</v>
      </c>
      <c r="AD55" s="3">
        <f t="shared" si="4"/>
        <v>3.7727027267294022</v>
      </c>
      <c r="AE55" s="3">
        <f t="shared" si="5"/>
        <v>7.6214549706298387</v>
      </c>
      <c r="AF55" s="3">
        <f t="shared" si="6"/>
        <v>3.8487522439004365</v>
      </c>
      <c r="AG55" s="3">
        <f t="shared" si="7"/>
        <v>0.37059881688939544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9</v>
      </c>
      <c r="C56" t="s">
        <v>168</v>
      </c>
      <c r="D56" t="s">
        <v>27</v>
      </c>
      <c r="G56">
        <v>0.5</v>
      </c>
      <c r="H56">
        <v>0.5</v>
      </c>
      <c r="I56">
        <v>4955</v>
      </c>
      <c r="J56">
        <v>8518</v>
      </c>
      <c r="L56">
        <v>3875</v>
      </c>
      <c r="M56">
        <v>4.2160000000000002</v>
      </c>
      <c r="N56">
        <v>7.4950000000000001</v>
      </c>
      <c r="O56">
        <v>3.2789999999999999</v>
      </c>
      <c r="Q56">
        <v>0.28899999999999998</v>
      </c>
      <c r="R56">
        <v>1</v>
      </c>
      <c r="S56">
        <v>0</v>
      </c>
      <c r="T56">
        <v>0</v>
      </c>
      <c r="V56">
        <v>0</v>
      </c>
      <c r="Y56" s="1">
        <v>44830</v>
      </c>
      <c r="Z56" s="6">
        <v>0.85409722222222229</v>
      </c>
      <c r="AB56">
        <v>1</v>
      </c>
      <c r="AD56" s="3">
        <f t="shared" si="4"/>
        <v>4.9008362621424855</v>
      </c>
      <c r="AE56" s="3">
        <f t="shared" si="5"/>
        <v>8.5376026143969561</v>
      </c>
      <c r="AF56" s="3">
        <f t="shared" si="6"/>
        <v>3.6367663522544706</v>
      </c>
      <c r="AG56" s="3">
        <f t="shared" si="7"/>
        <v>0.4188955278634322</v>
      </c>
      <c r="AH56" s="3"/>
      <c r="BG56" s="3"/>
      <c r="BH56" s="3"/>
      <c r="BI56" s="3"/>
      <c r="BJ56" s="3"/>
    </row>
    <row r="57" spans="1:62" x14ac:dyDescent="0.35">
      <c r="A57">
        <v>33</v>
      </c>
      <c r="B57">
        <v>9</v>
      </c>
      <c r="C57" t="s">
        <v>168</v>
      </c>
      <c r="D57" t="s">
        <v>27</v>
      </c>
      <c r="G57">
        <v>0.5</v>
      </c>
      <c r="H57">
        <v>0.5</v>
      </c>
      <c r="I57">
        <v>5523</v>
      </c>
      <c r="J57">
        <v>8528</v>
      </c>
      <c r="L57">
        <v>3900</v>
      </c>
      <c r="M57">
        <v>4.6520000000000001</v>
      </c>
      <c r="N57">
        <v>7.5030000000000001</v>
      </c>
      <c r="O57">
        <v>2.851</v>
      </c>
      <c r="Q57">
        <v>0.29199999999999998</v>
      </c>
      <c r="R57">
        <v>1</v>
      </c>
      <c r="S57">
        <v>0</v>
      </c>
      <c r="T57">
        <v>0</v>
      </c>
      <c r="V57">
        <v>0</v>
      </c>
      <c r="Y57" s="1">
        <v>44830</v>
      </c>
      <c r="Z57" s="6">
        <v>0.86142361111111121</v>
      </c>
      <c r="AB57">
        <v>1</v>
      </c>
      <c r="AD57" s="3">
        <f t="shared" si="4"/>
        <v>5.4461808137294048</v>
      </c>
      <c r="AE57" s="3">
        <f t="shared" si="5"/>
        <v>8.5474748950409971</v>
      </c>
      <c r="AF57" s="3">
        <f t="shared" si="6"/>
        <v>3.1012940813115923</v>
      </c>
      <c r="AG57" s="3">
        <f t="shared" si="7"/>
        <v>0.42154919330156604</v>
      </c>
      <c r="AH57" s="3"/>
      <c r="AK57">
        <f>ABS(100*(AD57-AD58)/(AVERAGE(AD57:AD58)))</f>
        <v>0.47485606384638357</v>
      </c>
      <c r="AQ57">
        <f>ABS(100*(AE57-AE58)/(AVERAGE(AE57:AE58)))</f>
        <v>0.71866934758566947</v>
      </c>
      <c r="AW57">
        <f>ABS(100*(AF57-AF58)/(AVERAGE(AF57:AF58)))</f>
        <v>2.849540406204941</v>
      </c>
      <c r="BC57">
        <f>ABS(100*(AG57-AG58)/(AVERAGE(AG57:AG58)))</f>
        <v>0.5555014048739827</v>
      </c>
      <c r="BG57" s="3">
        <f>AVERAGE(AD57:AD58)</f>
        <v>5.4591423479660666</v>
      </c>
      <c r="BH57" s="3">
        <f>AVERAGE(AE57:AE58)</f>
        <v>8.5168708250444674</v>
      </c>
      <c r="BI57" s="3">
        <f>AVERAGE(AF57:AF58)</f>
        <v>3.0577284770784003</v>
      </c>
      <c r="BJ57" s="3">
        <f>AVERAGE(AG57:AG58)</f>
        <v>0.42038158050878716</v>
      </c>
    </row>
    <row r="58" spans="1:62" x14ac:dyDescent="0.35">
      <c r="A58">
        <v>34</v>
      </c>
      <c r="B58">
        <v>9</v>
      </c>
      <c r="C58" t="s">
        <v>168</v>
      </c>
      <c r="D58" t="s">
        <v>27</v>
      </c>
      <c r="G58">
        <v>0.5</v>
      </c>
      <c r="H58">
        <v>0.5</v>
      </c>
      <c r="I58">
        <v>5550</v>
      </c>
      <c r="J58">
        <v>8466</v>
      </c>
      <c r="L58">
        <v>3878</v>
      </c>
      <c r="M58">
        <v>4.673</v>
      </c>
      <c r="N58">
        <v>7.4509999999999996</v>
      </c>
      <c r="O58">
        <v>2.778</v>
      </c>
      <c r="Q58">
        <v>0.28999999999999998</v>
      </c>
      <c r="R58">
        <v>1</v>
      </c>
      <c r="S58">
        <v>0</v>
      </c>
      <c r="T58">
        <v>0</v>
      </c>
      <c r="V58">
        <v>0</v>
      </c>
      <c r="Y58" s="1">
        <v>44830</v>
      </c>
      <c r="Z58" s="6">
        <v>0.86915509259259249</v>
      </c>
      <c r="AB58">
        <v>1</v>
      </c>
      <c r="AD58" s="3">
        <f t="shared" si="4"/>
        <v>5.4721038822027275</v>
      </c>
      <c r="AE58" s="3">
        <f t="shared" si="5"/>
        <v>8.4862667550479358</v>
      </c>
      <c r="AF58" s="3">
        <f t="shared" si="6"/>
        <v>3.0141628728452083</v>
      </c>
      <c r="AG58" s="3">
        <f t="shared" si="7"/>
        <v>0.41921396771600827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10</v>
      </c>
      <c r="C59" t="s">
        <v>169</v>
      </c>
      <c r="D59" t="s">
        <v>27</v>
      </c>
      <c r="G59">
        <v>0.5</v>
      </c>
      <c r="H59">
        <v>0.5</v>
      </c>
      <c r="I59">
        <v>5514</v>
      </c>
      <c r="J59">
        <v>7934</v>
      </c>
      <c r="L59">
        <v>3975</v>
      </c>
      <c r="M59">
        <v>4.6449999999999996</v>
      </c>
      <c r="N59">
        <v>7</v>
      </c>
      <c r="O59">
        <v>2.355</v>
      </c>
      <c r="Q59">
        <v>0.3</v>
      </c>
      <c r="R59">
        <v>1</v>
      </c>
      <c r="S59">
        <v>0</v>
      </c>
      <c r="T59">
        <v>0</v>
      </c>
      <c r="V59">
        <v>0</v>
      </c>
      <c r="Y59" s="1">
        <v>44830</v>
      </c>
      <c r="Z59" s="6">
        <v>0.88247685185185187</v>
      </c>
      <c r="AB59">
        <v>1</v>
      </c>
      <c r="AD59" s="3">
        <f t="shared" si="4"/>
        <v>5.4375397909049648</v>
      </c>
      <c r="AE59" s="3">
        <f t="shared" si="5"/>
        <v>7.9610614247848899</v>
      </c>
      <c r="AF59" s="3">
        <f t="shared" si="6"/>
        <v>2.5235216338799251</v>
      </c>
      <c r="AG59" s="3">
        <f t="shared" si="7"/>
        <v>0.42951018961596776</v>
      </c>
      <c r="AH59" s="3"/>
      <c r="BG59" s="3"/>
      <c r="BH59" s="3"/>
      <c r="BI59" s="3"/>
      <c r="BJ59" s="3"/>
    </row>
    <row r="60" spans="1:62" x14ac:dyDescent="0.35">
      <c r="A60">
        <v>36</v>
      </c>
      <c r="B60">
        <v>10</v>
      </c>
      <c r="C60" t="s">
        <v>169</v>
      </c>
      <c r="D60" t="s">
        <v>27</v>
      </c>
      <c r="G60">
        <v>0.5</v>
      </c>
      <c r="H60">
        <v>0.5</v>
      </c>
      <c r="I60">
        <v>5538</v>
      </c>
      <c r="J60">
        <v>7935</v>
      </c>
      <c r="L60">
        <v>3840</v>
      </c>
      <c r="M60">
        <v>4.6630000000000003</v>
      </c>
      <c r="N60">
        <v>7.0010000000000003</v>
      </c>
      <c r="O60">
        <v>2.3380000000000001</v>
      </c>
      <c r="Q60">
        <v>0.28599999999999998</v>
      </c>
      <c r="R60">
        <v>1</v>
      </c>
      <c r="S60">
        <v>0</v>
      </c>
      <c r="T60">
        <v>0</v>
      </c>
      <c r="V60">
        <v>0</v>
      </c>
      <c r="Y60" s="1">
        <v>44830</v>
      </c>
      <c r="Z60" s="6">
        <v>0.88978009259259261</v>
      </c>
      <c r="AB60">
        <v>1</v>
      </c>
      <c r="AD60" s="3">
        <f t="shared" si="4"/>
        <v>5.460582518436806</v>
      </c>
      <c r="AE60" s="3">
        <f t="shared" si="5"/>
        <v>7.9620486528492949</v>
      </c>
      <c r="AF60" s="3">
        <f t="shared" si="6"/>
        <v>2.5014661344124889</v>
      </c>
      <c r="AG60" s="3">
        <f t="shared" si="7"/>
        <v>0.41518039625004471</v>
      </c>
      <c r="AH60" s="3"/>
      <c r="AK60">
        <f>ABS(100*(AD60-AD61)/(AVERAGE(AD60:AD61)))</f>
        <v>2.7228895384104206</v>
      </c>
      <c r="AQ60">
        <f>ABS(100*(AE60-AE61)/(AVERAGE(AE60:AE61)))</f>
        <v>2.4795268517384169E-2</v>
      </c>
      <c r="AW60">
        <f>ABS(100*(AF60-AF61)/(AVERAGE(AF60:AF61)))</f>
        <v>6.1293041128521208</v>
      </c>
      <c r="BC60">
        <f>ABS(100*(AG60-AG61)/(AVERAGE(AG60:AG61)))</f>
        <v>2.4495654526376951</v>
      </c>
      <c r="BG60" s="3">
        <f>AVERAGE(AD60:AD61)</f>
        <v>5.5359514397388718</v>
      </c>
      <c r="BH60" s="3">
        <f>AVERAGE(AE60:AE61)</f>
        <v>7.963035880913699</v>
      </c>
      <c r="BI60" s="3">
        <f>AVERAGE(AF60:AF61)</f>
        <v>2.4270844411748276</v>
      </c>
      <c r="BJ60" s="3">
        <f>AVERAGE(AG60:AG61)</f>
        <v>0.42032850720002446</v>
      </c>
    </row>
    <row r="61" spans="1:62" x14ac:dyDescent="0.35">
      <c r="A61">
        <v>37</v>
      </c>
      <c r="B61">
        <v>10</v>
      </c>
      <c r="C61" t="s">
        <v>169</v>
      </c>
      <c r="D61" t="s">
        <v>27</v>
      </c>
      <c r="G61">
        <v>0.5</v>
      </c>
      <c r="H61">
        <v>0.5</v>
      </c>
      <c r="I61">
        <v>5695</v>
      </c>
      <c r="J61">
        <v>7937</v>
      </c>
      <c r="L61">
        <v>3937</v>
      </c>
      <c r="M61">
        <v>4.7839999999999998</v>
      </c>
      <c r="N61">
        <v>7.0030000000000001</v>
      </c>
      <c r="O61">
        <v>2.2189999999999999</v>
      </c>
      <c r="Q61">
        <v>0.29599999999999999</v>
      </c>
      <c r="R61">
        <v>1</v>
      </c>
      <c r="S61">
        <v>0</v>
      </c>
      <c r="T61">
        <v>0</v>
      </c>
      <c r="V61">
        <v>0</v>
      </c>
      <c r="Y61" s="1">
        <v>44830</v>
      </c>
      <c r="Z61" s="6">
        <v>0.89755787037037038</v>
      </c>
      <c r="AB61">
        <v>1</v>
      </c>
      <c r="AD61" s="3">
        <f t="shared" si="4"/>
        <v>5.6113203610409368</v>
      </c>
      <c r="AE61" s="3">
        <f t="shared" si="5"/>
        <v>7.9640231089781031</v>
      </c>
      <c r="AF61" s="3">
        <f t="shared" si="6"/>
        <v>2.3527027479371663</v>
      </c>
      <c r="AG61" s="3">
        <f t="shared" si="7"/>
        <v>0.42547661815000426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11</v>
      </c>
      <c r="C62" t="s">
        <v>170</v>
      </c>
      <c r="D62" t="s">
        <v>27</v>
      </c>
      <c r="G62">
        <v>0.5</v>
      </c>
      <c r="H62">
        <v>0.5</v>
      </c>
      <c r="I62">
        <v>9504</v>
      </c>
      <c r="J62">
        <v>12176</v>
      </c>
      <c r="L62">
        <v>1432</v>
      </c>
      <c r="M62">
        <v>7.7060000000000004</v>
      </c>
      <c r="N62">
        <v>10.593999999999999</v>
      </c>
      <c r="O62">
        <v>2.8879999999999999</v>
      </c>
      <c r="Q62">
        <v>3.4000000000000002E-2</v>
      </c>
      <c r="R62">
        <v>1</v>
      </c>
      <c r="S62">
        <v>0</v>
      </c>
      <c r="T62">
        <v>0</v>
      </c>
      <c r="V62">
        <v>0</v>
      </c>
      <c r="Y62" s="1">
        <v>44830</v>
      </c>
      <c r="Z62" s="6">
        <v>0.91089120370370369</v>
      </c>
      <c r="AB62">
        <v>1</v>
      </c>
      <c r="AD62" s="3">
        <f t="shared" si="4"/>
        <v>9.268393243073648</v>
      </c>
      <c r="AE62" s="3">
        <f t="shared" si="5"/>
        <v>12.148882873987596</v>
      </c>
      <c r="AF62" s="3">
        <f t="shared" si="6"/>
        <v>2.8804896309139476</v>
      </c>
      <c r="AG62" s="3">
        <f t="shared" si="7"/>
        <v>0.15957934124898868</v>
      </c>
      <c r="AH62" s="3"/>
      <c r="BG62" s="3"/>
      <c r="BH62" s="3"/>
      <c r="BI62" s="3"/>
      <c r="BJ62" s="3"/>
    </row>
    <row r="63" spans="1:62" x14ac:dyDescent="0.35">
      <c r="A63">
        <v>39</v>
      </c>
      <c r="B63">
        <v>11</v>
      </c>
      <c r="C63" t="s">
        <v>170</v>
      </c>
      <c r="D63" t="s">
        <v>27</v>
      </c>
      <c r="G63">
        <v>0.5</v>
      </c>
      <c r="H63">
        <v>0.5</v>
      </c>
      <c r="I63">
        <v>11177</v>
      </c>
      <c r="J63">
        <v>12209</v>
      </c>
      <c r="L63">
        <v>1361</v>
      </c>
      <c r="M63">
        <v>8.9890000000000008</v>
      </c>
      <c r="N63">
        <v>10.622</v>
      </c>
      <c r="O63">
        <v>1.633</v>
      </c>
      <c r="Q63">
        <v>2.5999999999999999E-2</v>
      </c>
      <c r="R63">
        <v>1</v>
      </c>
      <c r="S63">
        <v>0</v>
      </c>
      <c r="T63">
        <v>0</v>
      </c>
      <c r="V63">
        <v>0</v>
      </c>
      <c r="Y63" s="1">
        <v>44830</v>
      </c>
      <c r="Z63" s="6">
        <v>0.91842592592592587</v>
      </c>
      <c r="AB63">
        <v>1</v>
      </c>
      <c r="AD63" s="3">
        <f t="shared" si="4"/>
        <v>10.874663374772446</v>
      </c>
      <c r="AE63" s="3">
        <f t="shared" si="5"/>
        <v>12.181461400112935</v>
      </c>
      <c r="AF63" s="3">
        <f t="shared" si="6"/>
        <v>1.3067980253404894</v>
      </c>
      <c r="AG63" s="3">
        <f t="shared" si="7"/>
        <v>0.15204293140468844</v>
      </c>
      <c r="AH63" s="3"/>
      <c r="AK63">
        <f>ABS(100*(AD63-AD64)/(AVERAGE(AD63:AD64)))</f>
        <v>0.25571087253030705</v>
      </c>
      <c r="AQ63">
        <f>ABS(100*(AE63-AE64)/(AVERAGE(AE63:AE64)))</f>
        <v>1.0509545953469579</v>
      </c>
      <c r="AW63">
        <f>ABS(100*(AF63-AF64)/(AVERAGE(AF63:AF64)))</f>
        <v>12.625748043652784</v>
      </c>
      <c r="BC63">
        <f>ABS(100*(AG63-AG64)/(AVERAGE(AG63:AG64)))</f>
        <v>0</v>
      </c>
      <c r="BG63" s="3">
        <f>AVERAGE(AD63:AD64)</f>
        <v>10.888585022656265</v>
      </c>
      <c r="BH63" s="3">
        <f>AVERAGE(AE63:AE64)</f>
        <v>12.117785189958862</v>
      </c>
      <c r="BI63" s="3">
        <f>AVERAGE(AF63:AF64)</f>
        <v>1.2292001673025972</v>
      </c>
      <c r="BJ63" s="3">
        <f>AVERAGE(AG63:AG64)</f>
        <v>0.15204293140468844</v>
      </c>
    </row>
    <row r="64" spans="1:62" x14ac:dyDescent="0.35">
      <c r="A64">
        <v>40</v>
      </c>
      <c r="B64">
        <v>11</v>
      </c>
      <c r="C64" t="s">
        <v>170</v>
      </c>
      <c r="D64" t="s">
        <v>27</v>
      </c>
      <c r="G64">
        <v>0.5</v>
      </c>
      <c r="H64">
        <v>0.5</v>
      </c>
      <c r="I64">
        <v>11206</v>
      </c>
      <c r="J64">
        <v>12080</v>
      </c>
      <c r="L64">
        <v>1361</v>
      </c>
      <c r="M64">
        <v>9.0120000000000005</v>
      </c>
      <c r="N64">
        <v>10.512</v>
      </c>
      <c r="O64">
        <v>1.5</v>
      </c>
      <c r="Q64">
        <v>2.5999999999999999E-2</v>
      </c>
      <c r="R64">
        <v>1</v>
      </c>
      <c r="S64">
        <v>0</v>
      </c>
      <c r="T64">
        <v>0</v>
      </c>
      <c r="V64">
        <v>0</v>
      </c>
      <c r="Y64" s="1">
        <v>44830</v>
      </c>
      <c r="Z64" s="6">
        <v>0.92630787037037043</v>
      </c>
      <c r="AB64">
        <v>1</v>
      </c>
      <c r="AD64" s="3">
        <f t="shared" si="4"/>
        <v>10.902506670540085</v>
      </c>
      <c r="AE64" s="3">
        <f t="shared" si="5"/>
        <v>12.05410897980479</v>
      </c>
      <c r="AF64" s="3">
        <f t="shared" si="6"/>
        <v>1.151602309264705</v>
      </c>
      <c r="AG64" s="3">
        <f t="shared" si="7"/>
        <v>0.15204293140468844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12</v>
      </c>
      <c r="C65" t="s">
        <v>171</v>
      </c>
      <c r="D65" t="s">
        <v>27</v>
      </c>
      <c r="G65">
        <v>0.5</v>
      </c>
      <c r="H65">
        <v>0.5</v>
      </c>
      <c r="I65">
        <v>6421</v>
      </c>
      <c r="J65">
        <v>5965</v>
      </c>
      <c r="L65">
        <v>828</v>
      </c>
      <c r="M65">
        <v>5.3410000000000002</v>
      </c>
      <c r="N65">
        <v>5.3319999999999999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44830</v>
      </c>
      <c r="Z65" s="6">
        <v>0.9396874999999999</v>
      </c>
      <c r="AB65">
        <v>1</v>
      </c>
      <c r="AD65" s="3">
        <f t="shared" si="4"/>
        <v>6.3083628688791489</v>
      </c>
      <c r="AE65" s="3">
        <f t="shared" si="5"/>
        <v>6.0172093659729793</v>
      </c>
      <c r="AF65" s="3">
        <f t="shared" si="6"/>
        <v>-0.29115350290616959</v>
      </c>
      <c r="AG65" s="3">
        <f t="shared" si="7"/>
        <v>9.5466784263673957E-2</v>
      </c>
      <c r="AH65" s="3"/>
      <c r="BG65" s="3"/>
      <c r="BH65" s="3"/>
      <c r="BI65" s="3"/>
      <c r="BJ65" s="3"/>
    </row>
    <row r="66" spans="1:62" x14ac:dyDescent="0.35">
      <c r="A66">
        <v>42</v>
      </c>
      <c r="B66">
        <v>12</v>
      </c>
      <c r="C66" t="s">
        <v>171</v>
      </c>
      <c r="D66" t="s">
        <v>27</v>
      </c>
      <c r="G66">
        <v>0.5</v>
      </c>
      <c r="H66">
        <v>0.5</v>
      </c>
      <c r="I66">
        <v>4576</v>
      </c>
      <c r="J66">
        <v>5983</v>
      </c>
      <c r="L66">
        <v>758</v>
      </c>
      <c r="M66">
        <v>3.9260000000000002</v>
      </c>
      <c r="N66">
        <v>5.3470000000000004</v>
      </c>
      <c r="O66">
        <v>1.421</v>
      </c>
      <c r="Q66">
        <v>0</v>
      </c>
      <c r="R66">
        <v>1</v>
      </c>
      <c r="S66">
        <v>0</v>
      </c>
      <c r="T66">
        <v>0</v>
      </c>
      <c r="V66">
        <v>0</v>
      </c>
      <c r="Y66" s="1">
        <v>44830</v>
      </c>
      <c r="Z66" s="6">
        <v>0.94682870370370376</v>
      </c>
      <c r="AB66">
        <v>1</v>
      </c>
      <c r="AD66" s="3">
        <f t="shared" si="4"/>
        <v>4.536953189868818</v>
      </c>
      <c r="AE66" s="3">
        <f t="shared" si="5"/>
        <v>6.0349794711322549</v>
      </c>
      <c r="AF66" s="3">
        <f t="shared" si="6"/>
        <v>1.4980262812634368</v>
      </c>
      <c r="AG66" s="3">
        <f t="shared" si="7"/>
        <v>8.803652103689906E-2</v>
      </c>
      <c r="AH66" s="3"/>
      <c r="AK66">
        <f>ABS(100*(AD66-AD67)/(AVERAGE(AD66:AD67)))</f>
        <v>3.9271250756139549</v>
      </c>
      <c r="AQ66">
        <f>ABS(100*(AE66-AE67)/(AVERAGE(AE66:AE67)))</f>
        <v>0.90377952141703333</v>
      </c>
      <c r="AW66">
        <f>ABS(100*(AF66-AF67)/(AVERAGE(AF66:AF67)))</f>
        <v>7.7293955601436846</v>
      </c>
      <c r="BC66">
        <f>ABS(100*(AG66-AG67)/(AVERAGE(AG66:AG67)))</f>
        <v>3.4364830304201086</v>
      </c>
      <c r="BG66" s="3">
        <f>AVERAGE(AD66:AD67)</f>
        <v>4.4495828479772523</v>
      </c>
      <c r="BH66" s="3">
        <f>AVERAGE(AE66:AE67)</f>
        <v>6.007830699361139</v>
      </c>
      <c r="BI66" s="3">
        <f>AVERAGE(AF66:AF67)</f>
        <v>1.5582478513838871</v>
      </c>
      <c r="BJ66" s="3">
        <f>AVERAGE(AG66:AG67)</f>
        <v>8.9575646991016722E-2</v>
      </c>
    </row>
    <row r="67" spans="1:62" x14ac:dyDescent="0.35">
      <c r="A67">
        <v>43</v>
      </c>
      <c r="B67">
        <v>12</v>
      </c>
      <c r="C67" t="s">
        <v>171</v>
      </c>
      <c r="D67" t="s">
        <v>27</v>
      </c>
      <c r="G67">
        <v>0.5</v>
      </c>
      <c r="H67">
        <v>0.5</v>
      </c>
      <c r="I67">
        <v>4394</v>
      </c>
      <c r="J67">
        <v>5928</v>
      </c>
      <c r="L67">
        <v>787</v>
      </c>
      <c r="M67">
        <v>3.786</v>
      </c>
      <c r="N67">
        <v>5.3010000000000002</v>
      </c>
      <c r="O67">
        <v>1.5149999999999999</v>
      </c>
      <c r="Q67">
        <v>0</v>
      </c>
      <c r="R67">
        <v>1</v>
      </c>
      <c r="S67">
        <v>0</v>
      </c>
      <c r="T67">
        <v>0</v>
      </c>
      <c r="V67">
        <v>0</v>
      </c>
      <c r="Y67" s="1">
        <v>44830</v>
      </c>
      <c r="Z67" s="6">
        <v>0.95438657407407401</v>
      </c>
      <c r="AB67">
        <v>1</v>
      </c>
      <c r="AD67" s="3">
        <f t="shared" si="4"/>
        <v>4.3622125060856858</v>
      </c>
      <c r="AE67" s="3">
        <f t="shared" si="5"/>
        <v>5.9806819275900232</v>
      </c>
      <c r="AF67" s="3">
        <f t="shared" si="6"/>
        <v>1.6184694215043374</v>
      </c>
      <c r="AG67" s="3">
        <f t="shared" si="7"/>
        <v>9.111477294513437E-2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13</v>
      </c>
      <c r="C68" t="s">
        <v>172</v>
      </c>
      <c r="D68" t="s">
        <v>27</v>
      </c>
      <c r="G68">
        <v>0.5</v>
      </c>
      <c r="H68">
        <v>0.5</v>
      </c>
      <c r="I68">
        <v>4406</v>
      </c>
      <c r="J68">
        <v>6806</v>
      </c>
      <c r="L68">
        <v>7926</v>
      </c>
      <c r="M68">
        <v>3.7949999999999999</v>
      </c>
      <c r="N68">
        <v>6.0449999999999999</v>
      </c>
      <c r="O68">
        <v>2.2490000000000001</v>
      </c>
      <c r="Q68">
        <v>0.71299999999999997</v>
      </c>
      <c r="R68">
        <v>1</v>
      </c>
      <c r="S68">
        <v>0</v>
      </c>
      <c r="T68">
        <v>0</v>
      </c>
      <c r="V68">
        <v>0</v>
      </c>
      <c r="Y68" s="1">
        <v>44830</v>
      </c>
      <c r="Z68" s="6">
        <v>0.96756944444444448</v>
      </c>
      <c r="AB68">
        <v>1</v>
      </c>
      <c r="AD68" s="3">
        <f t="shared" si="4"/>
        <v>4.3737338698516064</v>
      </c>
      <c r="AE68" s="3">
        <f t="shared" si="5"/>
        <v>6.8474681681369294</v>
      </c>
      <c r="AF68" s="3">
        <f t="shared" si="6"/>
        <v>2.473734298285323</v>
      </c>
      <c r="AG68" s="3">
        <f t="shared" si="7"/>
        <v>0.84889547545864741</v>
      </c>
      <c r="AH68" s="3"/>
      <c r="BG68" s="3"/>
      <c r="BH68" s="3"/>
      <c r="BI68" s="3"/>
      <c r="BJ68" s="3"/>
    </row>
    <row r="69" spans="1:62" x14ac:dyDescent="0.35">
      <c r="A69">
        <v>45</v>
      </c>
      <c r="B69">
        <v>13</v>
      </c>
      <c r="C69" t="s">
        <v>172</v>
      </c>
      <c r="D69" t="s">
        <v>27</v>
      </c>
      <c r="G69">
        <v>0.5</v>
      </c>
      <c r="H69">
        <v>0.5</v>
      </c>
      <c r="I69">
        <v>4486</v>
      </c>
      <c r="J69">
        <v>6878</v>
      </c>
      <c r="L69">
        <v>8168</v>
      </c>
      <c r="M69">
        <v>3.8559999999999999</v>
      </c>
      <c r="N69">
        <v>6.1050000000000004</v>
      </c>
      <c r="O69">
        <v>2.2490000000000001</v>
      </c>
      <c r="Q69">
        <v>0.73799999999999999</v>
      </c>
      <c r="R69">
        <v>1</v>
      </c>
      <c r="S69">
        <v>0</v>
      </c>
      <c r="T69">
        <v>0</v>
      </c>
      <c r="V69">
        <v>0</v>
      </c>
      <c r="Y69" s="1">
        <v>44830</v>
      </c>
      <c r="Z69" s="6">
        <v>0.97469907407407408</v>
      </c>
      <c r="AB69">
        <v>1</v>
      </c>
      <c r="AD69" s="3">
        <f t="shared" si="4"/>
        <v>4.4505429616244117</v>
      </c>
      <c r="AE69" s="3">
        <f t="shared" si="5"/>
        <v>6.9185485887740334</v>
      </c>
      <c r="AF69" s="3">
        <f t="shared" si="6"/>
        <v>2.4680056271496218</v>
      </c>
      <c r="AG69" s="3">
        <f t="shared" si="7"/>
        <v>0.87458295689978338</v>
      </c>
      <c r="AH69" s="3"/>
      <c r="AK69">
        <f>ABS(100*(AD69-AD70)/(AVERAGE(AD69:AD70)))</f>
        <v>3.2891609991976809</v>
      </c>
      <c r="AQ69">
        <f>ABS(100*(AE69-AE70)/(AVERAGE(AE69:AE70)))</f>
        <v>0.77352205183215694</v>
      </c>
      <c r="AW69">
        <f>ABS(100*(AF69-AF70)/(AVERAGE(AF69:AF70)))</f>
        <v>3.6089843054930775</v>
      </c>
      <c r="BC69">
        <f>ABS(100*(AG69-AG70)/(AVERAGE(AG69:AG70)))</f>
        <v>1.8619724653348935</v>
      </c>
      <c r="BG69" s="3">
        <f>AVERAGE(AD69:AD70)</f>
        <v>4.3785344380874065</v>
      </c>
      <c r="BH69" s="3">
        <f>AVERAGE(AE69:AE70)</f>
        <v>6.8918934310351192</v>
      </c>
      <c r="BI69" s="3">
        <f>AVERAGE(AF69:AF70)</f>
        <v>2.5133589929477127</v>
      </c>
      <c r="BJ69" s="3">
        <f>AVERAGE(AG69:AG70)</f>
        <v>0.86651581396785637</v>
      </c>
    </row>
    <row r="70" spans="1:62" x14ac:dyDescent="0.35">
      <c r="A70">
        <v>46</v>
      </c>
      <c r="B70">
        <v>13</v>
      </c>
      <c r="C70" t="s">
        <v>172</v>
      </c>
      <c r="D70" t="s">
        <v>27</v>
      </c>
      <c r="G70">
        <v>0.5</v>
      </c>
      <c r="H70">
        <v>0.5</v>
      </c>
      <c r="I70">
        <v>4336</v>
      </c>
      <c r="J70">
        <v>6824</v>
      </c>
      <c r="L70">
        <v>8016</v>
      </c>
      <c r="M70">
        <v>3.7410000000000001</v>
      </c>
      <c r="N70">
        <v>6.06</v>
      </c>
      <c r="O70">
        <v>2.3180000000000001</v>
      </c>
      <c r="Q70">
        <v>0.72199999999999998</v>
      </c>
      <c r="R70">
        <v>1</v>
      </c>
      <c r="S70">
        <v>0</v>
      </c>
      <c r="T70">
        <v>0</v>
      </c>
      <c r="V70">
        <v>0</v>
      </c>
      <c r="Y70" s="1">
        <v>44830</v>
      </c>
      <c r="Z70" s="6">
        <v>0.9822453703703703</v>
      </c>
      <c r="AB70">
        <v>1</v>
      </c>
      <c r="AD70" s="3">
        <f t="shared" si="4"/>
        <v>4.3065259145504013</v>
      </c>
      <c r="AE70" s="3">
        <f t="shared" si="5"/>
        <v>6.865238273296205</v>
      </c>
      <c r="AF70" s="3">
        <f t="shared" si="6"/>
        <v>2.5587123587458036</v>
      </c>
      <c r="AG70" s="3">
        <f t="shared" si="7"/>
        <v>0.85844867103592937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14</v>
      </c>
      <c r="C71" t="s">
        <v>173</v>
      </c>
      <c r="D71" t="s">
        <v>27</v>
      </c>
      <c r="G71">
        <v>0.5</v>
      </c>
      <c r="H71">
        <v>0.5</v>
      </c>
      <c r="I71">
        <v>3376</v>
      </c>
      <c r="J71">
        <v>7021</v>
      </c>
      <c r="L71">
        <v>2298</v>
      </c>
      <c r="M71">
        <v>3.0049999999999999</v>
      </c>
      <c r="N71">
        <v>6.2270000000000003</v>
      </c>
      <c r="O71">
        <v>3.222</v>
      </c>
      <c r="Q71">
        <v>0.124</v>
      </c>
      <c r="R71">
        <v>1</v>
      </c>
      <c r="S71">
        <v>0</v>
      </c>
      <c r="T71">
        <v>0</v>
      </c>
      <c r="V71">
        <v>0</v>
      </c>
      <c r="Y71" s="1">
        <v>44830</v>
      </c>
      <c r="Z71" s="6">
        <v>0.99531249999999993</v>
      </c>
      <c r="AB71">
        <v>1</v>
      </c>
      <c r="AD71" s="3">
        <f t="shared" si="4"/>
        <v>3.3848168132767333</v>
      </c>
      <c r="AE71" s="3">
        <f t="shared" si="5"/>
        <v>7.0597222019838366</v>
      </c>
      <c r="AF71" s="3">
        <f t="shared" si="6"/>
        <v>3.6749053887071033</v>
      </c>
      <c r="AG71" s="3">
        <f t="shared" si="7"/>
        <v>0.25150231202594653</v>
      </c>
      <c r="AH71" s="3"/>
      <c r="BG71" s="3"/>
      <c r="BH71" s="3"/>
      <c r="BI71" s="3"/>
      <c r="BJ71" s="3"/>
    </row>
    <row r="72" spans="1:62" x14ac:dyDescent="0.35">
      <c r="A72">
        <v>48</v>
      </c>
      <c r="B72">
        <v>14</v>
      </c>
      <c r="C72" t="s">
        <v>173</v>
      </c>
      <c r="D72" t="s">
        <v>27</v>
      </c>
      <c r="G72">
        <v>0.5</v>
      </c>
      <c r="H72">
        <v>0.5</v>
      </c>
      <c r="I72">
        <v>2993</v>
      </c>
      <c r="J72">
        <v>6641</v>
      </c>
      <c r="L72">
        <v>2250</v>
      </c>
      <c r="M72">
        <v>2.7109999999999999</v>
      </c>
      <c r="N72">
        <v>5.9050000000000002</v>
      </c>
      <c r="O72">
        <v>3.194</v>
      </c>
      <c r="Q72">
        <v>0.11899999999999999</v>
      </c>
      <c r="R72">
        <v>1</v>
      </c>
      <c r="S72">
        <v>0</v>
      </c>
      <c r="T72">
        <v>0</v>
      </c>
      <c r="V72">
        <v>0</v>
      </c>
      <c r="Y72" s="1">
        <v>44831</v>
      </c>
      <c r="Z72" s="6">
        <v>2.4074074074074076E-3</v>
      </c>
      <c r="AB72">
        <v>1</v>
      </c>
      <c r="AD72" s="3">
        <f t="shared" si="4"/>
        <v>3.0170932864144269</v>
      </c>
      <c r="AE72" s="3">
        <f t="shared" si="5"/>
        <v>6.6845755375102325</v>
      </c>
      <c r="AF72" s="3">
        <f t="shared" si="6"/>
        <v>3.6674822510958056</v>
      </c>
      <c r="AG72" s="3">
        <f t="shared" si="7"/>
        <v>0.24640727438472948</v>
      </c>
      <c r="AH72" s="3"/>
      <c r="AK72">
        <f>ABS(100*(AD72-AD73)/(AVERAGE(AD72:AD73)))</f>
        <v>2.8074174571724169</v>
      </c>
      <c r="AQ72">
        <f>ABS(100*(AE72-AE73)/(AVERAGE(AE72:AE73)))</f>
        <v>0.51557363705586956</v>
      </c>
      <c r="AW72">
        <f>ABS(100*(AF72-AF73)/(AVERAGE(AF72:AF73)))</f>
        <v>3.1687137802095773</v>
      </c>
      <c r="BC72">
        <f>ABS(100*(AG72-AG73)/(AVERAGE(AG72:AG73)))</f>
        <v>2.4859499953865392</v>
      </c>
      <c r="BG72" s="3">
        <f>AVERAGE(AD72:AD73)</f>
        <v>2.975328342762964</v>
      </c>
      <c r="BH72" s="3">
        <f>AVERAGE(AE72:AE73)</f>
        <v>6.7018520286373064</v>
      </c>
      <c r="BI72" s="3">
        <f>AVERAGE(AF72:AF73)</f>
        <v>3.7265236858743425</v>
      </c>
      <c r="BJ72" s="3">
        <f>AVERAGE(AG72:AG73)</f>
        <v>0.24338209578525685</v>
      </c>
    </row>
    <row r="73" spans="1:62" x14ac:dyDescent="0.35">
      <c r="A73">
        <v>49</v>
      </c>
      <c r="B73">
        <v>14</v>
      </c>
      <c r="C73" t="s">
        <v>173</v>
      </c>
      <c r="D73" t="s">
        <v>27</v>
      </c>
      <c r="G73">
        <v>0.5</v>
      </c>
      <c r="H73">
        <v>0.5</v>
      </c>
      <c r="I73">
        <v>2906</v>
      </c>
      <c r="J73">
        <v>6676</v>
      </c>
      <c r="L73">
        <v>2193</v>
      </c>
      <c r="M73">
        <v>2.6440000000000001</v>
      </c>
      <c r="N73">
        <v>5.9340000000000002</v>
      </c>
      <c r="O73">
        <v>3.29</v>
      </c>
      <c r="Q73">
        <v>0.113</v>
      </c>
      <c r="R73">
        <v>1</v>
      </c>
      <c r="S73">
        <v>0</v>
      </c>
      <c r="T73">
        <v>0</v>
      </c>
      <c r="V73">
        <v>0</v>
      </c>
      <c r="Y73" s="1">
        <v>44831</v>
      </c>
      <c r="Z73" s="6">
        <v>9.9884259259259266E-3</v>
      </c>
      <c r="AB73">
        <v>1</v>
      </c>
      <c r="AD73" s="3">
        <f t="shared" si="4"/>
        <v>2.9335633991115007</v>
      </c>
      <c r="AE73" s="3">
        <f t="shared" si="5"/>
        <v>6.7191285197643804</v>
      </c>
      <c r="AF73" s="3">
        <f t="shared" si="6"/>
        <v>3.7855651206528798</v>
      </c>
      <c r="AG73" s="3">
        <f t="shared" si="7"/>
        <v>0.24035691718578422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15</v>
      </c>
      <c r="C74" t="s">
        <v>174</v>
      </c>
      <c r="D74" t="s">
        <v>27</v>
      </c>
      <c r="G74">
        <v>0.5</v>
      </c>
      <c r="H74">
        <v>0.5</v>
      </c>
      <c r="I74">
        <v>6804</v>
      </c>
      <c r="J74">
        <v>11471</v>
      </c>
      <c r="L74">
        <v>2031</v>
      </c>
      <c r="M74">
        <v>5.6349999999999998</v>
      </c>
      <c r="N74">
        <v>9.9960000000000004</v>
      </c>
      <c r="O74">
        <v>4.3620000000000001</v>
      </c>
      <c r="Q74">
        <v>9.6000000000000002E-2</v>
      </c>
      <c r="R74">
        <v>1</v>
      </c>
      <c r="S74">
        <v>0</v>
      </c>
      <c r="T74">
        <v>0</v>
      </c>
      <c r="V74">
        <v>0</v>
      </c>
      <c r="Y74" s="1">
        <v>44831</v>
      </c>
      <c r="Z74" s="6">
        <v>2.3113425925925926E-2</v>
      </c>
      <c r="AB74">
        <v>1</v>
      </c>
      <c r="AD74" s="3">
        <f t="shared" si="4"/>
        <v>6.6760863957414553</v>
      </c>
      <c r="AE74" s="3">
        <f t="shared" si="5"/>
        <v>11.452887088582621</v>
      </c>
      <c r="AF74" s="3">
        <f t="shared" si="6"/>
        <v>4.7768006928411655</v>
      </c>
      <c r="AG74" s="3">
        <f t="shared" si="7"/>
        <v>0.22316116514667661</v>
      </c>
      <c r="AH74" s="3"/>
      <c r="BG74" s="3"/>
      <c r="BH74" s="3"/>
      <c r="BI74" s="3"/>
      <c r="BJ74" s="3"/>
    </row>
    <row r="75" spans="1:62" x14ac:dyDescent="0.35">
      <c r="A75">
        <v>51</v>
      </c>
      <c r="B75">
        <v>15</v>
      </c>
      <c r="C75" t="s">
        <v>174</v>
      </c>
      <c r="D75" t="s">
        <v>27</v>
      </c>
      <c r="G75">
        <v>0.5</v>
      </c>
      <c r="H75">
        <v>0.5</v>
      </c>
      <c r="I75">
        <v>8271</v>
      </c>
      <c r="J75">
        <v>11481</v>
      </c>
      <c r="L75">
        <v>2034</v>
      </c>
      <c r="M75">
        <v>6.76</v>
      </c>
      <c r="N75">
        <v>10.005000000000001</v>
      </c>
      <c r="O75">
        <v>3.2450000000000001</v>
      </c>
      <c r="Q75">
        <v>9.7000000000000003E-2</v>
      </c>
      <c r="R75">
        <v>1</v>
      </c>
      <c r="S75">
        <v>0</v>
      </c>
      <c r="T75">
        <v>0</v>
      </c>
      <c r="V75">
        <v>0</v>
      </c>
      <c r="Y75" s="1">
        <v>44831</v>
      </c>
      <c r="Z75" s="6">
        <v>3.0462962962962966E-2</v>
      </c>
      <c r="AB75">
        <v>1</v>
      </c>
      <c r="AD75" s="3">
        <f t="shared" si="4"/>
        <v>8.0845731161252807</v>
      </c>
      <c r="AE75" s="3">
        <f t="shared" si="5"/>
        <v>11.462759369226662</v>
      </c>
      <c r="AF75" s="3">
        <f t="shared" si="6"/>
        <v>3.3781862531013811</v>
      </c>
      <c r="AG75" s="3">
        <f t="shared" si="7"/>
        <v>0.22347960499925268</v>
      </c>
      <c r="AH75" s="3"/>
      <c r="AK75">
        <f>ABS(100*(AD75-AD76)/(AVERAGE(AD75:AD76)))</f>
        <v>0.6746413617252135</v>
      </c>
      <c r="AQ75">
        <f>ABS(100*(AE75-AE76)/(AVERAGE(AE75:AE76)))</f>
        <v>0.74342661649148278</v>
      </c>
      <c r="AW75">
        <f>ABS(100*(AF75-AF76)/(AVERAGE(AF75:AF76)))</f>
        <v>4.2204468746014037</v>
      </c>
      <c r="BC75">
        <f>ABS(100*(AG75-AG76)/(AVERAGE(AG75:AG76)))</f>
        <v>3.0867382758890836</v>
      </c>
      <c r="BG75" s="3">
        <f>AVERAGE(AD75:AD76)</f>
        <v>8.1119363550693429</v>
      </c>
      <c r="BH75" s="3">
        <f>AVERAGE(AE75:AE76)</f>
        <v>11.420308562457279</v>
      </c>
      <c r="BI75" s="3">
        <f>AVERAGE(AF75:AF76)</f>
        <v>3.3083722073879382</v>
      </c>
      <c r="BJ75" s="3">
        <f>AVERAGE(AG75:AG76)</f>
        <v>0.22008291323844131</v>
      </c>
    </row>
    <row r="76" spans="1:62" x14ac:dyDescent="0.35">
      <c r="A76">
        <v>52</v>
      </c>
      <c r="B76">
        <v>15</v>
      </c>
      <c r="C76" t="s">
        <v>174</v>
      </c>
      <c r="D76" t="s">
        <v>27</v>
      </c>
      <c r="G76">
        <v>0.5</v>
      </c>
      <c r="H76">
        <v>0.5</v>
      </c>
      <c r="I76">
        <v>8328</v>
      </c>
      <c r="J76">
        <v>11395</v>
      </c>
      <c r="L76">
        <v>1970</v>
      </c>
      <c r="M76">
        <v>6.8040000000000003</v>
      </c>
      <c r="N76">
        <v>9.9329999999999998</v>
      </c>
      <c r="O76">
        <v>3.129</v>
      </c>
      <c r="Q76">
        <v>0.09</v>
      </c>
      <c r="R76">
        <v>1</v>
      </c>
      <c r="S76">
        <v>0</v>
      </c>
      <c r="T76">
        <v>0</v>
      </c>
      <c r="V76">
        <v>0</v>
      </c>
      <c r="Y76" s="1">
        <v>44831</v>
      </c>
      <c r="Z76" s="6">
        <v>3.8356481481481484E-2</v>
      </c>
      <c r="AB76">
        <v>1</v>
      </c>
      <c r="AD76" s="3">
        <f t="shared" si="4"/>
        <v>8.1392995940134032</v>
      </c>
      <c r="AE76" s="3">
        <f t="shared" si="5"/>
        <v>11.377857755687899</v>
      </c>
      <c r="AF76" s="3">
        <f t="shared" si="6"/>
        <v>3.2385581616744954</v>
      </c>
      <c r="AG76" s="3">
        <f t="shared" si="7"/>
        <v>0.21668622147762995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16</v>
      </c>
      <c r="C77" t="s">
        <v>175</v>
      </c>
      <c r="D77" t="s">
        <v>27</v>
      </c>
      <c r="G77">
        <v>0.5</v>
      </c>
      <c r="H77">
        <v>0.5</v>
      </c>
      <c r="I77">
        <v>6668</v>
      </c>
      <c r="J77">
        <v>8962</v>
      </c>
      <c r="L77">
        <v>3114</v>
      </c>
      <c r="M77">
        <v>5.5309999999999997</v>
      </c>
      <c r="N77">
        <v>7.8710000000000004</v>
      </c>
      <c r="O77">
        <v>2.34</v>
      </c>
      <c r="Q77">
        <v>0.21</v>
      </c>
      <c r="R77">
        <v>1</v>
      </c>
      <c r="S77">
        <v>0</v>
      </c>
      <c r="T77">
        <v>0</v>
      </c>
      <c r="V77">
        <v>0</v>
      </c>
      <c r="Y77" s="1">
        <v>44831</v>
      </c>
      <c r="Z77" s="6">
        <v>5.1655092592592593E-2</v>
      </c>
      <c r="AB77">
        <v>1</v>
      </c>
      <c r="AD77" s="3">
        <f t="shared" si="4"/>
        <v>6.5455109397276861</v>
      </c>
      <c r="AE77" s="3">
        <f t="shared" si="5"/>
        <v>8.9759318749924297</v>
      </c>
      <c r="AF77" s="3">
        <f t="shared" si="6"/>
        <v>2.4304209352647437</v>
      </c>
      <c r="AG77" s="3">
        <f t="shared" si="7"/>
        <v>0.33811795192663668</v>
      </c>
      <c r="AH77" s="3"/>
      <c r="BG77" s="3"/>
      <c r="BH77" s="3"/>
      <c r="BI77" s="3"/>
      <c r="BJ77" s="3"/>
    </row>
    <row r="78" spans="1:62" x14ac:dyDescent="0.35">
      <c r="A78">
        <v>54</v>
      </c>
      <c r="B78">
        <v>16</v>
      </c>
      <c r="C78" t="s">
        <v>175</v>
      </c>
      <c r="D78" t="s">
        <v>27</v>
      </c>
      <c r="G78">
        <v>0.5</v>
      </c>
      <c r="H78">
        <v>0.5</v>
      </c>
      <c r="I78">
        <v>6087</v>
      </c>
      <c r="J78">
        <v>9019</v>
      </c>
      <c r="L78">
        <v>3124</v>
      </c>
      <c r="M78">
        <v>5.0839999999999996</v>
      </c>
      <c r="N78">
        <v>7.9189999999999996</v>
      </c>
      <c r="O78">
        <v>2.835</v>
      </c>
      <c r="Q78">
        <v>0.21099999999999999</v>
      </c>
      <c r="R78">
        <v>1</v>
      </c>
      <c r="S78">
        <v>0</v>
      </c>
      <c r="T78">
        <v>0</v>
      </c>
      <c r="V78">
        <v>0</v>
      </c>
      <c r="Y78" s="1">
        <v>44831</v>
      </c>
      <c r="Z78" s="6">
        <v>5.9050925925925923E-2</v>
      </c>
      <c r="AB78">
        <v>1</v>
      </c>
      <c r="AD78" s="3">
        <f t="shared" si="4"/>
        <v>5.9876849107276851</v>
      </c>
      <c r="AE78" s="3">
        <f t="shared" si="5"/>
        <v>9.0322038746634714</v>
      </c>
      <c r="AF78" s="3">
        <f t="shared" si="6"/>
        <v>3.0445189639357864</v>
      </c>
      <c r="AG78" s="3">
        <f t="shared" si="7"/>
        <v>0.33917941810189017</v>
      </c>
      <c r="AH78" s="3"/>
      <c r="AK78">
        <f>ABS(100*(AD78-AD79)/(AVERAGE(AD78:AD79)))</f>
        <v>1.4373539385292637</v>
      </c>
      <c r="AQ78">
        <f>ABS(100*(AE78-AE79)/(AVERAGE(AE78:AE79)))</f>
        <v>0.10936067185076094</v>
      </c>
      <c r="AW78">
        <f>ABS(100*(AF78-AF79)/(AVERAGE(AF78:AF79)))</f>
        <v>2.451988473352368</v>
      </c>
      <c r="BC78">
        <f>ABS(100*(AG78-AG79)/(AVERAGE(AG78:AG79)))</f>
        <v>0.56490330632278751</v>
      </c>
      <c r="BG78" s="3">
        <f>AVERAGE(AD78:AD79)</f>
        <v>5.9449598534290615</v>
      </c>
      <c r="BH78" s="3">
        <f>AVERAGE(AE78:AE79)</f>
        <v>9.02726773434145</v>
      </c>
      <c r="BI78" s="3">
        <f>AVERAGE(AF78:AF79)</f>
        <v>3.0823078809123881</v>
      </c>
      <c r="BJ78" s="3">
        <f>AVERAGE(AG78:AG79)</f>
        <v>0.33822409854416197</v>
      </c>
    </row>
    <row r="79" spans="1:62" x14ac:dyDescent="0.35">
      <c r="A79">
        <v>55</v>
      </c>
      <c r="B79">
        <v>16</v>
      </c>
      <c r="C79" t="s">
        <v>175</v>
      </c>
      <c r="D79" t="s">
        <v>27</v>
      </c>
      <c r="G79">
        <v>0.5</v>
      </c>
      <c r="H79">
        <v>0.5</v>
      </c>
      <c r="I79">
        <v>5998</v>
      </c>
      <c r="J79">
        <v>9009</v>
      </c>
      <c r="L79">
        <v>3106</v>
      </c>
      <c r="M79">
        <v>5.016</v>
      </c>
      <c r="N79">
        <v>7.91</v>
      </c>
      <c r="O79">
        <v>2.8940000000000001</v>
      </c>
      <c r="Q79">
        <v>0.20899999999999999</v>
      </c>
      <c r="R79">
        <v>1</v>
      </c>
      <c r="S79">
        <v>0</v>
      </c>
      <c r="T79">
        <v>0</v>
      </c>
      <c r="V79">
        <v>0</v>
      </c>
      <c r="Y79" s="1">
        <v>44831</v>
      </c>
      <c r="Z79" s="6">
        <v>6.6759259259259254E-2</v>
      </c>
      <c r="AB79">
        <v>1</v>
      </c>
      <c r="AD79" s="3">
        <f t="shared" si="4"/>
        <v>5.9022347961304389</v>
      </c>
      <c r="AE79" s="3">
        <f t="shared" si="5"/>
        <v>9.0223315940194286</v>
      </c>
      <c r="AF79" s="3">
        <f t="shared" si="6"/>
        <v>3.1200967978889897</v>
      </c>
      <c r="AG79" s="3">
        <f t="shared" si="7"/>
        <v>0.33726877898643376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17</v>
      </c>
      <c r="C80" t="s">
        <v>176</v>
      </c>
      <c r="D80" t="s">
        <v>27</v>
      </c>
      <c r="G80">
        <v>0.5</v>
      </c>
      <c r="H80">
        <v>0.5</v>
      </c>
      <c r="I80">
        <v>4861</v>
      </c>
      <c r="J80">
        <v>6708</v>
      </c>
      <c r="L80">
        <v>1492</v>
      </c>
      <c r="M80">
        <v>4.1440000000000001</v>
      </c>
      <c r="N80">
        <v>5.9610000000000003</v>
      </c>
      <c r="O80">
        <v>1.8169999999999999</v>
      </c>
      <c r="Q80">
        <v>0.04</v>
      </c>
      <c r="R80">
        <v>1</v>
      </c>
      <c r="S80">
        <v>0</v>
      </c>
      <c r="T80">
        <v>0</v>
      </c>
      <c r="V80">
        <v>0</v>
      </c>
      <c r="Y80" s="1">
        <v>44831</v>
      </c>
      <c r="Z80" s="6">
        <v>7.9791666666666664E-2</v>
      </c>
      <c r="AB80">
        <v>1</v>
      </c>
      <c r="AD80" s="3">
        <f t="shared" si="4"/>
        <v>4.8105855793094383</v>
      </c>
      <c r="AE80" s="3">
        <f t="shared" si="5"/>
        <v>6.750719817825316</v>
      </c>
      <c r="AF80" s="3">
        <f t="shared" si="6"/>
        <v>1.9401342385158777</v>
      </c>
      <c r="AG80" s="3">
        <f t="shared" si="7"/>
        <v>0.16594813830051</v>
      </c>
      <c r="AH80" s="3"/>
      <c r="BG80" s="3"/>
      <c r="BH80" s="3"/>
      <c r="BI80" s="3"/>
      <c r="BJ80" s="3"/>
    </row>
    <row r="81" spans="1:62" x14ac:dyDescent="0.35">
      <c r="A81">
        <v>57</v>
      </c>
      <c r="B81">
        <v>17</v>
      </c>
      <c r="C81" t="s">
        <v>176</v>
      </c>
      <c r="D81" t="s">
        <v>27</v>
      </c>
      <c r="G81">
        <v>0.5</v>
      </c>
      <c r="H81">
        <v>0.5</v>
      </c>
      <c r="I81">
        <v>4454</v>
      </c>
      <c r="J81">
        <v>6745</v>
      </c>
      <c r="L81">
        <v>1496</v>
      </c>
      <c r="M81">
        <v>3.8319999999999999</v>
      </c>
      <c r="N81">
        <v>5.9930000000000003</v>
      </c>
      <c r="O81">
        <v>2.161</v>
      </c>
      <c r="Q81">
        <v>0.04</v>
      </c>
      <c r="R81">
        <v>1</v>
      </c>
      <c r="S81">
        <v>0</v>
      </c>
      <c r="T81">
        <v>0</v>
      </c>
      <c r="V81">
        <v>0</v>
      </c>
      <c r="Y81" s="1">
        <v>44831</v>
      </c>
      <c r="Z81" s="6">
        <v>8.7083333333333332E-2</v>
      </c>
      <c r="AB81">
        <v>1</v>
      </c>
      <c r="AD81" s="3">
        <f t="shared" si="4"/>
        <v>4.4198193249152897</v>
      </c>
      <c r="AE81" s="3">
        <f t="shared" si="5"/>
        <v>6.7872472562082713</v>
      </c>
      <c r="AF81" s="3">
        <f t="shared" si="6"/>
        <v>2.3674279312929816</v>
      </c>
      <c r="AG81" s="3">
        <f t="shared" si="7"/>
        <v>0.16637272477061141</v>
      </c>
      <c r="AH81" s="3"/>
      <c r="AK81">
        <f>ABS(100*(AD81-AD82)/(AVERAGE(AD81:AD82)))</f>
        <v>2.9745768919896722</v>
      </c>
      <c r="AQ81">
        <f>ABS(100*(AE81-AE82)/(AVERAGE(AE81:AE82)))</f>
        <v>1.6424563188844847</v>
      </c>
      <c r="AW81">
        <f>ABS(100*(AF81-AF82)/(AVERAGE(AF81:AF82)))</f>
        <v>10.86771540143368</v>
      </c>
      <c r="BC81">
        <f>ABS(100*(AG81-AG82)/(AVERAGE(AG81:AG82)))</f>
        <v>0.57585773137718288</v>
      </c>
      <c r="BG81" s="3">
        <f>AVERAGE(AD81:AD82)</f>
        <v>4.4865472233929147</v>
      </c>
      <c r="BH81" s="3">
        <f>AVERAGE(AE81:AE82)</f>
        <v>6.7319624846016346</v>
      </c>
      <c r="BI81" s="3">
        <f>AVERAGE(AF81:AF82)</f>
        <v>2.2454152612087204</v>
      </c>
      <c r="BJ81" s="3">
        <f>AVERAGE(AG81:AG82)</f>
        <v>0.16589506499174733</v>
      </c>
    </row>
    <row r="82" spans="1:62" x14ac:dyDescent="0.35">
      <c r="A82">
        <v>58</v>
      </c>
      <c r="B82">
        <v>17</v>
      </c>
      <c r="C82" t="s">
        <v>176</v>
      </c>
      <c r="D82" t="s">
        <v>27</v>
      </c>
      <c r="G82">
        <v>0.5</v>
      </c>
      <c r="H82">
        <v>0.5</v>
      </c>
      <c r="I82">
        <v>4593</v>
      </c>
      <c r="J82">
        <v>6633</v>
      </c>
      <c r="L82">
        <v>1487</v>
      </c>
      <c r="M82">
        <v>3.9390000000000001</v>
      </c>
      <c r="N82">
        <v>5.8979999999999997</v>
      </c>
      <c r="O82">
        <v>1.9590000000000001</v>
      </c>
      <c r="Q82">
        <v>0.04</v>
      </c>
      <c r="R82">
        <v>1</v>
      </c>
      <c r="S82">
        <v>0</v>
      </c>
      <c r="T82">
        <v>0</v>
      </c>
      <c r="V82">
        <v>0</v>
      </c>
      <c r="Y82" s="1">
        <v>44831</v>
      </c>
      <c r="Z82" s="6">
        <v>9.4699074074074074E-2</v>
      </c>
      <c r="AB82">
        <v>1</v>
      </c>
      <c r="AD82" s="3">
        <f t="shared" si="4"/>
        <v>4.5532751218705396</v>
      </c>
      <c r="AE82" s="3">
        <f t="shared" si="5"/>
        <v>6.6766777129949988</v>
      </c>
      <c r="AF82" s="3">
        <f t="shared" si="6"/>
        <v>2.1234025911244592</v>
      </c>
      <c r="AG82" s="3">
        <f t="shared" si="7"/>
        <v>0.16541740521288323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18</v>
      </c>
      <c r="C83" t="s">
        <v>177</v>
      </c>
      <c r="D83" t="s">
        <v>27</v>
      </c>
      <c r="G83">
        <v>0.5</v>
      </c>
      <c r="H83">
        <v>0.5</v>
      </c>
      <c r="I83">
        <v>3434</v>
      </c>
      <c r="J83">
        <v>11177</v>
      </c>
      <c r="L83">
        <v>7381</v>
      </c>
      <c r="M83">
        <v>3.05</v>
      </c>
      <c r="N83">
        <v>9.7479999999999993</v>
      </c>
      <c r="O83">
        <v>6.6980000000000004</v>
      </c>
      <c r="Q83">
        <v>0.65600000000000003</v>
      </c>
      <c r="R83">
        <v>1</v>
      </c>
      <c r="S83">
        <v>0</v>
      </c>
      <c r="T83">
        <v>0</v>
      </c>
      <c r="V83">
        <v>0</v>
      </c>
      <c r="Y83" s="1">
        <v>44831</v>
      </c>
      <c r="Z83" s="6">
        <v>0.10805555555555556</v>
      </c>
      <c r="AB83">
        <v>1</v>
      </c>
      <c r="AD83" s="3">
        <f t="shared" si="4"/>
        <v>3.4405034048120178</v>
      </c>
      <c r="AE83" s="3">
        <f t="shared" si="5"/>
        <v>11.16264203764778</v>
      </c>
      <c r="AF83" s="3">
        <f t="shared" si="6"/>
        <v>7.7221386328357617</v>
      </c>
      <c r="AG83" s="3">
        <f t="shared" si="7"/>
        <v>0.79104556890732869</v>
      </c>
      <c r="AH83" s="3"/>
      <c r="BG83" s="3"/>
      <c r="BH83" s="3"/>
      <c r="BI83" s="3"/>
      <c r="BJ83" s="3"/>
    </row>
    <row r="84" spans="1:62" x14ac:dyDescent="0.35">
      <c r="A84">
        <v>60</v>
      </c>
      <c r="B84">
        <v>18</v>
      </c>
      <c r="C84" t="s">
        <v>177</v>
      </c>
      <c r="D84" t="s">
        <v>27</v>
      </c>
      <c r="G84">
        <v>0.5</v>
      </c>
      <c r="H84">
        <v>0.5</v>
      </c>
      <c r="I84">
        <v>3314</v>
      </c>
      <c r="J84">
        <v>11161</v>
      </c>
      <c r="L84">
        <v>7324</v>
      </c>
      <c r="M84">
        <v>2.9569999999999999</v>
      </c>
      <c r="N84">
        <v>9.734</v>
      </c>
      <c r="O84">
        <v>6.7770000000000001</v>
      </c>
      <c r="Q84">
        <v>0.65</v>
      </c>
      <c r="R84">
        <v>1</v>
      </c>
      <c r="S84">
        <v>0</v>
      </c>
      <c r="T84">
        <v>0</v>
      </c>
      <c r="V84">
        <v>0</v>
      </c>
      <c r="Y84" s="1">
        <v>44831</v>
      </c>
      <c r="Z84" s="6">
        <v>0.1153125</v>
      </c>
      <c r="AB84">
        <v>1</v>
      </c>
      <c r="AD84" s="3">
        <f t="shared" si="4"/>
        <v>3.325289767152809</v>
      </c>
      <c r="AE84" s="3">
        <f t="shared" si="5"/>
        <v>11.146846388617313</v>
      </c>
      <c r="AF84" s="3">
        <f t="shared" si="6"/>
        <v>7.821556621464504</v>
      </c>
      <c r="AG84" s="3">
        <f t="shared" si="7"/>
        <v>0.78499521170838338</v>
      </c>
      <c r="AH84" s="3"/>
      <c r="AK84">
        <f>ABS(100*(AD84-AD85)/(AVERAGE(AD84:AD85)))</f>
        <v>3.6155909597857443</v>
      </c>
      <c r="AQ84">
        <f>ABS(100*(AE84-AE85)/(AVERAGE(AE84:AE85)))</f>
        <v>0.49720080315683812</v>
      </c>
      <c r="AW84">
        <f>ABS(100*(AF84-AF85)/(AVERAGE(AF84:AF85)))</f>
        <v>0.79981557523044711</v>
      </c>
      <c r="BC84">
        <f>ABS(100*(AG84-AG85)/(AVERAGE(AG84:AG85)))</f>
        <v>1.7425371768604405</v>
      </c>
      <c r="BG84" s="3">
        <f>AVERAGE(AD84:AD85)</f>
        <v>3.2662427778524648</v>
      </c>
      <c r="BH84" s="3">
        <f>AVERAGE(AE84:AE85)</f>
        <v>11.119204002813994</v>
      </c>
      <c r="BI84" s="3">
        <f>AVERAGE(AF84:AF85)</f>
        <v>7.852961224961529</v>
      </c>
      <c r="BJ84" s="3">
        <f>AVERAGE(AG84:AG85)</f>
        <v>0.7918947418475315</v>
      </c>
    </row>
    <row r="85" spans="1:62" x14ac:dyDescent="0.35">
      <c r="A85">
        <v>61</v>
      </c>
      <c r="B85">
        <v>18</v>
      </c>
      <c r="C85" t="s">
        <v>177</v>
      </c>
      <c r="D85" t="s">
        <v>27</v>
      </c>
      <c r="G85">
        <v>0.5</v>
      </c>
      <c r="H85">
        <v>0.5</v>
      </c>
      <c r="I85">
        <v>3191</v>
      </c>
      <c r="J85">
        <v>11105</v>
      </c>
      <c r="L85">
        <v>7454</v>
      </c>
      <c r="M85">
        <v>2.863</v>
      </c>
      <c r="N85">
        <v>9.6869999999999994</v>
      </c>
      <c r="O85">
        <v>6.8239999999999998</v>
      </c>
      <c r="Q85">
        <v>0.66400000000000003</v>
      </c>
      <c r="R85">
        <v>1</v>
      </c>
      <c r="S85">
        <v>0</v>
      </c>
      <c r="T85">
        <v>0</v>
      </c>
      <c r="V85">
        <v>0</v>
      </c>
      <c r="Y85" s="1">
        <v>44831</v>
      </c>
      <c r="Z85" s="6">
        <v>0.12298611111111112</v>
      </c>
      <c r="AB85">
        <v>1</v>
      </c>
      <c r="AD85" s="3">
        <f t="shared" si="4"/>
        <v>3.2071957885521205</v>
      </c>
      <c r="AE85" s="3">
        <f t="shared" si="5"/>
        <v>11.091561617010674</v>
      </c>
      <c r="AF85" s="3">
        <f t="shared" si="6"/>
        <v>7.884365828458554</v>
      </c>
      <c r="AG85" s="3">
        <f t="shared" si="7"/>
        <v>0.79879427198667963</v>
      </c>
      <c r="AH85" s="3"/>
    </row>
    <row r="86" spans="1:62" x14ac:dyDescent="0.35">
      <c r="A86">
        <v>62</v>
      </c>
      <c r="B86">
        <v>19</v>
      </c>
      <c r="C86" t="s">
        <v>62</v>
      </c>
      <c r="D86" t="s">
        <v>27</v>
      </c>
      <c r="G86">
        <v>0.5</v>
      </c>
      <c r="H86">
        <v>0.5</v>
      </c>
      <c r="I86">
        <v>7538</v>
      </c>
      <c r="J86">
        <v>14679</v>
      </c>
      <c r="L86">
        <v>10928</v>
      </c>
      <c r="M86">
        <v>6.1980000000000004</v>
      </c>
      <c r="N86">
        <v>12.715</v>
      </c>
      <c r="O86">
        <v>6.5170000000000003</v>
      </c>
      <c r="Q86">
        <v>1.0269999999999999</v>
      </c>
      <c r="R86">
        <v>1</v>
      </c>
      <c r="S86">
        <v>0</v>
      </c>
      <c r="T86">
        <v>0</v>
      </c>
      <c r="V86">
        <v>0</v>
      </c>
      <c r="Y86" s="1">
        <v>44831</v>
      </c>
      <c r="Z86" s="6">
        <v>0.13626157407407408</v>
      </c>
      <c r="AB86">
        <v>1</v>
      </c>
      <c r="AD86" s="3">
        <f t="shared" si="4"/>
        <v>7.3808098127569473</v>
      </c>
      <c r="AE86" s="3">
        <f t="shared" si="5"/>
        <v>14.619914719191362</v>
      </c>
      <c r="AF86" s="3">
        <f t="shared" si="6"/>
        <v>7.2391049064344148</v>
      </c>
      <c r="AG86" s="3">
        <f t="shared" si="7"/>
        <v>1.1675476212697644</v>
      </c>
      <c r="AH86" s="3"/>
      <c r="BG86" s="3"/>
      <c r="BH86" s="3"/>
      <c r="BI86" s="3"/>
      <c r="BJ86" s="3"/>
    </row>
    <row r="87" spans="1:62" x14ac:dyDescent="0.35">
      <c r="A87">
        <v>63</v>
      </c>
      <c r="B87">
        <v>19</v>
      </c>
      <c r="C87" t="s">
        <v>62</v>
      </c>
      <c r="D87" t="s">
        <v>27</v>
      </c>
      <c r="G87">
        <v>0.5</v>
      </c>
      <c r="H87">
        <v>0.5</v>
      </c>
      <c r="I87">
        <v>9165</v>
      </c>
      <c r="J87">
        <v>14689</v>
      </c>
      <c r="L87">
        <v>10809</v>
      </c>
      <c r="M87">
        <v>7.4459999999999997</v>
      </c>
      <c r="N87">
        <v>12.723000000000001</v>
      </c>
      <c r="O87">
        <v>5.2770000000000001</v>
      </c>
      <c r="Q87">
        <v>1.0149999999999999</v>
      </c>
      <c r="R87">
        <v>1</v>
      </c>
      <c r="S87">
        <v>0</v>
      </c>
      <c r="T87">
        <v>0</v>
      </c>
      <c r="V87">
        <v>0</v>
      </c>
      <c r="Y87" s="1">
        <v>44831</v>
      </c>
      <c r="Z87" s="6">
        <v>0.14370370370370369</v>
      </c>
      <c r="AB87">
        <v>1</v>
      </c>
      <c r="AD87" s="3">
        <f t="shared" si="4"/>
        <v>8.9429147166863832</v>
      </c>
      <c r="AE87" s="3">
        <f t="shared" si="5"/>
        <v>14.629786999835405</v>
      </c>
      <c r="AF87" s="3">
        <f t="shared" si="6"/>
        <v>5.6868722831490217</v>
      </c>
      <c r="AG87" s="3">
        <f t="shared" si="7"/>
        <v>1.1549161737842473</v>
      </c>
      <c r="AH87" s="3"/>
      <c r="AK87">
        <f>ABS(100*(AD87-AD88)/(AVERAGE(AD87:AD88)))</f>
        <v>2.4810650476153899</v>
      </c>
      <c r="AM87">
        <f>100*((AVERAGE(AD87:AD88)*25.225)-(AVERAGE(AD69:AD70)*25))/(1000*0.075)</f>
        <v>158.60702691457806</v>
      </c>
      <c r="AQ87">
        <f>ABS(100*(AE87-AE88)/(AVERAGE(AE87:AE88)))</f>
        <v>0.68594231756118951</v>
      </c>
      <c r="AS87">
        <f>100*((AVERAGE(AE87:AE88)*25.225)-(AVERAGE(AE69:AE70)*25))/(2000*0.075)</f>
        <v>132.00605701274969</v>
      </c>
      <c r="AW87">
        <f>ABS(100*(AF87-AF88)/(AVERAGE(AF87:AF88)))</f>
        <v>2.2039432481420103</v>
      </c>
      <c r="AY87">
        <f>100*((AVERAGE(AF87:AF88)*25.225)-(AVERAGE(AF69:AF70)*25))/(1000*0.075)</f>
        <v>105.4050871109213</v>
      </c>
      <c r="BC87">
        <f>ABS(100*(AG87-AG88)/(AVERAGE(AG87:AG88)))</f>
        <v>1.8124049700583713</v>
      </c>
      <c r="BE87">
        <f>100*((AVERAGE(AG87:AG88)*25.225)-(AVERAGE(AG69:AG70)*25))/(100*0.075)</f>
        <v>103.15041604007197</v>
      </c>
      <c r="BG87" s="3">
        <f>AVERAGE(AD87:AD88)</f>
        <v>9.0552480134041105</v>
      </c>
      <c r="BH87" s="3">
        <f>AVERAGE(AE87:AE88)</f>
        <v>14.68013563112002</v>
      </c>
      <c r="BI87" s="3">
        <f>AVERAGE(AF87:AF88)</f>
        <v>5.6248876177159088</v>
      </c>
      <c r="BJ87" s="3">
        <f>AVERAGE(AG87:AG88)</f>
        <v>1.1654777622280201</v>
      </c>
    </row>
    <row r="88" spans="1:62" x14ac:dyDescent="0.35">
      <c r="A88">
        <v>64</v>
      </c>
      <c r="B88">
        <v>19</v>
      </c>
      <c r="C88" t="s">
        <v>62</v>
      </c>
      <c r="D88" t="s">
        <v>27</v>
      </c>
      <c r="G88">
        <v>0.5</v>
      </c>
      <c r="H88">
        <v>0.5</v>
      </c>
      <c r="I88">
        <v>9399</v>
      </c>
      <c r="J88">
        <v>14791</v>
      </c>
      <c r="L88">
        <v>11008</v>
      </c>
      <c r="M88">
        <v>7.6260000000000003</v>
      </c>
      <c r="N88">
        <v>12.81</v>
      </c>
      <c r="O88">
        <v>5.1840000000000002</v>
      </c>
      <c r="Q88">
        <v>1.0349999999999999</v>
      </c>
      <c r="R88">
        <v>1</v>
      </c>
      <c r="S88">
        <v>0</v>
      </c>
      <c r="T88">
        <v>0</v>
      </c>
      <c r="V88">
        <v>0</v>
      </c>
      <c r="Y88" s="1">
        <v>44831</v>
      </c>
      <c r="Z88" s="6">
        <v>0.15163194444444444</v>
      </c>
      <c r="AB88">
        <v>1</v>
      </c>
      <c r="AD88" s="3">
        <f t="shared" si="4"/>
        <v>9.1675813101218395</v>
      </c>
      <c r="AE88" s="3">
        <f t="shared" si="5"/>
        <v>14.730484262404635</v>
      </c>
      <c r="AF88" s="3">
        <f t="shared" si="6"/>
        <v>5.562902952282796</v>
      </c>
      <c r="AG88" s="3">
        <f t="shared" si="7"/>
        <v>1.176039350671793</v>
      </c>
      <c r="AH88" s="3"/>
    </row>
    <row r="89" spans="1:62" x14ac:dyDescent="0.35">
      <c r="A89">
        <v>65</v>
      </c>
      <c r="B89">
        <v>20</v>
      </c>
      <c r="C89" t="s">
        <v>63</v>
      </c>
      <c r="D89" t="s">
        <v>27</v>
      </c>
      <c r="G89">
        <v>0.5</v>
      </c>
      <c r="H89">
        <v>0.5</v>
      </c>
      <c r="I89">
        <v>5050</v>
      </c>
      <c r="J89">
        <v>11625</v>
      </c>
      <c r="L89">
        <v>7459</v>
      </c>
      <c r="M89">
        <v>4.2889999999999997</v>
      </c>
      <c r="N89">
        <v>10.127000000000001</v>
      </c>
      <c r="O89">
        <v>5.8380000000000001</v>
      </c>
      <c r="Q89">
        <v>0.66400000000000003</v>
      </c>
      <c r="R89">
        <v>1</v>
      </c>
      <c r="S89">
        <v>0</v>
      </c>
      <c r="T89">
        <v>0</v>
      </c>
      <c r="V89">
        <v>0</v>
      </c>
      <c r="Y89" s="1">
        <v>44831</v>
      </c>
      <c r="Z89" s="6">
        <v>0.16543981481481482</v>
      </c>
      <c r="AB89">
        <v>1</v>
      </c>
      <c r="AD89" s="3">
        <f t="shared" si="4"/>
        <v>4.9920470586226919</v>
      </c>
      <c r="AE89" s="3">
        <f t="shared" si="5"/>
        <v>11.60492021050087</v>
      </c>
      <c r="AF89" s="3">
        <f t="shared" si="6"/>
        <v>6.612873151878178</v>
      </c>
      <c r="AG89" s="3">
        <f t="shared" si="7"/>
        <v>0.79932500507430637</v>
      </c>
      <c r="AH89" s="3"/>
      <c r="BG89" s="3"/>
      <c r="BH89" s="3"/>
      <c r="BI89" s="3"/>
      <c r="BJ89" s="3"/>
    </row>
    <row r="90" spans="1:62" x14ac:dyDescent="0.35">
      <c r="A90">
        <v>66</v>
      </c>
      <c r="B90">
        <v>20</v>
      </c>
      <c r="C90" t="s">
        <v>63</v>
      </c>
      <c r="D90" t="s">
        <v>27</v>
      </c>
      <c r="G90">
        <v>0.5</v>
      </c>
      <c r="H90">
        <v>0.5</v>
      </c>
      <c r="I90">
        <v>3380</v>
      </c>
      <c r="J90">
        <v>11562</v>
      </c>
      <c r="L90">
        <v>7754</v>
      </c>
      <c r="M90">
        <v>3.008</v>
      </c>
      <c r="N90">
        <v>10.073</v>
      </c>
      <c r="O90">
        <v>7.0659999999999998</v>
      </c>
      <c r="Q90">
        <v>0.69499999999999995</v>
      </c>
      <c r="R90">
        <v>1</v>
      </c>
      <c r="S90">
        <v>0</v>
      </c>
      <c r="T90">
        <v>0</v>
      </c>
      <c r="V90">
        <v>0</v>
      </c>
      <c r="Y90" s="1">
        <v>44831</v>
      </c>
      <c r="Z90" s="6">
        <v>0.17262731481481483</v>
      </c>
      <c r="AB90">
        <v>1</v>
      </c>
      <c r="AD90" s="3">
        <f t="shared" si="4"/>
        <v>3.3886572678653737</v>
      </c>
      <c r="AE90" s="3">
        <f t="shared" si="5"/>
        <v>11.542724842443404</v>
      </c>
      <c r="AF90" s="3">
        <f t="shared" si="6"/>
        <v>8.1540675745780291</v>
      </c>
      <c r="AG90" s="3">
        <f t="shared" si="7"/>
        <v>0.8306382572442863</v>
      </c>
      <c r="AH90" s="3"/>
      <c r="AK90">
        <f>ABS(100*(AD90-AD91)/(AVERAGE(AD90:AD91)))</f>
        <v>4.6763450436635026</v>
      </c>
      <c r="AL90">
        <f>ABS(100*((AVERAGE(AD90:AD91)-AVERAGE(AD84:AD85))/(AVERAGE(AD84:AD85,AD90:AD91))))</f>
        <v>6.0434441000742174</v>
      </c>
      <c r="AQ90">
        <f>ABS(100*(AE90-AE91)/(AVERAGE(AE90:AE91)))</f>
        <v>0.29979729378772163</v>
      </c>
      <c r="AR90">
        <f>ABS(100*((AVERAGE(AE90:AE91)-AVERAGE(AE84:AE85))/(AVERAGE(AE84:AE85,AE90:AE91))))</f>
        <v>3.5879936874211942</v>
      </c>
      <c r="AW90">
        <f>ABS(100*(AF90-AF91)/(AVERAGE(AF90:AF91)))</f>
        <v>2.443153664119738</v>
      </c>
      <c r="AX90">
        <f>ABS(100*((AVERAGE(AF90:AF91)-AVERAGE(AF84:AF85))/(AVERAGE(AF84:AF85,AF90:AF91))))</f>
        <v>2.5483067775288193</v>
      </c>
      <c r="BC90">
        <f>ABS(100*(AG90-AG91)/(AVERAGE(AG90:AG91)))</f>
        <v>1.7141636002128613</v>
      </c>
      <c r="BD90">
        <f>ABS(100*((AVERAGE(AG90:AG91)-AVERAGE(AG84:AG85))/(AVERAGE(AG84:AG85,AG90:AG91))))</f>
        <v>3.9226580492278904</v>
      </c>
      <c r="BG90" s="3">
        <f>AVERAGE(AD90:AD91)</f>
        <v>3.4697868710503998</v>
      </c>
      <c r="BH90" s="3">
        <f>AVERAGE(AE90:AE91)</f>
        <v>11.52544835131633</v>
      </c>
      <c r="BI90" s="3">
        <f>AVERAGE(AF90:AF91)</f>
        <v>8.055661480265929</v>
      </c>
      <c r="BJ90" s="3">
        <f>AVERAGE(AG90:AG91)</f>
        <v>0.82357950717885009</v>
      </c>
    </row>
    <row r="91" spans="1:62" x14ac:dyDescent="0.35">
      <c r="A91">
        <v>67</v>
      </c>
      <c r="B91">
        <v>20</v>
      </c>
      <c r="C91" t="s">
        <v>63</v>
      </c>
      <c r="D91" t="s">
        <v>27</v>
      </c>
      <c r="G91">
        <v>0.5</v>
      </c>
      <c r="H91">
        <v>0.5</v>
      </c>
      <c r="I91">
        <v>3549</v>
      </c>
      <c r="J91">
        <v>11527</v>
      </c>
      <c r="L91">
        <v>7621</v>
      </c>
      <c r="M91">
        <v>3.1379999999999999</v>
      </c>
      <c r="N91">
        <v>10.044</v>
      </c>
      <c r="O91">
        <v>6.9059999999999997</v>
      </c>
      <c r="Q91">
        <v>0.68100000000000005</v>
      </c>
      <c r="R91">
        <v>1</v>
      </c>
      <c r="S91">
        <v>0</v>
      </c>
      <c r="T91">
        <v>0</v>
      </c>
      <c r="V91">
        <v>0</v>
      </c>
      <c r="Y91" s="1">
        <v>44831</v>
      </c>
      <c r="Z91" s="6">
        <v>0.18031249999999999</v>
      </c>
      <c r="AB91">
        <v>1</v>
      </c>
      <c r="AD91" s="3">
        <f t="shared" si="4"/>
        <v>3.550916474235426</v>
      </c>
      <c r="AE91" s="3">
        <f t="shared" si="5"/>
        <v>11.508171860189256</v>
      </c>
      <c r="AF91" s="3">
        <f t="shared" si="6"/>
        <v>7.9572553859538298</v>
      </c>
      <c r="AG91" s="3">
        <f t="shared" si="7"/>
        <v>0.81652075711341399</v>
      </c>
      <c r="AH91" s="3"/>
      <c r="BG91" s="3"/>
      <c r="BH91" s="3"/>
      <c r="BI91" s="3"/>
      <c r="BJ91" s="3"/>
    </row>
    <row r="92" spans="1:62" x14ac:dyDescent="0.35">
      <c r="A92">
        <v>68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1083</v>
      </c>
      <c r="J92">
        <v>666</v>
      </c>
      <c r="L92">
        <v>322</v>
      </c>
      <c r="M92">
        <v>1.246</v>
      </c>
      <c r="N92">
        <v>0.84299999999999997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1">
        <v>44831</v>
      </c>
      <c r="Z92" s="6">
        <v>0.19263888888888889</v>
      </c>
      <c r="AB92">
        <v>1</v>
      </c>
      <c r="AD92" s="3">
        <f t="shared" si="4"/>
        <v>1.1832762203386917</v>
      </c>
      <c r="AE92" s="3">
        <f t="shared" si="5"/>
        <v>0.78588785269501182</v>
      </c>
      <c r="AF92" s="3">
        <f t="shared" si="6"/>
        <v>-0.39738836764367991</v>
      </c>
      <c r="AG92" s="3">
        <f t="shared" si="7"/>
        <v>4.1756595795844058E-2</v>
      </c>
      <c r="AH92" s="3"/>
    </row>
    <row r="93" spans="1:62" x14ac:dyDescent="0.35">
      <c r="A93">
        <v>69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257</v>
      </c>
      <c r="J93">
        <v>605</v>
      </c>
      <c r="L93">
        <v>233</v>
      </c>
      <c r="M93">
        <v>0.61199999999999999</v>
      </c>
      <c r="N93">
        <v>0.79100000000000004</v>
      </c>
      <c r="O93">
        <v>0.17899999999999999</v>
      </c>
      <c r="Q93">
        <v>0</v>
      </c>
      <c r="R93">
        <v>1</v>
      </c>
      <c r="S93">
        <v>0</v>
      </c>
      <c r="T93">
        <v>0</v>
      </c>
      <c r="V93">
        <v>0</v>
      </c>
      <c r="Y93" s="1">
        <v>44831</v>
      </c>
      <c r="Z93" s="6">
        <v>0.19869212962962965</v>
      </c>
      <c r="AB93">
        <v>1</v>
      </c>
      <c r="AD93" s="3">
        <f t="shared" ref="AD93:AD139" si="8">((I93*$F$21)+$F$22)*1000/G93</f>
        <v>0.39022234778447351</v>
      </c>
      <c r="AE93" s="3">
        <f t="shared" ref="AE93:AE139" si="9">((J93*$H$21)+$H$22)*1000/H93</f>
        <v>0.72566694076635441</v>
      </c>
      <c r="AF93" s="3">
        <f t="shared" ref="AF93:AF139" si="10">AE93-AD93</f>
        <v>0.3354445929818809</v>
      </c>
      <c r="AG93" s="3">
        <f t="shared" ref="AG93:AG139" si="11">((L93*$J$21)+$J$22)*1000/H93</f>
        <v>3.2309546836087416E-2</v>
      </c>
      <c r="AH93" s="3"/>
      <c r="AK93">
        <f>ABS(100*(AD93-AD94)/(AVERAGE(AD93:AD94)))</f>
        <v>5.8237653010387493</v>
      </c>
      <c r="AQ93">
        <f>ABS(100*(AE93-AE94)/(AVERAGE(AE93:AE94)))</f>
        <v>3.4756801893871989</v>
      </c>
      <c r="AW93">
        <f>ABS(100*(AF93-AF94)/(AVERAGE(AF93:AF94)))</f>
        <v>13.289146591126855</v>
      </c>
      <c r="BC93">
        <f>ABS(100*(AG93-AG94)/(AVERAGE(AG93:AG94)))</f>
        <v>2.2735686135517259</v>
      </c>
      <c r="BG93" s="3">
        <f>AVERAGE(AD93:AD94)</f>
        <v>0.37918104084213267</v>
      </c>
      <c r="BH93" s="3">
        <f>AVERAGE(AE93:AE94)</f>
        <v>0.73850090560360926</v>
      </c>
      <c r="BI93" s="3">
        <f>AVERAGE(AF93:AF94)</f>
        <v>0.35931986476147659</v>
      </c>
      <c r="BJ93" s="3">
        <f>AVERAGE(AG93:AG94)</f>
        <v>3.2681059997426161E-2</v>
      </c>
    </row>
    <row r="94" spans="1:62" x14ac:dyDescent="0.35">
      <c r="A94">
        <v>70</v>
      </c>
      <c r="B94">
        <v>3</v>
      </c>
      <c r="C94" t="s">
        <v>28</v>
      </c>
      <c r="D94" t="s">
        <v>27</v>
      </c>
      <c r="G94">
        <v>0.5</v>
      </c>
      <c r="H94">
        <v>0.5</v>
      </c>
      <c r="I94">
        <v>234</v>
      </c>
      <c r="J94">
        <v>631</v>
      </c>
      <c r="L94">
        <v>240</v>
      </c>
      <c r="M94">
        <v>0.59499999999999997</v>
      </c>
      <c r="N94">
        <v>0.81299999999999994</v>
      </c>
      <c r="O94">
        <v>0.218</v>
      </c>
      <c r="Q94">
        <v>0</v>
      </c>
      <c r="R94">
        <v>1</v>
      </c>
      <c r="S94">
        <v>0</v>
      </c>
      <c r="T94">
        <v>0</v>
      </c>
      <c r="V94">
        <v>0</v>
      </c>
      <c r="Y94" s="1">
        <v>44831</v>
      </c>
      <c r="Z94" s="6">
        <v>0.20526620370370371</v>
      </c>
      <c r="AB94">
        <v>1</v>
      </c>
      <c r="AD94" s="3">
        <f t="shared" si="8"/>
        <v>0.36813973389979182</v>
      </c>
      <c r="AE94" s="3">
        <f t="shared" si="9"/>
        <v>0.75133487044086411</v>
      </c>
      <c r="AF94" s="3">
        <f t="shared" si="10"/>
        <v>0.38319513654107229</v>
      </c>
      <c r="AG94" s="3">
        <f t="shared" si="11"/>
        <v>3.3052573158764906E-2</v>
      </c>
      <c r="AH94" s="3"/>
      <c r="BG94" s="3"/>
      <c r="BH94" s="3"/>
      <c r="BI94" s="3"/>
      <c r="BJ94" s="3"/>
    </row>
    <row r="95" spans="1:62" x14ac:dyDescent="0.35">
      <c r="A95">
        <v>71</v>
      </c>
      <c r="B95">
        <v>1</v>
      </c>
      <c r="C95" t="s">
        <v>71</v>
      </c>
      <c r="D95" t="s">
        <v>27</v>
      </c>
      <c r="G95">
        <v>0.3</v>
      </c>
      <c r="H95">
        <v>0.3</v>
      </c>
      <c r="I95">
        <v>2934</v>
      </c>
      <c r="J95">
        <v>8838</v>
      </c>
      <c r="L95">
        <v>3944</v>
      </c>
      <c r="M95">
        <v>4.4429999999999996</v>
      </c>
      <c r="N95">
        <v>12.943</v>
      </c>
      <c r="O95">
        <v>8.5</v>
      </c>
      <c r="Q95">
        <v>0.49399999999999999</v>
      </c>
      <c r="R95">
        <v>1</v>
      </c>
      <c r="S95">
        <v>0</v>
      </c>
      <c r="T95">
        <v>0</v>
      </c>
      <c r="V95">
        <v>0</v>
      </c>
      <c r="Y95" s="1">
        <v>44831</v>
      </c>
      <c r="Z95" s="6">
        <v>0.21796296296296294</v>
      </c>
      <c r="AB95">
        <v>1</v>
      </c>
      <c r="AD95" s="3">
        <f t="shared" si="8"/>
        <v>4.9340776353866378</v>
      </c>
      <c r="AE95" s="3">
        <f t="shared" si="9"/>
        <v>14.75585932501051</v>
      </c>
      <c r="AF95" s="3">
        <f t="shared" si="10"/>
        <v>9.8217816896238723</v>
      </c>
      <c r="AG95" s="3">
        <f t="shared" si="11"/>
        <v>0.71036607412113628</v>
      </c>
      <c r="AH95" s="3"/>
    </row>
    <row r="96" spans="1:62" x14ac:dyDescent="0.35">
      <c r="A96">
        <v>72</v>
      </c>
      <c r="B96">
        <v>1</v>
      </c>
      <c r="C96" t="s">
        <v>71</v>
      </c>
      <c r="D96" t="s">
        <v>27</v>
      </c>
      <c r="G96">
        <v>0.3</v>
      </c>
      <c r="H96">
        <v>0.3</v>
      </c>
      <c r="I96">
        <v>4914</v>
      </c>
      <c r="J96">
        <v>8968</v>
      </c>
      <c r="L96">
        <v>3968</v>
      </c>
      <c r="M96">
        <v>6.9740000000000002</v>
      </c>
      <c r="N96">
        <v>13.127000000000001</v>
      </c>
      <c r="O96">
        <v>6.1529999999999996</v>
      </c>
      <c r="Q96">
        <v>0.498</v>
      </c>
      <c r="R96">
        <v>1</v>
      </c>
      <c r="S96">
        <v>0</v>
      </c>
      <c r="T96">
        <v>0</v>
      </c>
      <c r="V96">
        <v>0</v>
      </c>
      <c r="Y96" s="1">
        <v>44831</v>
      </c>
      <c r="Z96" s="6">
        <v>0.22503472222222221</v>
      </c>
      <c r="AB96">
        <v>1</v>
      </c>
      <c r="AD96" s="3">
        <f t="shared" si="8"/>
        <v>8.1024526710148699</v>
      </c>
      <c r="AE96" s="3">
        <f t="shared" si="9"/>
        <v>14.96975873896476</v>
      </c>
      <c r="AF96" s="3">
        <f t="shared" si="10"/>
        <v>6.8673060679498903</v>
      </c>
      <c r="AG96" s="3">
        <f t="shared" si="11"/>
        <v>0.71461193882215046</v>
      </c>
      <c r="AH96" s="3"/>
      <c r="AI96">
        <f>100*(AVERAGE(I96:I97))/(AVERAGE(I$51:I$52))</f>
        <v>97.484520123839005</v>
      </c>
      <c r="AK96">
        <f>ABS(100*(AD96-AD97)/(AVERAGE(AD96:AD97)))</f>
        <v>4.7807841799026241</v>
      </c>
      <c r="AO96">
        <f>100*(AVERAGE(J96:J97))/(AVERAGE(J$51:J$52))</f>
        <v>86.063875909244189</v>
      </c>
      <c r="AQ96">
        <f>ABS(100*(AE96-AE97)/(AVERAGE(AE96:AE97)))</f>
        <v>0.77236649094280896</v>
      </c>
      <c r="AU96">
        <f>100*(((AVERAGE(J96:J97))-(AVERAGE(I96:I97)))/((AVERAGE(J$51:J$52))-(AVERAGE($I$51:I52))))</f>
        <v>74.738558956154648</v>
      </c>
      <c r="AW96">
        <f>ABS(100*(AF96-AF97)/(AVERAGE(AF96:AF97)))</f>
        <v>7.7446799402929196</v>
      </c>
      <c r="BA96">
        <f>100*(AVERAGE(L96:L97))/(AVERAGE(L$51:L$52))</f>
        <v>81.496062992125985</v>
      </c>
      <c r="BC96">
        <f>ABS(100*(AG96-AG97)/(AVERAGE(AG96:AG97)))</f>
        <v>1.7480832164026581</v>
      </c>
      <c r="BG96" s="3">
        <f>AVERAGE(AD96:AD97)</f>
        <v>8.3008761580946171</v>
      </c>
      <c r="BH96" s="3">
        <f>AVERAGE(AE96:AE97)</f>
        <v>14.912170435207848</v>
      </c>
      <c r="BI96" s="3">
        <f>AVERAGE(AF96:AF97)</f>
        <v>6.6112942771132293</v>
      </c>
      <c r="BJ96" s="3">
        <f>AVERAGE(AG96:AG97)</f>
        <v>0.70842005279983811</v>
      </c>
    </row>
    <row r="97" spans="1:62" x14ac:dyDescent="0.35">
      <c r="A97">
        <v>73</v>
      </c>
      <c r="B97">
        <v>1</v>
      </c>
      <c r="C97" t="s">
        <v>71</v>
      </c>
      <c r="D97" t="s">
        <v>27</v>
      </c>
      <c r="G97">
        <v>0.3</v>
      </c>
      <c r="H97">
        <v>0.3</v>
      </c>
      <c r="I97">
        <v>5162</v>
      </c>
      <c r="J97">
        <v>8898</v>
      </c>
      <c r="L97">
        <v>3898</v>
      </c>
      <c r="M97">
        <v>7.2919999999999998</v>
      </c>
      <c r="N97">
        <v>13.029</v>
      </c>
      <c r="O97">
        <v>5.7370000000000001</v>
      </c>
      <c r="Q97">
        <v>0.48599999999999999</v>
      </c>
      <c r="R97">
        <v>1</v>
      </c>
      <c r="S97">
        <v>0</v>
      </c>
      <c r="T97">
        <v>0</v>
      </c>
      <c r="V97">
        <v>0</v>
      </c>
      <c r="Y97" s="1">
        <v>44831</v>
      </c>
      <c r="Z97" s="6">
        <v>0.23254629629629631</v>
      </c>
      <c r="AB97">
        <v>1</v>
      </c>
      <c r="AD97" s="3">
        <f t="shared" si="8"/>
        <v>8.4992996451743661</v>
      </c>
      <c r="AE97" s="3">
        <f t="shared" si="9"/>
        <v>14.854582131450934</v>
      </c>
      <c r="AF97" s="3">
        <f t="shared" si="10"/>
        <v>6.3552824862765682</v>
      </c>
      <c r="AG97" s="3">
        <f t="shared" si="11"/>
        <v>0.70222816677752564</v>
      </c>
      <c r="AH97" s="3"/>
    </row>
    <row r="98" spans="1:62" x14ac:dyDescent="0.35">
      <c r="A98">
        <v>74</v>
      </c>
      <c r="B98">
        <v>21</v>
      </c>
      <c r="C98" t="s">
        <v>178</v>
      </c>
      <c r="D98" t="s">
        <v>27</v>
      </c>
      <c r="G98">
        <v>0.5</v>
      </c>
      <c r="H98">
        <v>0.5</v>
      </c>
      <c r="I98">
        <v>4733</v>
      </c>
      <c r="J98">
        <v>6494</v>
      </c>
      <c r="L98">
        <v>2098</v>
      </c>
      <c r="M98">
        <v>4.0460000000000003</v>
      </c>
      <c r="N98">
        <v>5.78</v>
      </c>
      <c r="O98">
        <v>1.734</v>
      </c>
      <c r="Q98">
        <v>0.10299999999999999</v>
      </c>
      <c r="R98">
        <v>1</v>
      </c>
      <c r="S98">
        <v>0</v>
      </c>
      <c r="T98">
        <v>0</v>
      </c>
      <c r="V98">
        <v>0</v>
      </c>
      <c r="Y98" s="1">
        <v>44831</v>
      </c>
      <c r="Z98" s="6">
        <v>0.24578703703703705</v>
      </c>
      <c r="AB98">
        <v>1</v>
      </c>
      <c r="AD98" s="3">
        <f t="shared" si="8"/>
        <v>4.6876910324729497</v>
      </c>
      <c r="AE98" s="3">
        <f t="shared" si="9"/>
        <v>6.539453012042812</v>
      </c>
      <c r="AF98" s="3">
        <f t="shared" si="10"/>
        <v>1.8517619795698623</v>
      </c>
      <c r="AG98" s="3">
        <f t="shared" si="11"/>
        <v>0.23027298852087547</v>
      </c>
      <c r="AH98" s="3"/>
    </row>
    <row r="99" spans="1:62" x14ac:dyDescent="0.35">
      <c r="A99">
        <v>75</v>
      </c>
      <c r="B99">
        <v>21</v>
      </c>
      <c r="C99" t="s">
        <v>178</v>
      </c>
      <c r="D99" t="s">
        <v>27</v>
      </c>
      <c r="G99">
        <v>0.5</v>
      </c>
      <c r="H99">
        <v>0.5</v>
      </c>
      <c r="I99">
        <v>3245</v>
      </c>
      <c r="J99">
        <v>6558</v>
      </c>
      <c r="L99">
        <v>2109</v>
      </c>
      <c r="M99">
        <v>2.9039999999999999</v>
      </c>
      <c r="N99">
        <v>5.835</v>
      </c>
      <c r="O99">
        <v>2.931</v>
      </c>
      <c r="Q99">
        <v>0.105</v>
      </c>
      <c r="R99">
        <v>1</v>
      </c>
      <c r="S99">
        <v>0</v>
      </c>
      <c r="T99">
        <v>0</v>
      </c>
      <c r="V99">
        <v>0</v>
      </c>
      <c r="Y99" s="1">
        <v>44831</v>
      </c>
      <c r="Z99" s="6">
        <v>0.2530324074074074</v>
      </c>
      <c r="AB99">
        <v>1</v>
      </c>
      <c r="AD99" s="3">
        <f t="shared" si="8"/>
        <v>3.2590419254987641</v>
      </c>
      <c r="AE99" s="3">
        <f t="shared" si="9"/>
        <v>6.6026356081646824</v>
      </c>
      <c r="AF99" s="3">
        <f t="shared" si="10"/>
        <v>3.3435936826659183</v>
      </c>
      <c r="AG99" s="3">
        <f t="shared" si="11"/>
        <v>0.23144060131365435</v>
      </c>
      <c r="AH99" s="3"/>
      <c r="AK99">
        <f>ABS(100*(AD99-AD100)/(AVERAGE(AD99:AD100)))</f>
        <v>3.5306713349266303</v>
      </c>
      <c r="AQ99">
        <f>ABS(100*(AE99-AE100)/(AVERAGE(AE99:AE100)))</f>
        <v>0.66006055896310722</v>
      </c>
      <c r="AW99">
        <f>ABS(100*(AF99-AF100)/(AVERAGE(AF99:AF100)))</f>
        <v>4.9205258264412786</v>
      </c>
      <c r="BC99">
        <f>ABS(100*(AG99-AG100)/(AVERAGE(AG99:AG100)))</f>
        <v>2.4606687362843807</v>
      </c>
      <c r="BG99" s="3">
        <f>AVERAGE(AD99:AD100)</f>
        <v>3.3176088579755287</v>
      </c>
      <c r="BH99" s="3">
        <f>AVERAGE(AE99:AE100)</f>
        <v>6.5809165907477896</v>
      </c>
      <c r="BI99" s="3">
        <f>AVERAGE(AF99:AF100)</f>
        <v>3.2633077327722608</v>
      </c>
      <c r="BJ99" s="3">
        <f>AVERAGE(AG99:AG100)</f>
        <v>0.22862771594923242</v>
      </c>
    </row>
    <row r="100" spans="1:62" x14ac:dyDescent="0.35">
      <c r="A100">
        <v>76</v>
      </c>
      <c r="B100">
        <v>21</v>
      </c>
      <c r="C100" t="s">
        <v>178</v>
      </c>
      <c r="D100" t="s">
        <v>27</v>
      </c>
      <c r="G100">
        <v>0.5</v>
      </c>
      <c r="H100">
        <v>0.5</v>
      </c>
      <c r="I100">
        <v>3367</v>
      </c>
      <c r="J100">
        <v>6514</v>
      </c>
      <c r="L100">
        <v>2056</v>
      </c>
      <c r="M100">
        <v>2.9980000000000002</v>
      </c>
      <c r="N100">
        <v>5.7969999999999997</v>
      </c>
      <c r="O100">
        <v>2.798</v>
      </c>
      <c r="Q100">
        <v>9.9000000000000005E-2</v>
      </c>
      <c r="R100">
        <v>1</v>
      </c>
      <c r="S100">
        <v>0</v>
      </c>
      <c r="T100">
        <v>0</v>
      </c>
      <c r="V100">
        <v>0</v>
      </c>
      <c r="Y100" s="1">
        <v>44831</v>
      </c>
      <c r="Z100" s="6">
        <v>0.26065972222222222</v>
      </c>
      <c r="AB100">
        <v>1</v>
      </c>
      <c r="AD100" s="3">
        <f t="shared" si="8"/>
        <v>3.3761757904522929</v>
      </c>
      <c r="AE100" s="3">
        <f t="shared" si="9"/>
        <v>6.5591975733308967</v>
      </c>
      <c r="AF100" s="3">
        <f t="shared" si="10"/>
        <v>3.1830217828786038</v>
      </c>
      <c r="AG100" s="3">
        <f t="shared" si="11"/>
        <v>0.22581483058481053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22</v>
      </c>
      <c r="C101" t="s">
        <v>179</v>
      </c>
      <c r="D101" t="s">
        <v>27</v>
      </c>
      <c r="G101">
        <v>0.5</v>
      </c>
      <c r="H101">
        <v>0.5</v>
      </c>
      <c r="I101">
        <v>804</v>
      </c>
      <c r="J101">
        <v>1133</v>
      </c>
      <c r="L101">
        <v>408</v>
      </c>
      <c r="M101">
        <v>1.032</v>
      </c>
      <c r="N101">
        <v>1.238</v>
      </c>
      <c r="O101">
        <v>0.20599999999999999</v>
      </c>
      <c r="Q101">
        <v>0</v>
      </c>
      <c r="R101">
        <v>1</v>
      </c>
      <c r="S101">
        <v>0</v>
      </c>
      <c r="T101">
        <v>0</v>
      </c>
      <c r="V101">
        <v>0</v>
      </c>
      <c r="Y101" s="1">
        <v>44831</v>
      </c>
      <c r="Z101" s="6">
        <v>0.2719212962962963</v>
      </c>
      <c r="AB101">
        <v>1</v>
      </c>
      <c r="AD101" s="3">
        <f t="shared" si="8"/>
        <v>0.91540451278103219</v>
      </c>
      <c r="AE101" s="3">
        <f t="shared" si="9"/>
        <v>1.2469233587717832</v>
      </c>
      <c r="AF101" s="3">
        <f t="shared" si="10"/>
        <v>0.33151884599075099</v>
      </c>
      <c r="AG101" s="3">
        <f t="shared" si="11"/>
        <v>5.0885204903024631E-2</v>
      </c>
      <c r="AH101" s="3"/>
      <c r="BG101" s="3"/>
      <c r="BH101" s="3"/>
      <c r="BI101" s="3"/>
      <c r="BJ101" s="3"/>
    </row>
    <row r="102" spans="1:62" x14ac:dyDescent="0.35">
      <c r="A102">
        <v>78</v>
      </c>
      <c r="B102">
        <v>22</v>
      </c>
      <c r="C102" t="s">
        <v>179</v>
      </c>
      <c r="D102" t="s">
        <v>27</v>
      </c>
      <c r="G102">
        <v>0.5</v>
      </c>
      <c r="H102">
        <v>0.5</v>
      </c>
      <c r="I102">
        <v>2269</v>
      </c>
      <c r="J102">
        <v>6831</v>
      </c>
      <c r="L102">
        <v>12658</v>
      </c>
      <c r="M102">
        <v>2.1560000000000001</v>
      </c>
      <c r="N102">
        <v>6.0650000000000004</v>
      </c>
      <c r="O102">
        <v>3.9089999999999998</v>
      </c>
      <c r="Q102">
        <v>1.208</v>
      </c>
      <c r="R102">
        <v>1</v>
      </c>
      <c r="S102">
        <v>0</v>
      </c>
      <c r="T102">
        <v>0</v>
      </c>
      <c r="V102">
        <v>0</v>
      </c>
      <c r="Y102" s="1">
        <v>44831</v>
      </c>
      <c r="Z102" s="6">
        <v>0.27878472222222223</v>
      </c>
      <c r="AB102">
        <v>1</v>
      </c>
      <c r="AD102" s="3">
        <f t="shared" si="8"/>
        <v>2.3219710058705352</v>
      </c>
      <c r="AE102" s="3">
        <f t="shared" si="9"/>
        <v>6.8721488697470345</v>
      </c>
      <c r="AF102" s="3">
        <f t="shared" si="10"/>
        <v>4.5501778638764989</v>
      </c>
      <c r="AG102" s="3">
        <f t="shared" si="11"/>
        <v>1.3511812695886296</v>
      </c>
      <c r="AH102" s="3"/>
      <c r="AK102">
        <f>ABS(100*(AD102-AD103)/(AVERAGE(AD102:AD103)))</f>
        <v>52.733599301798051</v>
      </c>
      <c r="AQ102">
        <f>ABS(100*(AE102-AE103)/(AVERAGE(AE102:AE103)))</f>
        <v>6.1754402445636662</v>
      </c>
      <c r="AW102">
        <f>ABS(100*(AF102-AF103)/(AVERAGE(AF102:AF103)))</f>
        <v>59.056657953500363</v>
      </c>
      <c r="BC102">
        <f>ABS(100*(AG102-AG103)/(AVERAGE(AG102:AG103)))</f>
        <v>5.3816927252615319</v>
      </c>
      <c r="BG102" s="3">
        <f>AVERAGE(AD102:AD103)</f>
        <v>3.153429424311156</v>
      </c>
      <c r="BH102" s="3">
        <f>AVERAGE(AE102:AE103)</f>
        <v>6.6663118183187544</v>
      </c>
      <c r="BI102" s="3">
        <f>AVERAGE(AF102:AF103)</f>
        <v>3.5128823940075979</v>
      </c>
      <c r="BJ102" s="3">
        <f>AVERAGE(AG102:AG103)</f>
        <v>1.3885448789575547</v>
      </c>
    </row>
    <row r="103" spans="1:62" x14ac:dyDescent="0.35">
      <c r="A103">
        <v>79</v>
      </c>
      <c r="B103">
        <v>22</v>
      </c>
      <c r="C103" t="s">
        <v>179</v>
      </c>
      <c r="D103" t="s">
        <v>27</v>
      </c>
      <c r="G103">
        <v>0.5</v>
      </c>
      <c r="H103">
        <v>0.5</v>
      </c>
      <c r="I103">
        <v>4001</v>
      </c>
      <c r="J103">
        <v>6414</v>
      </c>
      <c r="L103">
        <v>13362</v>
      </c>
      <c r="M103">
        <v>3.484</v>
      </c>
      <c r="N103">
        <v>5.7119999999999997</v>
      </c>
      <c r="O103">
        <v>2.2280000000000002</v>
      </c>
      <c r="Q103">
        <v>1.2809999999999999</v>
      </c>
      <c r="R103">
        <v>1</v>
      </c>
      <c r="S103">
        <v>0</v>
      </c>
      <c r="T103">
        <v>0</v>
      </c>
      <c r="V103">
        <v>0</v>
      </c>
      <c r="Y103" s="1">
        <v>44831</v>
      </c>
      <c r="Z103" s="6">
        <v>0.28635416666666669</v>
      </c>
      <c r="AB103">
        <v>1</v>
      </c>
      <c r="AD103" s="3">
        <f t="shared" si="8"/>
        <v>3.9848878427517773</v>
      </c>
      <c r="AE103" s="3">
        <f t="shared" si="9"/>
        <v>6.4604747668904743</v>
      </c>
      <c r="AF103" s="3">
        <f t="shared" si="10"/>
        <v>2.475586924138697</v>
      </c>
      <c r="AG103" s="3">
        <f t="shared" si="11"/>
        <v>1.4259084883264799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23</v>
      </c>
      <c r="C104" t="s">
        <v>180</v>
      </c>
      <c r="D104" t="s">
        <v>27</v>
      </c>
      <c r="G104">
        <v>0.5</v>
      </c>
      <c r="H104">
        <v>0.5</v>
      </c>
      <c r="I104">
        <v>4039</v>
      </c>
      <c r="J104">
        <v>7583</v>
      </c>
      <c r="L104">
        <v>2286</v>
      </c>
      <c r="M104">
        <v>3.5129999999999999</v>
      </c>
      <c r="N104">
        <v>6.702</v>
      </c>
      <c r="O104">
        <v>3.1890000000000001</v>
      </c>
      <c r="Q104">
        <v>0.123</v>
      </c>
      <c r="R104">
        <v>1</v>
      </c>
      <c r="S104">
        <v>0</v>
      </c>
      <c r="T104">
        <v>0</v>
      </c>
      <c r="V104">
        <v>0</v>
      </c>
      <c r="Y104" s="1">
        <v>44831</v>
      </c>
      <c r="Z104" s="6">
        <v>0.29962962962962963</v>
      </c>
      <c r="AB104">
        <v>1</v>
      </c>
      <c r="AD104" s="3">
        <f t="shared" si="8"/>
        <v>4.0213721613438604</v>
      </c>
      <c r="AE104" s="3">
        <f t="shared" si="9"/>
        <v>7.6145443741790091</v>
      </c>
      <c r="AF104" s="3">
        <f t="shared" si="10"/>
        <v>3.5931722128351486</v>
      </c>
      <c r="AG104" s="3">
        <f t="shared" si="11"/>
        <v>0.25022855261564231</v>
      </c>
      <c r="AH104" s="3"/>
      <c r="BG104" s="3"/>
      <c r="BH104" s="3"/>
      <c r="BI104" s="3"/>
      <c r="BJ104" s="3"/>
    </row>
    <row r="105" spans="1:62" x14ac:dyDescent="0.35">
      <c r="A105">
        <v>81</v>
      </c>
      <c r="B105">
        <v>23</v>
      </c>
      <c r="C105" t="s">
        <v>180</v>
      </c>
      <c r="D105" t="s">
        <v>27</v>
      </c>
      <c r="G105">
        <v>0.5</v>
      </c>
      <c r="H105">
        <v>0.5</v>
      </c>
      <c r="I105">
        <v>3991</v>
      </c>
      <c r="J105">
        <v>7220</v>
      </c>
      <c r="L105">
        <v>2336</v>
      </c>
      <c r="M105">
        <v>3.4769999999999999</v>
      </c>
      <c r="N105">
        <v>6.3959999999999999</v>
      </c>
      <c r="O105">
        <v>2.919</v>
      </c>
      <c r="Q105">
        <v>0.128</v>
      </c>
      <c r="R105">
        <v>1</v>
      </c>
      <c r="S105">
        <v>0</v>
      </c>
      <c r="T105">
        <v>0</v>
      </c>
      <c r="V105">
        <v>0</v>
      </c>
      <c r="Y105" s="1">
        <v>44831</v>
      </c>
      <c r="Z105" s="6">
        <v>0.30679398148148146</v>
      </c>
      <c r="AB105">
        <v>1</v>
      </c>
      <c r="AD105" s="3">
        <f t="shared" si="8"/>
        <v>3.9752867062801767</v>
      </c>
      <c r="AE105" s="3">
        <f t="shared" si="9"/>
        <v>7.2561805868002764</v>
      </c>
      <c r="AF105" s="3">
        <f t="shared" si="10"/>
        <v>3.2808938805200998</v>
      </c>
      <c r="AG105" s="3">
        <f t="shared" si="11"/>
        <v>0.25553588349191003</v>
      </c>
      <c r="AH105" s="3"/>
      <c r="AK105">
        <f>ABS(100*(AD105-AD106)/(AVERAGE(AD105:AD106)))</f>
        <v>13.07017363360821</v>
      </c>
      <c r="AQ105">
        <f>ABS(100*(AE105-AE106)/(AVERAGE(AE105:AE106)))</f>
        <v>4.8326784552471151</v>
      </c>
      <c r="AW105">
        <f>ABS(100*(AF105-AF106)/(AVERAGE(AF105:AF106)))</f>
        <v>6.175886634201639</v>
      </c>
      <c r="BC105">
        <f>ABS(100*(AG105-AG106)/(AVERAGE(AG105:AG106)))</f>
        <v>2.1411603868900428</v>
      </c>
      <c r="BG105" s="3">
        <f>AVERAGE(AD105:AD106)</f>
        <v>4.2532396071330174</v>
      </c>
      <c r="BH105" s="3">
        <f>AVERAGE(AE105:AE106)</f>
        <v>7.4358560945218448</v>
      </c>
      <c r="BI105" s="3">
        <f>AVERAGE(AF105:AF106)</f>
        <v>3.1826164873888274</v>
      </c>
      <c r="BJ105" s="3">
        <f>AVERAGE(AG105:AG106)</f>
        <v>0.2528291447450135</v>
      </c>
    </row>
    <row r="106" spans="1:62" x14ac:dyDescent="0.35">
      <c r="A106">
        <v>82</v>
      </c>
      <c r="B106">
        <v>23</v>
      </c>
      <c r="C106" t="s">
        <v>180</v>
      </c>
      <c r="D106" t="s">
        <v>27</v>
      </c>
      <c r="G106">
        <v>0.5</v>
      </c>
      <c r="H106">
        <v>0.5</v>
      </c>
      <c r="I106">
        <v>4570</v>
      </c>
      <c r="J106">
        <v>7584</v>
      </c>
      <c r="L106">
        <v>2285</v>
      </c>
      <c r="M106">
        <v>3.9209999999999998</v>
      </c>
      <c r="N106">
        <v>6.7039999999999997</v>
      </c>
      <c r="O106">
        <v>2.7829999999999999</v>
      </c>
      <c r="Q106">
        <v>0.123</v>
      </c>
      <c r="R106">
        <v>1</v>
      </c>
      <c r="S106">
        <v>0</v>
      </c>
      <c r="T106">
        <v>0</v>
      </c>
      <c r="V106">
        <v>0</v>
      </c>
      <c r="Y106" s="1">
        <v>44831</v>
      </c>
      <c r="Z106" s="6">
        <v>0.31451388888888893</v>
      </c>
      <c r="AB106">
        <v>1</v>
      </c>
      <c r="AD106" s="3">
        <f t="shared" si="8"/>
        <v>4.5311925079858577</v>
      </c>
      <c r="AE106" s="3">
        <f t="shared" si="9"/>
        <v>7.6155316022434132</v>
      </c>
      <c r="AF106" s="3">
        <f t="shared" si="10"/>
        <v>3.0843390942575555</v>
      </c>
      <c r="AG106" s="3">
        <f t="shared" si="11"/>
        <v>0.25012240599811691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24</v>
      </c>
      <c r="C107" t="s">
        <v>181</v>
      </c>
      <c r="D107" t="s">
        <v>27</v>
      </c>
      <c r="G107">
        <v>0.5</v>
      </c>
      <c r="H107">
        <v>0.5</v>
      </c>
      <c r="I107">
        <v>3854</v>
      </c>
      <c r="J107">
        <v>5898</v>
      </c>
      <c r="L107">
        <v>3605</v>
      </c>
      <c r="M107">
        <v>3.3719999999999999</v>
      </c>
      <c r="N107">
        <v>5.2750000000000004</v>
      </c>
      <c r="O107">
        <v>1.903</v>
      </c>
      <c r="Q107">
        <v>0.26100000000000001</v>
      </c>
      <c r="R107">
        <v>1</v>
      </c>
      <c r="S107">
        <v>0</v>
      </c>
      <c r="T107">
        <v>0</v>
      </c>
      <c r="V107">
        <v>0</v>
      </c>
      <c r="Y107" s="1">
        <v>44831</v>
      </c>
      <c r="Z107" s="6">
        <v>0.32739583333333333</v>
      </c>
      <c r="AB107">
        <v>1</v>
      </c>
      <c r="AD107" s="3">
        <f t="shared" si="8"/>
        <v>3.8437511366192476</v>
      </c>
      <c r="AE107" s="3">
        <f t="shared" si="9"/>
        <v>5.9510650856578966</v>
      </c>
      <c r="AF107" s="3">
        <f t="shared" si="10"/>
        <v>2.107313949038649</v>
      </c>
      <c r="AG107" s="3">
        <f t="shared" si="11"/>
        <v>0.39023594113158622</v>
      </c>
      <c r="AH107" s="3"/>
      <c r="BG107" s="3"/>
      <c r="BH107" s="3"/>
      <c r="BI107" s="3"/>
      <c r="BJ107" s="3"/>
    </row>
    <row r="108" spans="1:62" x14ac:dyDescent="0.35">
      <c r="A108">
        <v>84</v>
      </c>
      <c r="B108">
        <v>24</v>
      </c>
      <c r="C108" t="s">
        <v>181</v>
      </c>
      <c r="D108" t="s">
        <v>27</v>
      </c>
      <c r="G108">
        <v>0.5</v>
      </c>
      <c r="H108">
        <v>0.5</v>
      </c>
      <c r="I108">
        <v>3868</v>
      </c>
      <c r="J108">
        <v>5747</v>
      </c>
      <c r="L108">
        <v>3605</v>
      </c>
      <c r="M108">
        <v>3.3820000000000001</v>
      </c>
      <c r="N108">
        <v>5.1470000000000002</v>
      </c>
      <c r="O108">
        <v>1.7649999999999999</v>
      </c>
      <c r="Q108">
        <v>0.26100000000000001</v>
      </c>
      <c r="R108">
        <v>1</v>
      </c>
      <c r="S108">
        <v>0</v>
      </c>
      <c r="T108">
        <v>0</v>
      </c>
      <c r="V108">
        <v>0</v>
      </c>
      <c r="Y108" s="1">
        <v>44831</v>
      </c>
      <c r="Z108" s="6">
        <v>0.3346412037037037</v>
      </c>
      <c r="AB108">
        <v>1</v>
      </c>
      <c r="AD108" s="3">
        <f t="shared" si="8"/>
        <v>3.8571927276794886</v>
      </c>
      <c r="AE108" s="3">
        <f t="shared" si="9"/>
        <v>5.8019936479328598</v>
      </c>
      <c r="AF108" s="3">
        <f t="shared" si="10"/>
        <v>1.9448009202533711</v>
      </c>
      <c r="AG108" s="3">
        <f t="shared" si="11"/>
        <v>0.39023594113158622</v>
      </c>
      <c r="AH108" s="3"/>
      <c r="AK108">
        <f>ABS(100*(AD108-AD109)/(AVERAGE(AD108:AD109)))</f>
        <v>7.1061031262398613</v>
      </c>
      <c r="AQ108">
        <f>ABS(100*(AE108-AE109)/(AVERAGE(AE108:AE109)))</f>
        <v>3.4024860171004478E-2</v>
      </c>
      <c r="AW108">
        <f>ABS(100*(AF108-AF109)/(AVERAGE(AF108:AF109)))</f>
        <v>15.646756125357369</v>
      </c>
      <c r="BC108">
        <f>ABS(100*(AG108-AG109)/(AVERAGE(AG108:AG109)))</f>
        <v>2.7016700003839311</v>
      </c>
      <c r="BG108" s="3">
        <f>AVERAGE(AD108:AD109)</f>
        <v>3.999289547459179</v>
      </c>
      <c r="BH108" s="3">
        <f>AVERAGE(AE108:AE109)</f>
        <v>5.8029808759972639</v>
      </c>
      <c r="BI108" s="3">
        <f>AVERAGE(AF108:AF109)</f>
        <v>1.8036913285380849</v>
      </c>
      <c r="BJ108" s="3">
        <f>AVERAGE(AG108:AG109)</f>
        <v>0.38503475687284383</v>
      </c>
    </row>
    <row r="109" spans="1:62" x14ac:dyDescent="0.35">
      <c r="A109">
        <v>85</v>
      </c>
      <c r="B109">
        <v>24</v>
      </c>
      <c r="C109" t="s">
        <v>181</v>
      </c>
      <c r="D109" t="s">
        <v>27</v>
      </c>
      <c r="G109">
        <v>0.5</v>
      </c>
      <c r="H109">
        <v>0.5</v>
      </c>
      <c r="I109">
        <v>4164</v>
      </c>
      <c r="J109">
        <v>5749</v>
      </c>
      <c r="L109">
        <v>3507</v>
      </c>
      <c r="M109">
        <v>3.609</v>
      </c>
      <c r="N109">
        <v>5.149</v>
      </c>
      <c r="O109">
        <v>1.54</v>
      </c>
      <c r="Q109">
        <v>0.251</v>
      </c>
      <c r="R109">
        <v>1</v>
      </c>
      <c r="S109">
        <v>0</v>
      </c>
      <c r="T109">
        <v>0</v>
      </c>
      <c r="V109">
        <v>0</v>
      </c>
      <c r="Y109" s="1">
        <v>44831</v>
      </c>
      <c r="Z109" s="6">
        <v>0.34244212962962961</v>
      </c>
      <c r="AB109">
        <v>1</v>
      </c>
      <c r="AD109" s="3">
        <f t="shared" si="8"/>
        <v>4.1413863672388693</v>
      </c>
      <c r="AE109" s="3">
        <f t="shared" si="9"/>
        <v>5.803968104061668</v>
      </c>
      <c r="AF109" s="3">
        <f t="shared" si="10"/>
        <v>1.6625817368227986</v>
      </c>
      <c r="AG109" s="3">
        <f t="shared" si="11"/>
        <v>0.37983357261410139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25</v>
      </c>
      <c r="C110" t="s">
        <v>182</v>
      </c>
      <c r="D110" t="s">
        <v>27</v>
      </c>
      <c r="G110">
        <v>0.5</v>
      </c>
      <c r="H110">
        <v>0.5</v>
      </c>
      <c r="I110">
        <v>4494</v>
      </c>
      <c r="J110">
        <v>7257</v>
      </c>
      <c r="L110">
        <v>13001</v>
      </c>
      <c r="M110">
        <v>3.8620000000000001</v>
      </c>
      <c r="N110">
        <v>6.4260000000000002</v>
      </c>
      <c r="O110">
        <v>2.5640000000000001</v>
      </c>
      <c r="Q110">
        <v>1.244</v>
      </c>
      <c r="R110">
        <v>1</v>
      </c>
      <c r="S110">
        <v>0</v>
      </c>
      <c r="T110">
        <v>0</v>
      </c>
      <c r="V110">
        <v>0</v>
      </c>
      <c r="Y110" s="1">
        <v>44831</v>
      </c>
      <c r="Z110" s="6">
        <v>0.3555787037037037</v>
      </c>
      <c r="AB110">
        <v>1</v>
      </c>
      <c r="AD110" s="3">
        <f t="shared" si="8"/>
        <v>4.4582238708016924</v>
      </c>
      <c r="AE110" s="3">
        <f t="shared" si="9"/>
        <v>7.2927080251832335</v>
      </c>
      <c r="AF110" s="3">
        <f t="shared" si="10"/>
        <v>2.8344841543815411</v>
      </c>
      <c r="AG110" s="3">
        <f t="shared" si="11"/>
        <v>1.3875895593998266</v>
      </c>
      <c r="AH110" s="3"/>
      <c r="BG110" s="3"/>
      <c r="BH110" s="3"/>
      <c r="BI110" s="3"/>
      <c r="BJ110" s="3"/>
    </row>
    <row r="111" spans="1:62" x14ac:dyDescent="0.35">
      <c r="A111">
        <v>87</v>
      </c>
      <c r="B111">
        <v>25</v>
      </c>
      <c r="C111" t="s">
        <v>182</v>
      </c>
      <c r="D111" t="s">
        <v>27</v>
      </c>
      <c r="G111">
        <v>0.5</v>
      </c>
      <c r="H111">
        <v>0.5</v>
      </c>
      <c r="I111">
        <v>4762</v>
      </c>
      <c r="J111">
        <v>7269</v>
      </c>
      <c r="L111">
        <v>12663</v>
      </c>
      <c r="M111">
        <v>4.0679999999999996</v>
      </c>
      <c r="N111">
        <v>6.4370000000000003</v>
      </c>
      <c r="O111">
        <v>2.3690000000000002</v>
      </c>
      <c r="Q111">
        <v>1.208</v>
      </c>
      <c r="R111">
        <v>1</v>
      </c>
      <c r="S111">
        <v>0</v>
      </c>
      <c r="T111">
        <v>0</v>
      </c>
      <c r="V111">
        <v>0</v>
      </c>
      <c r="Y111" s="1">
        <v>44831</v>
      </c>
      <c r="Z111" s="6">
        <v>0.36278935185185185</v>
      </c>
      <c r="AB111">
        <v>1</v>
      </c>
      <c r="AD111" s="3">
        <f t="shared" si="8"/>
        <v>4.715534328240591</v>
      </c>
      <c r="AE111" s="3">
        <f t="shared" si="9"/>
        <v>7.3045547619560836</v>
      </c>
      <c r="AF111" s="3">
        <f t="shared" si="10"/>
        <v>2.5890204337154925</v>
      </c>
      <c r="AG111" s="3">
        <f t="shared" si="11"/>
        <v>1.3517120026762566</v>
      </c>
      <c r="AH111" s="3"/>
      <c r="AK111">
        <f>ABS(100*(AD111-AD112)/(AVERAGE(AD111:AD112)))</f>
        <v>0.60895980863509325</v>
      </c>
      <c r="AQ111">
        <f>ABS(100*(AE111-AE112)/(AVERAGE(AE111:AE112)))</f>
        <v>0.9148324592350251</v>
      </c>
      <c r="AW111">
        <f>ABS(100*(AF111-AF112)/(AVERAGE(AF111:AF112)))</f>
        <v>1.4695317456106927</v>
      </c>
      <c r="BC111">
        <f>ABS(100*(AG111-AG112)/(AVERAGE(AG111:AG112)))</f>
        <v>3.0316186947704429</v>
      </c>
      <c r="BG111" s="3">
        <f>AVERAGE(AD111:AD112)</f>
        <v>4.7299360329479923</v>
      </c>
      <c r="BH111" s="3">
        <f>AVERAGE(AE111:AE112)</f>
        <v>7.3381205161458265</v>
      </c>
      <c r="BI111" s="3">
        <f>AVERAGE(AF111:AF112)</f>
        <v>2.6081844831978347</v>
      </c>
      <c r="BJ111" s="3">
        <f>AVERAGE(AG111:AG112)</f>
        <v>1.3725167397112261</v>
      </c>
    </row>
    <row r="112" spans="1:62" x14ac:dyDescent="0.35">
      <c r="A112">
        <v>88</v>
      </c>
      <c r="B112">
        <v>25</v>
      </c>
      <c r="C112" t="s">
        <v>182</v>
      </c>
      <c r="D112" t="s">
        <v>27</v>
      </c>
      <c r="G112">
        <v>0.5</v>
      </c>
      <c r="H112">
        <v>0.5</v>
      </c>
      <c r="I112">
        <v>4792</v>
      </c>
      <c r="J112">
        <v>7337</v>
      </c>
      <c r="L112">
        <v>13055</v>
      </c>
      <c r="M112">
        <v>4.0910000000000002</v>
      </c>
      <c r="N112">
        <v>6.4939999999999998</v>
      </c>
      <c r="O112">
        <v>2.403</v>
      </c>
      <c r="Q112">
        <v>1.2490000000000001</v>
      </c>
      <c r="R112">
        <v>1</v>
      </c>
      <c r="S112">
        <v>0</v>
      </c>
      <c r="T112">
        <v>0</v>
      </c>
      <c r="V112">
        <v>0</v>
      </c>
      <c r="Y112" s="1">
        <v>44831</v>
      </c>
      <c r="Z112" s="6">
        <v>0.37042824074074071</v>
      </c>
      <c r="AB112">
        <v>1</v>
      </c>
      <c r="AD112" s="3">
        <f t="shared" si="8"/>
        <v>4.7443377376553935</v>
      </c>
      <c r="AE112" s="3">
        <f t="shared" si="9"/>
        <v>7.3716862703355703</v>
      </c>
      <c r="AF112" s="3">
        <f t="shared" si="10"/>
        <v>2.6273485326801769</v>
      </c>
      <c r="AG112" s="3">
        <f t="shared" si="11"/>
        <v>1.3933214767461959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26</v>
      </c>
      <c r="C113" t="s">
        <v>183</v>
      </c>
      <c r="D113" t="s">
        <v>27</v>
      </c>
      <c r="G113">
        <v>0.5</v>
      </c>
      <c r="H113">
        <v>0.5</v>
      </c>
      <c r="I113">
        <v>3836</v>
      </c>
      <c r="J113">
        <v>7716</v>
      </c>
      <c r="L113">
        <v>3657</v>
      </c>
      <c r="M113">
        <v>3.3580000000000001</v>
      </c>
      <c r="N113">
        <v>6.8150000000000004</v>
      </c>
      <c r="O113">
        <v>3.4569999999999999</v>
      </c>
      <c r="Q113">
        <v>0.26600000000000001</v>
      </c>
      <c r="R113">
        <v>1</v>
      </c>
      <c r="S113">
        <v>0</v>
      </c>
      <c r="T113">
        <v>0</v>
      </c>
      <c r="V113">
        <v>0</v>
      </c>
      <c r="Y113" s="1">
        <v>44831</v>
      </c>
      <c r="Z113" s="6">
        <v>0.38385416666666666</v>
      </c>
      <c r="AB113">
        <v>1</v>
      </c>
      <c r="AD113" s="3">
        <f t="shared" si="8"/>
        <v>3.8264690909703662</v>
      </c>
      <c r="AE113" s="3">
        <f t="shared" si="9"/>
        <v>7.7458457067447704</v>
      </c>
      <c r="AF113" s="3">
        <f t="shared" si="10"/>
        <v>3.9193766157744041</v>
      </c>
      <c r="AG113" s="3">
        <f t="shared" si="11"/>
        <v>0.39575556524290467</v>
      </c>
      <c r="AH113" s="3"/>
      <c r="BG113" s="3"/>
      <c r="BH113" s="3"/>
      <c r="BI113" s="3"/>
      <c r="BJ113" s="3"/>
    </row>
    <row r="114" spans="1:62" x14ac:dyDescent="0.35">
      <c r="A114">
        <v>90</v>
      </c>
      <c r="B114">
        <v>26</v>
      </c>
      <c r="C114" t="s">
        <v>183</v>
      </c>
      <c r="D114" t="s">
        <v>27</v>
      </c>
      <c r="G114">
        <v>0.5</v>
      </c>
      <c r="H114">
        <v>0.5</v>
      </c>
      <c r="I114">
        <v>3726</v>
      </c>
      <c r="J114">
        <v>7707</v>
      </c>
      <c r="L114">
        <v>3742</v>
      </c>
      <c r="M114">
        <v>3.2730000000000001</v>
      </c>
      <c r="N114">
        <v>6.8070000000000004</v>
      </c>
      <c r="O114">
        <v>3.5339999999999998</v>
      </c>
      <c r="Q114">
        <v>0.27500000000000002</v>
      </c>
      <c r="R114">
        <v>1</v>
      </c>
      <c r="S114">
        <v>0</v>
      </c>
      <c r="T114">
        <v>0</v>
      </c>
      <c r="V114">
        <v>0</v>
      </c>
      <c r="Y114" s="1">
        <v>44831</v>
      </c>
      <c r="Z114" s="6">
        <v>0.39104166666666668</v>
      </c>
      <c r="AB114">
        <v>1</v>
      </c>
      <c r="AD114" s="3">
        <f t="shared" si="8"/>
        <v>3.7208565897827586</v>
      </c>
      <c r="AE114" s="3">
        <f t="shared" si="9"/>
        <v>7.7369606541651317</v>
      </c>
      <c r="AF114" s="3">
        <f t="shared" si="10"/>
        <v>4.0161040643823736</v>
      </c>
      <c r="AG114" s="3">
        <f t="shared" si="11"/>
        <v>0.40477802773255989</v>
      </c>
      <c r="AH114" s="3"/>
      <c r="AK114">
        <f>ABS(100*(AD114-AD115)/(AVERAGE(AD114:AD115)))</f>
        <v>1.1418388309154426</v>
      </c>
      <c r="AQ114">
        <f>ABS(100*(AE114-AE115)/(AVERAGE(AE114:AE115)))</f>
        <v>0.20395013122511774</v>
      </c>
      <c r="AW114">
        <f>ABS(100*(AF114-AF115)/(AVERAGE(AF114:AF115)))</f>
        <v>1.434829783267066</v>
      </c>
      <c r="BC114">
        <f>ABS(100*(AG114-AG115)/(AVERAGE(AG114:AG115)))</f>
        <v>0.52584722863932987</v>
      </c>
      <c r="BG114" s="3">
        <f>AVERAGE(AD114:AD115)</f>
        <v>3.6997340895452369</v>
      </c>
      <c r="BH114" s="3">
        <f>AVERAGE(AE114:AE115)</f>
        <v>7.7448584786803654</v>
      </c>
      <c r="BI114" s="3">
        <f>AVERAGE(AF114:AF115)</f>
        <v>4.045124389135129</v>
      </c>
      <c r="BJ114" s="3">
        <f>AVERAGE(AG114:AG115)</f>
        <v>0.40371656155730634</v>
      </c>
    </row>
    <row r="115" spans="1:62" x14ac:dyDescent="0.35">
      <c r="A115">
        <v>91</v>
      </c>
      <c r="B115">
        <v>26</v>
      </c>
      <c r="C115" t="s">
        <v>183</v>
      </c>
      <c r="D115" t="s">
        <v>27</v>
      </c>
      <c r="G115">
        <v>0.5</v>
      </c>
      <c r="H115">
        <v>0.5</v>
      </c>
      <c r="I115">
        <v>3682</v>
      </c>
      <c r="J115">
        <v>7723</v>
      </c>
      <c r="L115">
        <v>3722</v>
      </c>
      <c r="M115">
        <v>3.2389999999999999</v>
      </c>
      <c r="N115">
        <v>6.8209999999999997</v>
      </c>
      <c r="O115">
        <v>3.5819999999999999</v>
      </c>
      <c r="Q115">
        <v>0.27300000000000002</v>
      </c>
      <c r="R115">
        <v>1</v>
      </c>
      <c r="S115">
        <v>0</v>
      </c>
      <c r="T115">
        <v>0</v>
      </c>
      <c r="V115">
        <v>0</v>
      </c>
      <c r="Y115" s="1">
        <v>44831</v>
      </c>
      <c r="Z115" s="6">
        <v>0.39854166666666663</v>
      </c>
      <c r="AB115">
        <v>1</v>
      </c>
      <c r="AD115" s="3">
        <f t="shared" si="8"/>
        <v>3.6786115893077151</v>
      </c>
      <c r="AE115" s="3">
        <f t="shared" si="9"/>
        <v>7.7527563031955999</v>
      </c>
      <c r="AF115" s="3">
        <f t="shared" si="10"/>
        <v>4.0741447138878844</v>
      </c>
      <c r="AG115" s="3">
        <f t="shared" si="11"/>
        <v>0.4026550953820528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27</v>
      </c>
      <c r="C116" t="s">
        <v>184</v>
      </c>
      <c r="D116" t="s">
        <v>27</v>
      </c>
      <c r="G116">
        <v>0.5</v>
      </c>
      <c r="H116">
        <v>0.5</v>
      </c>
      <c r="I116">
        <v>3531</v>
      </c>
      <c r="J116">
        <v>11326</v>
      </c>
      <c r="L116">
        <v>8354</v>
      </c>
      <c r="M116">
        <v>3.1240000000000001</v>
      </c>
      <c r="N116">
        <v>9.8740000000000006</v>
      </c>
      <c r="O116">
        <v>6.75</v>
      </c>
      <c r="Q116">
        <v>0.75800000000000001</v>
      </c>
      <c r="R116">
        <v>1</v>
      </c>
      <c r="S116">
        <v>0</v>
      </c>
      <c r="T116">
        <v>0</v>
      </c>
      <c r="V116">
        <v>0</v>
      </c>
      <c r="Y116" s="1">
        <v>44831</v>
      </c>
      <c r="Z116" s="6">
        <v>0.41180555555555554</v>
      </c>
      <c r="AB116">
        <v>1</v>
      </c>
      <c r="AD116" s="3">
        <f t="shared" si="8"/>
        <v>3.5336344285865446</v>
      </c>
      <c r="AE116" s="3">
        <f t="shared" si="9"/>
        <v>11.309739019244008</v>
      </c>
      <c r="AF116" s="3">
        <f t="shared" si="10"/>
        <v>7.7761045906574626</v>
      </c>
      <c r="AG116" s="3">
        <f t="shared" si="11"/>
        <v>0.89432622775949955</v>
      </c>
      <c r="AH116" s="3"/>
      <c r="BG116" s="3"/>
      <c r="BH116" s="3"/>
      <c r="BI116" s="3"/>
      <c r="BJ116" s="3"/>
    </row>
    <row r="117" spans="1:62" x14ac:dyDescent="0.35">
      <c r="A117">
        <v>93</v>
      </c>
      <c r="B117">
        <v>27</v>
      </c>
      <c r="C117" t="s">
        <v>184</v>
      </c>
      <c r="D117" t="s">
        <v>27</v>
      </c>
      <c r="G117">
        <v>0.5</v>
      </c>
      <c r="H117">
        <v>0.5</v>
      </c>
      <c r="I117">
        <v>3611</v>
      </c>
      <c r="J117">
        <v>11347</v>
      </c>
      <c r="L117">
        <v>8640</v>
      </c>
      <c r="M117">
        <v>3.1850000000000001</v>
      </c>
      <c r="N117">
        <v>9.8919999999999995</v>
      </c>
      <c r="O117">
        <v>6.7069999999999999</v>
      </c>
      <c r="Q117">
        <v>0.78800000000000003</v>
      </c>
      <c r="R117">
        <v>1</v>
      </c>
      <c r="S117">
        <v>0</v>
      </c>
      <c r="T117">
        <v>0</v>
      </c>
      <c r="V117">
        <v>0</v>
      </c>
      <c r="Y117" s="1">
        <v>44831</v>
      </c>
      <c r="Z117" s="6">
        <v>0.41908564814814814</v>
      </c>
      <c r="AB117">
        <v>1</v>
      </c>
      <c r="AD117" s="3">
        <f t="shared" si="8"/>
        <v>3.6104435203593503</v>
      </c>
      <c r="AE117" s="3">
        <f t="shared" si="9"/>
        <v>11.330470808596498</v>
      </c>
      <c r="AF117" s="3">
        <f t="shared" si="10"/>
        <v>7.7200272882371479</v>
      </c>
      <c r="AG117" s="3">
        <f t="shared" si="11"/>
        <v>0.92468416037175116</v>
      </c>
      <c r="AH117" s="3"/>
      <c r="AK117">
        <f>ABS(100*(AD117-AD118)/(AVERAGE(AD117:AD118)))</f>
        <v>5.2059948745773141</v>
      </c>
      <c r="AQ117">
        <f>ABS(100*(AE117-AE118)/(AVERAGE(AE117:AE118)))</f>
        <v>0.27842901609011034</v>
      </c>
      <c r="AW117">
        <f>ABS(100*(AF117-AF118)/(AVERAGE(AF117:AF118)))</f>
        <v>2.112639629344069</v>
      </c>
      <c r="BC117">
        <f>ABS(100*(AG117-AG118)/(AVERAGE(AG117:AG118)))</f>
        <v>0.53807227561482829</v>
      </c>
      <c r="BG117" s="3">
        <f>AVERAGE(AD117:AD118)</f>
        <v>3.7069349418989375</v>
      </c>
      <c r="BH117" s="3">
        <f>AVERAGE(AE117:AE118)</f>
        <v>11.346266457626964</v>
      </c>
      <c r="BI117" s="3">
        <f>AVERAGE(AF117:AF118)</f>
        <v>7.6393315157280277</v>
      </c>
      <c r="BJ117" s="3">
        <f>AVERAGE(AG117:AG118)</f>
        <v>0.92717860588359702</v>
      </c>
    </row>
    <row r="118" spans="1:62" x14ac:dyDescent="0.35">
      <c r="A118">
        <v>94</v>
      </c>
      <c r="B118">
        <v>27</v>
      </c>
      <c r="C118" t="s">
        <v>184</v>
      </c>
      <c r="D118" t="s">
        <v>27</v>
      </c>
      <c r="G118">
        <v>0.5</v>
      </c>
      <c r="H118">
        <v>0.5</v>
      </c>
      <c r="I118">
        <v>3812</v>
      </c>
      <c r="J118">
        <v>11379</v>
      </c>
      <c r="L118">
        <v>8687</v>
      </c>
      <c r="M118">
        <v>3.339</v>
      </c>
      <c r="N118">
        <v>9.9190000000000005</v>
      </c>
      <c r="O118">
        <v>6.58</v>
      </c>
      <c r="Q118">
        <v>0.79300000000000004</v>
      </c>
      <c r="R118">
        <v>1</v>
      </c>
      <c r="S118">
        <v>0</v>
      </c>
      <c r="T118">
        <v>0</v>
      </c>
      <c r="V118">
        <v>0</v>
      </c>
      <c r="Y118" s="1">
        <v>44831</v>
      </c>
      <c r="Z118" s="6">
        <v>0.42686342592592591</v>
      </c>
      <c r="AB118">
        <v>1</v>
      </c>
      <c r="AD118" s="3">
        <f t="shared" si="8"/>
        <v>3.8034263634385246</v>
      </c>
      <c r="AE118" s="3">
        <f t="shared" si="9"/>
        <v>11.362062106657431</v>
      </c>
      <c r="AF118" s="3">
        <f t="shared" si="10"/>
        <v>7.5586357432189066</v>
      </c>
      <c r="AG118" s="3">
        <f t="shared" si="11"/>
        <v>0.92967305139544287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28</v>
      </c>
      <c r="C119" t="s">
        <v>185</v>
      </c>
      <c r="D119" t="s">
        <v>27</v>
      </c>
      <c r="G119">
        <v>0.5</v>
      </c>
      <c r="H119">
        <v>0.5</v>
      </c>
      <c r="I119">
        <v>4940</v>
      </c>
      <c r="J119">
        <v>8192</v>
      </c>
      <c r="L119">
        <v>3860</v>
      </c>
      <c r="M119">
        <v>4.2050000000000001</v>
      </c>
      <c r="N119">
        <v>7.2190000000000003</v>
      </c>
      <c r="O119">
        <v>3.0139999999999998</v>
      </c>
      <c r="Q119">
        <v>0.28799999999999998</v>
      </c>
      <c r="R119">
        <v>1</v>
      </c>
      <c r="S119">
        <v>0</v>
      </c>
      <c r="T119">
        <v>0</v>
      </c>
      <c r="V119">
        <v>0</v>
      </c>
      <c r="Y119" s="1">
        <v>44831</v>
      </c>
      <c r="Z119" s="6">
        <v>0.44002314814814819</v>
      </c>
      <c r="AB119">
        <v>1</v>
      </c>
      <c r="AD119" s="3">
        <f t="shared" si="8"/>
        <v>4.8864345574350834</v>
      </c>
      <c r="AE119" s="3">
        <f t="shared" si="9"/>
        <v>8.2157662654011787</v>
      </c>
      <c r="AF119" s="3">
        <f t="shared" si="10"/>
        <v>3.3293317079660953</v>
      </c>
      <c r="AG119" s="3">
        <f t="shared" si="11"/>
        <v>0.41730332860055186</v>
      </c>
      <c r="AH119" s="3"/>
      <c r="BG119" s="3"/>
      <c r="BH119" s="3"/>
      <c r="BI119" s="3"/>
      <c r="BJ119" s="3"/>
    </row>
    <row r="120" spans="1:62" x14ac:dyDescent="0.35">
      <c r="A120">
        <v>96</v>
      </c>
      <c r="B120">
        <v>28</v>
      </c>
      <c r="C120" t="s">
        <v>185</v>
      </c>
      <c r="D120" t="s">
        <v>27</v>
      </c>
      <c r="G120">
        <v>0.5</v>
      </c>
      <c r="H120">
        <v>0.5</v>
      </c>
      <c r="I120">
        <v>5700</v>
      </c>
      <c r="J120">
        <v>8152</v>
      </c>
      <c r="L120">
        <v>3914</v>
      </c>
      <c r="M120">
        <v>4.7880000000000003</v>
      </c>
      <c r="N120">
        <v>7.1849999999999996</v>
      </c>
      <c r="O120">
        <v>2.3969999999999998</v>
      </c>
      <c r="Q120">
        <v>0.29299999999999998</v>
      </c>
      <c r="R120">
        <v>1</v>
      </c>
      <c r="S120">
        <v>0</v>
      </c>
      <c r="T120">
        <v>0</v>
      </c>
      <c r="V120">
        <v>0</v>
      </c>
      <c r="Y120" s="1">
        <v>44831</v>
      </c>
      <c r="Z120" s="6">
        <v>0.44721064814814815</v>
      </c>
      <c r="AB120">
        <v>1</v>
      </c>
      <c r="AD120" s="3">
        <f t="shared" si="8"/>
        <v>5.6161209292767378</v>
      </c>
      <c r="AE120" s="3">
        <f t="shared" si="9"/>
        <v>8.1762771428250112</v>
      </c>
      <c r="AF120" s="3">
        <f t="shared" si="10"/>
        <v>2.5601562135482734</v>
      </c>
      <c r="AG120" s="3">
        <f t="shared" si="11"/>
        <v>0.4230352459469211</v>
      </c>
      <c r="AH120" s="3"/>
      <c r="AK120">
        <f>ABS(100*(AD120-AD121)/(AVERAGE(AD120:AD121)))</f>
        <v>2.4398965666698498</v>
      </c>
      <c r="AQ120">
        <f>ABS(100*(AE120-AE121)/(AVERAGE(AE120:AE121)))</f>
        <v>0.49382388819512718</v>
      </c>
      <c r="AW120">
        <f>ABS(100*(AF120-AF121)/(AVERAGE(AF120:AF121)))</f>
        <v>6.6407440653727035</v>
      </c>
      <c r="BC120">
        <f>ABS(100*(AG120-AG121)/(AVERAGE(AG120:AG121)))</f>
        <v>0.6003923528476004</v>
      </c>
      <c r="BG120" s="3">
        <f>AVERAGE(AD120:AD121)</f>
        <v>5.5484329171519526</v>
      </c>
      <c r="BH120" s="3">
        <f>AVERAGE(AE120:AE121)</f>
        <v>8.1965153181452983</v>
      </c>
      <c r="BI120" s="3">
        <f>AVERAGE(AF120:AF121)</f>
        <v>2.6480824009933457</v>
      </c>
      <c r="BJ120" s="3">
        <f>AVERAGE(AG120:AG121)</f>
        <v>0.42430900535722538</v>
      </c>
    </row>
    <row r="121" spans="1:62" x14ac:dyDescent="0.35">
      <c r="A121">
        <v>97</v>
      </c>
      <c r="B121">
        <v>28</v>
      </c>
      <c r="C121" t="s">
        <v>185</v>
      </c>
      <c r="D121" t="s">
        <v>27</v>
      </c>
      <c r="G121">
        <v>0.5</v>
      </c>
      <c r="H121">
        <v>0.5</v>
      </c>
      <c r="I121">
        <v>5559</v>
      </c>
      <c r="J121">
        <v>8193</v>
      </c>
      <c r="L121">
        <v>3938</v>
      </c>
      <c r="M121">
        <v>4.68</v>
      </c>
      <c r="N121">
        <v>7.2190000000000003</v>
      </c>
      <c r="O121">
        <v>2.54</v>
      </c>
      <c r="Q121">
        <v>0.29599999999999999</v>
      </c>
      <c r="R121">
        <v>1</v>
      </c>
      <c r="S121">
        <v>0</v>
      </c>
      <c r="T121">
        <v>0</v>
      </c>
      <c r="V121">
        <v>0</v>
      </c>
      <c r="Y121" s="1">
        <v>44831</v>
      </c>
      <c r="Z121" s="6">
        <v>0.45483796296296292</v>
      </c>
      <c r="AB121">
        <v>1</v>
      </c>
      <c r="AD121" s="3">
        <f t="shared" si="8"/>
        <v>5.4807449050271675</v>
      </c>
      <c r="AE121" s="3">
        <f t="shared" si="9"/>
        <v>8.2167534934655855</v>
      </c>
      <c r="AF121" s="3">
        <f t="shared" si="10"/>
        <v>2.736008588438418</v>
      </c>
      <c r="AG121" s="3">
        <f t="shared" si="11"/>
        <v>0.4255827647675296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29</v>
      </c>
      <c r="C122" t="s">
        <v>186</v>
      </c>
      <c r="D122" t="s">
        <v>27</v>
      </c>
      <c r="G122">
        <v>0.5</v>
      </c>
      <c r="H122">
        <v>0.5</v>
      </c>
      <c r="I122">
        <v>5794</v>
      </c>
      <c r="J122">
        <v>8558</v>
      </c>
      <c r="L122">
        <v>6267</v>
      </c>
      <c r="M122">
        <v>4.8600000000000003</v>
      </c>
      <c r="N122">
        <v>7.5279999999999996</v>
      </c>
      <c r="O122">
        <v>2.6680000000000001</v>
      </c>
      <c r="Q122">
        <v>0.53900000000000003</v>
      </c>
      <c r="R122">
        <v>1</v>
      </c>
      <c r="S122">
        <v>0</v>
      </c>
      <c r="T122">
        <v>0</v>
      </c>
      <c r="V122">
        <v>0</v>
      </c>
      <c r="Y122" s="1">
        <v>44831</v>
      </c>
      <c r="Z122" s="6">
        <v>0.46790509259259255</v>
      </c>
      <c r="AB122">
        <v>1</v>
      </c>
      <c r="AD122" s="3">
        <f t="shared" si="8"/>
        <v>5.7063716121097841</v>
      </c>
      <c r="AE122" s="3">
        <f t="shared" si="9"/>
        <v>8.5770917369731254</v>
      </c>
      <c r="AF122" s="3">
        <f t="shared" si="10"/>
        <v>2.8707201248633414</v>
      </c>
      <c r="AG122" s="3">
        <f t="shared" si="11"/>
        <v>0.67279823698408259</v>
      </c>
      <c r="AH122" s="3"/>
      <c r="BG122" s="3"/>
      <c r="BH122" s="3"/>
      <c r="BI122" s="3"/>
      <c r="BJ122" s="3"/>
    </row>
    <row r="123" spans="1:62" x14ac:dyDescent="0.35">
      <c r="A123">
        <v>99</v>
      </c>
      <c r="B123">
        <v>29</v>
      </c>
      <c r="C123" t="s">
        <v>186</v>
      </c>
      <c r="D123" t="s">
        <v>27</v>
      </c>
      <c r="G123">
        <v>0.5</v>
      </c>
      <c r="H123">
        <v>0.5</v>
      </c>
      <c r="I123">
        <v>5974</v>
      </c>
      <c r="J123">
        <v>8593</v>
      </c>
      <c r="L123">
        <v>6370</v>
      </c>
      <c r="M123">
        <v>4.9980000000000002</v>
      </c>
      <c r="N123">
        <v>7.5590000000000002</v>
      </c>
      <c r="O123">
        <v>2.5609999999999999</v>
      </c>
      <c r="Q123">
        <v>0.55000000000000004</v>
      </c>
      <c r="R123">
        <v>1</v>
      </c>
      <c r="S123">
        <v>0</v>
      </c>
      <c r="T123">
        <v>0</v>
      </c>
      <c r="V123">
        <v>0</v>
      </c>
      <c r="Y123" s="1">
        <v>44831</v>
      </c>
      <c r="Z123" s="6">
        <v>0.47510416666666666</v>
      </c>
      <c r="AB123">
        <v>1</v>
      </c>
      <c r="AD123" s="3">
        <f t="shared" si="8"/>
        <v>5.8791920685985968</v>
      </c>
      <c r="AE123" s="3">
        <f t="shared" si="9"/>
        <v>8.6116447192272716</v>
      </c>
      <c r="AF123" s="3">
        <f t="shared" si="10"/>
        <v>2.7324526506286748</v>
      </c>
      <c r="AG123" s="3">
        <f t="shared" si="11"/>
        <v>0.68373133858919422</v>
      </c>
      <c r="AH123" s="3"/>
      <c r="AK123">
        <f>ABS(100*(AD123-AD124)/(AVERAGE(AD123:AD124)))</f>
        <v>2.4799809745376811</v>
      </c>
      <c r="AQ123">
        <f>ABS(100*(AE123-AE124)/(AVERAGE(AE123:AE124)))</f>
        <v>0.53735442026642044</v>
      </c>
      <c r="AW123">
        <f>ABS(100*(AF123-AF124)/(AVERAGE(AF123:AF124)))</f>
        <v>6.7340732794004863</v>
      </c>
      <c r="BC123">
        <f>ABS(100*(AG123-AG124)/(AVERAGE(AG123:AG124)))</f>
        <v>0.61906222369904373</v>
      </c>
      <c r="BG123" s="3">
        <f>AVERAGE(AD123:AD124)</f>
        <v>5.8071835450615916</v>
      </c>
      <c r="BH123" s="3">
        <f>AVERAGE(AE123:AE124)</f>
        <v>8.6348445787407719</v>
      </c>
      <c r="BI123" s="3">
        <f>AVERAGE(AF123:AF124)</f>
        <v>2.8276610336791794</v>
      </c>
      <c r="BJ123" s="3">
        <f>AVERAGE(AG123:AG124)</f>
        <v>0.6858542709397013</v>
      </c>
    </row>
    <row r="124" spans="1:62" x14ac:dyDescent="0.35">
      <c r="A124">
        <v>100</v>
      </c>
      <c r="B124">
        <v>29</v>
      </c>
      <c r="C124" t="s">
        <v>186</v>
      </c>
      <c r="D124" t="s">
        <v>27</v>
      </c>
      <c r="G124">
        <v>0.5</v>
      </c>
      <c r="H124">
        <v>0.5</v>
      </c>
      <c r="I124">
        <v>5824</v>
      </c>
      <c r="J124">
        <v>8640</v>
      </c>
      <c r="L124">
        <v>6410</v>
      </c>
      <c r="M124">
        <v>4.883</v>
      </c>
      <c r="N124">
        <v>7.5979999999999999</v>
      </c>
      <c r="O124">
        <v>2.7149999999999999</v>
      </c>
      <c r="Q124">
        <v>0.55400000000000005</v>
      </c>
      <c r="R124">
        <v>1</v>
      </c>
      <c r="S124">
        <v>0</v>
      </c>
      <c r="T124">
        <v>0</v>
      </c>
      <c r="V124">
        <v>0</v>
      </c>
      <c r="Y124" s="1">
        <v>44831</v>
      </c>
      <c r="Z124" s="6">
        <v>0.48290509259259262</v>
      </c>
      <c r="AB124">
        <v>1</v>
      </c>
      <c r="AD124" s="3">
        <f t="shared" si="8"/>
        <v>5.7351750215245865</v>
      </c>
      <c r="AE124" s="3">
        <f t="shared" si="9"/>
        <v>8.6580444382542705</v>
      </c>
      <c r="AF124" s="3">
        <f t="shared" si="10"/>
        <v>2.922869416729684</v>
      </c>
      <c r="AG124" s="3">
        <f t="shared" si="11"/>
        <v>0.68797720329020839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30</v>
      </c>
      <c r="C125" t="s">
        <v>187</v>
      </c>
      <c r="D125" t="s">
        <v>27</v>
      </c>
      <c r="G125">
        <v>0.5</v>
      </c>
      <c r="H125">
        <v>0.5</v>
      </c>
      <c r="I125">
        <v>5915</v>
      </c>
      <c r="J125">
        <v>8479</v>
      </c>
      <c r="L125">
        <v>3037</v>
      </c>
      <c r="M125">
        <v>4.9530000000000003</v>
      </c>
      <c r="N125">
        <v>7.4619999999999997</v>
      </c>
      <c r="O125">
        <v>2.5099999999999998</v>
      </c>
      <c r="Q125">
        <v>0.20200000000000001</v>
      </c>
      <c r="R125">
        <v>1</v>
      </c>
      <c r="S125">
        <v>0</v>
      </c>
      <c r="T125">
        <v>0</v>
      </c>
      <c r="V125">
        <v>0</v>
      </c>
      <c r="Y125" s="1">
        <v>44831</v>
      </c>
      <c r="Z125" s="6">
        <v>0.4964351851851852</v>
      </c>
      <c r="AB125">
        <v>1</v>
      </c>
      <c r="AD125" s="3">
        <f t="shared" si="8"/>
        <v>5.8225453634161521</v>
      </c>
      <c r="AE125" s="3">
        <f t="shared" si="9"/>
        <v>8.49910071988519</v>
      </c>
      <c r="AF125" s="3">
        <f t="shared" si="10"/>
        <v>2.6765553564690379</v>
      </c>
      <c r="AG125" s="3">
        <f t="shared" si="11"/>
        <v>0.32994466237718428</v>
      </c>
      <c r="AH125" s="3"/>
      <c r="BG125" s="3"/>
      <c r="BH125" s="3"/>
      <c r="BI125" s="3"/>
      <c r="BJ125" s="3"/>
    </row>
    <row r="126" spans="1:62" x14ac:dyDescent="0.35">
      <c r="A126">
        <v>102</v>
      </c>
      <c r="B126">
        <v>30</v>
      </c>
      <c r="C126" t="s">
        <v>187</v>
      </c>
      <c r="D126" t="s">
        <v>27</v>
      </c>
      <c r="G126">
        <v>0.5</v>
      </c>
      <c r="H126">
        <v>0.5</v>
      </c>
      <c r="I126">
        <v>5886</v>
      </c>
      <c r="J126">
        <v>8559</v>
      </c>
      <c r="L126">
        <v>3087</v>
      </c>
      <c r="M126">
        <v>4.93</v>
      </c>
      <c r="N126">
        <v>7.53</v>
      </c>
      <c r="O126">
        <v>2.6</v>
      </c>
      <c r="Q126">
        <v>0.20699999999999999</v>
      </c>
      <c r="R126">
        <v>1</v>
      </c>
      <c r="S126">
        <v>0</v>
      </c>
      <c r="T126">
        <v>0</v>
      </c>
      <c r="V126">
        <v>0</v>
      </c>
      <c r="Y126" s="1">
        <v>44831</v>
      </c>
      <c r="Z126" s="6">
        <v>0.50366898148148154</v>
      </c>
      <c r="AB126">
        <v>1</v>
      </c>
      <c r="AD126" s="3">
        <f t="shared" si="8"/>
        <v>5.7947020676485108</v>
      </c>
      <c r="AE126" s="3">
        <f t="shared" si="9"/>
        <v>8.5780789650375286</v>
      </c>
      <c r="AF126" s="3">
        <f t="shared" si="10"/>
        <v>2.7833768973890178</v>
      </c>
      <c r="AG126" s="3">
        <f t="shared" si="11"/>
        <v>0.33525199325345206</v>
      </c>
      <c r="AH126" s="3"/>
      <c r="AK126">
        <f>ABS(100*(AD126-AD127)/(AVERAGE(AD126:AD127)))</f>
        <v>2.06610435365012</v>
      </c>
      <c r="AQ126">
        <f>ABS(100*(AE126-AE127)/(AVERAGE(AE126:AE127)))</f>
        <v>0.80886936667080811</v>
      </c>
      <c r="AW126">
        <f>ABS(100*(AF126-AF127)/(AVERAGE(AF126:AF127)))</f>
        <v>7.0705533326959742</v>
      </c>
      <c r="BC126">
        <f>ABS(100*(AG126-AG127)/(AVERAGE(AG126:AG127)))</f>
        <v>0.37922048416923954</v>
      </c>
      <c r="BG126" s="3">
        <f>AVERAGE(AD126:AD127)</f>
        <v>5.8551892274195954</v>
      </c>
      <c r="BH126" s="3">
        <f>AVERAGE(AE126:AE127)</f>
        <v>8.5435259827833807</v>
      </c>
      <c r="BI126" s="3">
        <f>AVERAGE(AF126:AF127)</f>
        <v>2.6883367553637854</v>
      </c>
      <c r="BJ126" s="3">
        <f>AVERAGE(AG126:AG127)</f>
        <v>0.33588887295860415</v>
      </c>
    </row>
    <row r="127" spans="1:62" x14ac:dyDescent="0.35">
      <c r="A127">
        <v>103</v>
      </c>
      <c r="B127">
        <v>30</v>
      </c>
      <c r="C127" t="s">
        <v>187</v>
      </c>
      <c r="D127" t="s">
        <v>27</v>
      </c>
      <c r="G127">
        <v>0.5</v>
      </c>
      <c r="H127">
        <v>0.5</v>
      </c>
      <c r="I127">
        <v>6012</v>
      </c>
      <c r="J127">
        <v>8489</v>
      </c>
      <c r="L127">
        <v>3099</v>
      </c>
      <c r="M127">
        <v>5.0270000000000001</v>
      </c>
      <c r="N127">
        <v>7.4710000000000001</v>
      </c>
      <c r="O127">
        <v>2.444</v>
      </c>
      <c r="Q127">
        <v>0.20799999999999999</v>
      </c>
      <c r="R127">
        <v>1</v>
      </c>
      <c r="S127">
        <v>0</v>
      </c>
      <c r="T127">
        <v>0</v>
      </c>
      <c r="V127">
        <v>0</v>
      </c>
      <c r="Y127" s="1">
        <v>44831</v>
      </c>
      <c r="Z127" s="6">
        <v>0.51138888888888889</v>
      </c>
      <c r="AB127">
        <v>1</v>
      </c>
      <c r="AD127" s="3">
        <f t="shared" si="8"/>
        <v>5.9156763871906799</v>
      </c>
      <c r="AE127" s="3">
        <f t="shared" si="9"/>
        <v>8.5089730005292328</v>
      </c>
      <c r="AF127" s="3">
        <f t="shared" si="10"/>
        <v>2.5932966133385529</v>
      </c>
      <c r="AG127" s="3">
        <f t="shared" si="11"/>
        <v>0.33652575266375628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31</v>
      </c>
      <c r="C128" t="s">
        <v>62</v>
      </c>
      <c r="D128" t="s">
        <v>27</v>
      </c>
      <c r="G128">
        <v>0.5</v>
      </c>
      <c r="H128">
        <v>0.5</v>
      </c>
      <c r="I128">
        <v>8588</v>
      </c>
      <c r="J128">
        <v>14824</v>
      </c>
      <c r="L128">
        <v>14949</v>
      </c>
      <c r="M128">
        <v>7.0030000000000001</v>
      </c>
      <c r="N128">
        <v>12.837999999999999</v>
      </c>
      <c r="O128">
        <v>5.8339999999999996</v>
      </c>
      <c r="Q128">
        <v>1.4470000000000001</v>
      </c>
      <c r="R128">
        <v>1</v>
      </c>
      <c r="S128">
        <v>0</v>
      </c>
      <c r="T128">
        <v>0</v>
      </c>
      <c r="V128">
        <v>0</v>
      </c>
      <c r="Y128" s="1">
        <v>44831</v>
      </c>
      <c r="Z128" s="6">
        <v>0.52525462962962965</v>
      </c>
      <c r="AB128">
        <v>1</v>
      </c>
      <c r="AD128" s="3">
        <f t="shared" si="8"/>
        <v>8.3889291422750212</v>
      </c>
      <c r="AE128" s="3">
        <f t="shared" si="9"/>
        <v>14.763062788529975</v>
      </c>
      <c r="AF128" s="3">
        <f t="shared" si="10"/>
        <v>6.374133646254954</v>
      </c>
      <c r="AG128" s="3">
        <f t="shared" si="11"/>
        <v>1.5943631703392189</v>
      </c>
      <c r="AH128" s="3"/>
      <c r="BG128" s="3"/>
      <c r="BH128" s="3"/>
      <c r="BI128" s="3"/>
      <c r="BJ128" s="3"/>
    </row>
    <row r="129" spans="1:62" x14ac:dyDescent="0.35">
      <c r="A129">
        <v>105</v>
      </c>
      <c r="B129">
        <v>31</v>
      </c>
      <c r="C129" t="s">
        <v>62</v>
      </c>
      <c r="D129" t="s">
        <v>27</v>
      </c>
      <c r="G129">
        <v>0.5</v>
      </c>
      <c r="H129">
        <v>0.5</v>
      </c>
      <c r="I129">
        <v>9607</v>
      </c>
      <c r="J129">
        <v>14827</v>
      </c>
      <c r="L129">
        <v>14967</v>
      </c>
      <c r="M129">
        <v>7.7850000000000001</v>
      </c>
      <c r="N129">
        <v>12.84</v>
      </c>
      <c r="O129">
        <v>5.0549999999999997</v>
      </c>
      <c r="Q129">
        <v>1.4490000000000001</v>
      </c>
      <c r="R129">
        <v>1</v>
      </c>
      <c r="S129">
        <v>0</v>
      </c>
      <c r="T129">
        <v>0</v>
      </c>
      <c r="V129">
        <v>0</v>
      </c>
      <c r="Y129" s="1">
        <v>44831</v>
      </c>
      <c r="Z129" s="6">
        <v>0.53276620370370364</v>
      </c>
      <c r="AB129">
        <v>1</v>
      </c>
      <c r="AD129" s="3">
        <f t="shared" si="8"/>
        <v>9.3672849487311325</v>
      </c>
      <c r="AE129" s="3">
        <f t="shared" si="9"/>
        <v>14.766024472723187</v>
      </c>
      <c r="AF129" s="3">
        <f t="shared" si="10"/>
        <v>5.3987395239920541</v>
      </c>
      <c r="AG129" s="3">
        <f t="shared" si="11"/>
        <v>1.5962738094546756</v>
      </c>
      <c r="AH129" s="3"/>
      <c r="AK129">
        <f>ABS(100*(AD129-AD130)/(AVERAGE(AD129:AD130)))</f>
        <v>3.7119250429163624</v>
      </c>
      <c r="AM129">
        <f>100*((AVERAGE(AD129:AD130)*25.225)-(AVERAGE(AD111:AD112)*25))/(1000*0.075)</f>
        <v>163.34632389779554</v>
      </c>
      <c r="AQ129">
        <f>ABS(100*(AE129-AE130)/(AVERAGE(AE129:AE130)))</f>
        <v>1.268887572879285</v>
      </c>
      <c r="AS129">
        <f>100*((AVERAGE(AE129:AE130)*25.225)-(AVERAGE(AE111:AE112)*25))/(2000*0.075)</f>
        <v>127.59878299173046</v>
      </c>
      <c r="AW129">
        <f>ABS(100*(AF129-AF130)/(AVERAGE(AF129:AF130)))</f>
        <v>3.1174784190158547</v>
      </c>
      <c r="AY129">
        <f>100*((AVERAGE(AF129:AF130)*25.225)-(AVERAGE(AF111:AF112)*25))/(1000*0.075)</f>
        <v>91.851242085665405</v>
      </c>
      <c r="BC129">
        <f>ABS(100*(AG129-AG130)/(AVERAGE(AG129:AG130)))</f>
        <v>2.2746119220252026</v>
      </c>
      <c r="BE129">
        <f>100*((AVERAGE(AG129:AG130)*25.225)-(AVERAGE(AG111:AG112)*25))/(100*0.075)</f>
        <v>85.550723047971744</v>
      </c>
      <c r="BG129" s="3">
        <f>AVERAGE(AD129:AD130)</f>
        <v>9.5444259166321679</v>
      </c>
      <c r="BH129" s="3">
        <f>AVERAGE(AE129:AE130)</f>
        <v>14.860304752873789</v>
      </c>
      <c r="BI129" s="3">
        <f>AVERAGE(AF129:AF130)</f>
        <v>5.3158788362416223</v>
      </c>
      <c r="BJ129" s="3">
        <f>AVERAGE(AG129:AG130)</f>
        <v>1.6146371742865622</v>
      </c>
    </row>
    <row r="130" spans="1:62" x14ac:dyDescent="0.35">
      <c r="A130">
        <v>106</v>
      </c>
      <c r="B130">
        <v>31</v>
      </c>
      <c r="C130" t="s">
        <v>62</v>
      </c>
      <c r="D130" t="s">
        <v>27</v>
      </c>
      <c r="G130">
        <v>0.5</v>
      </c>
      <c r="H130">
        <v>0.5</v>
      </c>
      <c r="I130">
        <v>9976</v>
      </c>
      <c r="J130">
        <v>15018</v>
      </c>
      <c r="L130">
        <v>15313</v>
      </c>
      <c r="M130">
        <v>8.0679999999999996</v>
      </c>
      <c r="N130">
        <v>13.002000000000001</v>
      </c>
      <c r="O130">
        <v>4.9329999999999998</v>
      </c>
      <c r="Q130">
        <v>1.486</v>
      </c>
      <c r="R130">
        <v>1</v>
      </c>
      <c r="S130">
        <v>0</v>
      </c>
      <c r="T130">
        <v>0</v>
      </c>
      <c r="V130">
        <v>0</v>
      </c>
      <c r="Y130" s="1">
        <v>44831</v>
      </c>
      <c r="Z130" s="6">
        <v>0.54094907407407411</v>
      </c>
      <c r="AB130">
        <v>1</v>
      </c>
      <c r="AD130" s="3">
        <f t="shared" si="8"/>
        <v>9.7215668845332015</v>
      </c>
      <c r="AE130" s="3">
        <f t="shared" si="9"/>
        <v>14.954585033024392</v>
      </c>
      <c r="AF130" s="3">
        <f t="shared" si="10"/>
        <v>5.2330181484911904</v>
      </c>
      <c r="AG130" s="3">
        <f t="shared" si="11"/>
        <v>1.6330005391184486</v>
      </c>
      <c r="AH130" s="3"/>
    </row>
    <row r="131" spans="1:62" x14ac:dyDescent="0.35">
      <c r="A131">
        <v>107</v>
      </c>
      <c r="B131">
        <v>32</v>
      </c>
      <c r="C131" t="s">
        <v>63</v>
      </c>
      <c r="D131" t="s">
        <v>27</v>
      </c>
      <c r="G131">
        <v>0.5</v>
      </c>
      <c r="H131">
        <v>0.5</v>
      </c>
      <c r="I131">
        <v>7192</v>
      </c>
      <c r="J131">
        <v>8915</v>
      </c>
      <c r="L131">
        <v>3376</v>
      </c>
      <c r="M131">
        <v>5.9320000000000004</v>
      </c>
      <c r="N131">
        <v>7.8310000000000004</v>
      </c>
      <c r="O131">
        <v>1.899</v>
      </c>
      <c r="Q131">
        <v>0.23699999999999999</v>
      </c>
      <c r="R131">
        <v>1</v>
      </c>
      <c r="S131">
        <v>0</v>
      </c>
      <c r="T131">
        <v>0</v>
      </c>
      <c r="V131">
        <v>0</v>
      </c>
      <c r="Y131" s="1">
        <v>44831</v>
      </c>
      <c r="Z131" s="6">
        <v>0.55434027777777783</v>
      </c>
      <c r="AB131">
        <v>1</v>
      </c>
      <c r="AD131" s="3">
        <f t="shared" si="8"/>
        <v>7.0486104908395628</v>
      </c>
      <c r="AE131" s="3">
        <f t="shared" si="9"/>
        <v>8.9295321559654326</v>
      </c>
      <c r="AF131" s="3">
        <f t="shared" si="10"/>
        <v>1.8809216651258698</v>
      </c>
      <c r="AG131" s="3">
        <f t="shared" si="11"/>
        <v>0.3659283657182798</v>
      </c>
      <c r="AH131" s="3"/>
      <c r="BG131" s="3"/>
      <c r="BH131" s="3"/>
      <c r="BI131" s="3"/>
      <c r="BJ131" s="3"/>
    </row>
    <row r="132" spans="1:62" x14ac:dyDescent="0.35">
      <c r="A132">
        <v>108</v>
      </c>
      <c r="B132">
        <v>32</v>
      </c>
      <c r="C132" t="s">
        <v>63</v>
      </c>
      <c r="D132" t="s">
        <v>27</v>
      </c>
      <c r="G132">
        <v>0.5</v>
      </c>
      <c r="H132">
        <v>0.5</v>
      </c>
      <c r="I132">
        <v>6171</v>
      </c>
      <c r="J132">
        <v>8902</v>
      </c>
      <c r="L132">
        <v>3390</v>
      </c>
      <c r="M132">
        <v>5.149</v>
      </c>
      <c r="N132">
        <v>7.82</v>
      </c>
      <c r="O132">
        <v>2.6709999999999998</v>
      </c>
      <c r="Q132">
        <v>0.23899999999999999</v>
      </c>
      <c r="R132">
        <v>1</v>
      </c>
      <c r="S132">
        <v>0</v>
      </c>
      <c r="T132">
        <v>0</v>
      </c>
      <c r="V132">
        <v>0</v>
      </c>
      <c r="Y132" s="1">
        <v>44831</v>
      </c>
      <c r="Z132" s="6">
        <v>0.56171296296296302</v>
      </c>
      <c r="AB132">
        <v>1</v>
      </c>
      <c r="AD132" s="3">
        <f t="shared" si="8"/>
        <v>6.0683344570891311</v>
      </c>
      <c r="AE132" s="3">
        <f t="shared" si="9"/>
        <v>8.9166981911281766</v>
      </c>
      <c r="AF132" s="3">
        <f t="shared" si="10"/>
        <v>2.8483637340390455</v>
      </c>
      <c r="AG132" s="3">
        <f t="shared" si="11"/>
        <v>0.36741441836363481</v>
      </c>
      <c r="AH132" s="3"/>
      <c r="AK132">
        <f>ABS(100*(AD132-AD133)/(AVERAGE(AD132:AD133)))</f>
        <v>0.12649354290681233</v>
      </c>
      <c r="AL132">
        <f>ABS(100*((AVERAGE(AD132:AD133)-AVERAGE(AD126:AD127))/(AVERAGE(AD126:AD127,AD132:AD133))))</f>
        <v>3.6384515761853247</v>
      </c>
      <c r="AQ132">
        <f>ABS(100*(AE132-AE133)/(AVERAGE(AE132:AE133)))</f>
        <v>0.28744988232514229</v>
      </c>
      <c r="AR132">
        <f>ABS(100*((AVERAGE(AE132:AE133)-AVERAGE(AE126:AE127))/(AVERAGE(AE126:AE127,AE132:AE133))))</f>
        <v>4.4183012511820188</v>
      </c>
      <c r="AW132">
        <f>ABS(100*(AF132-AF133)/(AVERAGE(AF132:AF133)))</f>
        <v>0.62949848266917452</v>
      </c>
      <c r="AX132">
        <f>ABS(100*((AVERAGE(AF132:AF133)-AVERAGE(AF126:AF127))/(AVERAGE(AF126:AF127,AF132:AF133))))</f>
        <v>6.0955577042115063</v>
      </c>
      <c r="BC132">
        <f>ABS(100*(AG132-AG133)/(AVERAGE(AG132:AG133)))</f>
        <v>1.396409936773747</v>
      </c>
      <c r="BD132">
        <f>ABS(100*((AVERAGE(AG132:AG133)-AVERAGE(AG126:AG127))/(AVERAGE(AG126:AG127,AG132:AG133))))</f>
        <v>8.2705067076289254</v>
      </c>
      <c r="BG132" s="3">
        <f>AVERAGE(AD132:AD133)</f>
        <v>6.072174911677771</v>
      </c>
      <c r="BH132" s="3">
        <f>AVERAGE(AE132:AE133)</f>
        <v>8.9295321559654308</v>
      </c>
      <c r="BI132" s="3">
        <f>AVERAGE(AF132:AF133)</f>
        <v>2.8573572442876598</v>
      </c>
      <c r="BJ132" s="3">
        <f>AVERAGE(AG132:AG133)</f>
        <v>0.36486689954302626</v>
      </c>
    </row>
    <row r="133" spans="1:62" x14ac:dyDescent="0.35">
      <c r="A133">
        <v>109</v>
      </c>
      <c r="B133">
        <v>32</v>
      </c>
      <c r="C133" t="s">
        <v>63</v>
      </c>
      <c r="D133" t="s">
        <v>27</v>
      </c>
      <c r="G133">
        <v>0.5</v>
      </c>
      <c r="H133">
        <v>0.5</v>
      </c>
      <c r="I133">
        <v>6179</v>
      </c>
      <c r="J133">
        <v>8928</v>
      </c>
      <c r="L133">
        <v>3342</v>
      </c>
      <c r="M133">
        <v>5.1550000000000002</v>
      </c>
      <c r="N133">
        <v>7.8419999999999996</v>
      </c>
      <c r="O133">
        <v>2.6869999999999998</v>
      </c>
      <c r="Q133">
        <v>0.23300000000000001</v>
      </c>
      <c r="R133">
        <v>1</v>
      </c>
      <c r="S133">
        <v>0</v>
      </c>
      <c r="T133">
        <v>0</v>
      </c>
      <c r="V133">
        <v>0</v>
      </c>
      <c r="Y133" s="1">
        <v>44831</v>
      </c>
      <c r="Z133" s="6">
        <v>0.56956018518518514</v>
      </c>
      <c r="AB133">
        <v>1</v>
      </c>
      <c r="AD133" s="3">
        <f t="shared" si="8"/>
        <v>6.0760153662664109</v>
      </c>
      <c r="AE133" s="3">
        <f t="shared" si="9"/>
        <v>8.942366120802685</v>
      </c>
      <c r="AF133" s="3">
        <f t="shared" si="10"/>
        <v>2.8663507545362741</v>
      </c>
      <c r="AG133" s="3">
        <f t="shared" si="11"/>
        <v>0.36231938072241771</v>
      </c>
      <c r="AH133" s="3"/>
    </row>
    <row r="134" spans="1:62" x14ac:dyDescent="0.35">
      <c r="A134">
        <v>110</v>
      </c>
      <c r="B134">
        <v>3</v>
      </c>
      <c r="C134" t="s">
        <v>28</v>
      </c>
      <c r="D134" t="s">
        <v>27</v>
      </c>
      <c r="G134">
        <v>0.5</v>
      </c>
      <c r="H134">
        <v>0.5</v>
      </c>
      <c r="I134">
        <v>2004</v>
      </c>
      <c r="J134">
        <v>538</v>
      </c>
      <c r="L134">
        <v>392</v>
      </c>
      <c r="M134">
        <v>1.952</v>
      </c>
      <c r="N134">
        <v>0.73399999999999999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44831</v>
      </c>
      <c r="Z134" s="6">
        <v>0.58181712962962961</v>
      </c>
      <c r="AB134">
        <v>1</v>
      </c>
      <c r="AD134" s="3">
        <f t="shared" si="8"/>
        <v>2.0675408893731166</v>
      </c>
      <c r="AE134" s="3">
        <f t="shared" si="9"/>
        <v>0.6595226604512715</v>
      </c>
      <c r="AF134" s="3">
        <f t="shared" si="10"/>
        <v>-1.4080182289218452</v>
      </c>
      <c r="AG134" s="3">
        <f t="shared" si="11"/>
        <v>4.9186859022618941E-2</v>
      </c>
      <c r="AH134" s="3"/>
      <c r="BG134" s="3"/>
      <c r="BH134" s="3"/>
      <c r="BI134" s="3"/>
      <c r="BJ134" s="3"/>
    </row>
    <row r="135" spans="1:62" x14ac:dyDescent="0.35">
      <c r="A135">
        <v>111</v>
      </c>
      <c r="B135">
        <v>3</v>
      </c>
      <c r="C135" t="s">
        <v>28</v>
      </c>
      <c r="D135" t="s">
        <v>27</v>
      </c>
      <c r="G135">
        <v>0.5</v>
      </c>
      <c r="H135">
        <v>0.5</v>
      </c>
      <c r="I135">
        <v>402</v>
      </c>
      <c r="J135">
        <v>548</v>
      </c>
      <c r="L135">
        <v>311</v>
      </c>
      <c r="M135">
        <v>0.72299999999999998</v>
      </c>
      <c r="N135">
        <v>0.74299999999999999</v>
      </c>
      <c r="O135">
        <v>0.02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44831</v>
      </c>
      <c r="Z135" s="6">
        <v>0.58804398148148151</v>
      </c>
      <c r="AB135">
        <v>1</v>
      </c>
      <c r="AD135" s="3">
        <f t="shared" si="8"/>
        <v>0.52943882662268371</v>
      </c>
      <c r="AE135" s="3">
        <f t="shared" si="9"/>
        <v>0.66939494109531383</v>
      </c>
      <c r="AF135" s="3">
        <f t="shared" si="10"/>
        <v>0.13995611447263012</v>
      </c>
      <c r="AG135" s="3">
        <f t="shared" si="11"/>
        <v>4.0588983003065147E-2</v>
      </c>
      <c r="AH135" s="3"/>
      <c r="AK135">
        <f>ABS(100*(AD135-AD136)/(AVERAGE(AD135:AD136)))</f>
        <v>9.896590192615017</v>
      </c>
      <c r="AQ135">
        <f>ABS(100*(AE135-AE136)/(AVERAGE(AE135:AE136)))</f>
        <v>1.6092340398438172</v>
      </c>
      <c r="AW135">
        <f>ABS(100*(AF135-AF136)/(AVERAGE(AF135:AF136)))</f>
        <v>35.682910546294295</v>
      </c>
      <c r="BC135">
        <f>ABS(100*(AG135-AG136)/(AVERAGE(AG135:AG136)))</f>
        <v>26.537470846153024</v>
      </c>
      <c r="BG135" s="3">
        <f>AVERAGE(AD135:AD136)</f>
        <v>0.50447587179652187</v>
      </c>
      <c r="BH135" s="3">
        <f>AVERAGE(AE135:AE136)</f>
        <v>0.67482469544953694</v>
      </c>
      <c r="BI135" s="3">
        <f>AVERAGE(AF135:AF136)</f>
        <v>0.17034882365301512</v>
      </c>
      <c r="BJ135" s="3">
        <f>AVERAGE(AG135:AG136)</f>
        <v>4.6798560128298444E-2</v>
      </c>
    </row>
    <row r="136" spans="1:62" x14ac:dyDescent="0.35">
      <c r="A136">
        <v>112</v>
      </c>
      <c r="B136">
        <v>3</v>
      </c>
      <c r="C136" t="s">
        <v>28</v>
      </c>
      <c r="D136" t="s">
        <v>27</v>
      </c>
      <c r="G136">
        <v>0.5</v>
      </c>
      <c r="H136">
        <v>0.5</v>
      </c>
      <c r="I136">
        <v>350</v>
      </c>
      <c r="J136">
        <v>559</v>
      </c>
      <c r="L136">
        <v>428</v>
      </c>
      <c r="M136">
        <v>0.68300000000000005</v>
      </c>
      <c r="N136">
        <v>0.752</v>
      </c>
      <c r="O136">
        <v>6.9000000000000006E-2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44831</v>
      </c>
      <c r="Z136" s="6">
        <v>0.59465277777777781</v>
      </c>
      <c r="AB136">
        <v>1</v>
      </c>
      <c r="AD136" s="3">
        <f t="shared" si="8"/>
        <v>0.47951291697036003</v>
      </c>
      <c r="AE136" s="3">
        <f t="shared" si="9"/>
        <v>0.68025444980376015</v>
      </c>
      <c r="AF136" s="3">
        <f t="shared" si="10"/>
        <v>0.20074153283340013</v>
      </c>
      <c r="AG136" s="3">
        <f t="shared" si="11"/>
        <v>5.3008137253531741E-2</v>
      </c>
      <c r="AH136" s="3"/>
      <c r="BG136" s="3"/>
      <c r="BH136" s="3"/>
      <c r="BI136" s="3"/>
      <c r="BJ136" s="3"/>
    </row>
    <row r="137" spans="1:62" x14ac:dyDescent="0.35">
      <c r="A137">
        <v>113</v>
      </c>
      <c r="B137">
        <v>1</v>
      </c>
      <c r="C137" t="s">
        <v>71</v>
      </c>
      <c r="D137" t="s">
        <v>27</v>
      </c>
      <c r="G137">
        <v>0.3</v>
      </c>
      <c r="H137">
        <v>0.3</v>
      </c>
      <c r="I137">
        <v>3173</v>
      </c>
      <c r="J137">
        <v>8054</v>
      </c>
      <c r="L137">
        <v>3635</v>
      </c>
      <c r="M137">
        <v>4.7480000000000002</v>
      </c>
      <c r="N137">
        <v>11.837</v>
      </c>
      <c r="O137">
        <v>7.0890000000000004</v>
      </c>
      <c r="Q137">
        <v>0.44</v>
      </c>
      <c r="R137">
        <v>1</v>
      </c>
      <c r="S137">
        <v>0</v>
      </c>
      <c r="T137">
        <v>0</v>
      </c>
      <c r="V137">
        <v>0</v>
      </c>
      <c r="Y137" s="1">
        <v>44831</v>
      </c>
      <c r="Z137" s="6">
        <v>0.60722222222222222</v>
      </c>
      <c r="AB137">
        <v>1</v>
      </c>
      <c r="AD137" s="3">
        <f t="shared" si="8"/>
        <v>5.3165229048387319</v>
      </c>
      <c r="AE137" s="3">
        <f t="shared" si="9"/>
        <v>13.465881320855662</v>
      </c>
      <c r="AF137" s="3">
        <f t="shared" si="10"/>
        <v>8.1493584160169306</v>
      </c>
      <c r="AG137" s="3">
        <f t="shared" si="11"/>
        <v>0.65570056609557814</v>
      </c>
      <c r="AH137" s="3"/>
    </row>
    <row r="138" spans="1:62" x14ac:dyDescent="0.35">
      <c r="A138">
        <v>114</v>
      </c>
      <c r="B138">
        <v>1</v>
      </c>
      <c r="C138" t="s">
        <v>71</v>
      </c>
      <c r="D138" t="s">
        <v>27</v>
      </c>
      <c r="G138">
        <v>0.3</v>
      </c>
      <c r="H138">
        <v>0.3</v>
      </c>
      <c r="I138">
        <v>5304</v>
      </c>
      <c r="J138">
        <v>8131</v>
      </c>
      <c r="L138">
        <v>3829</v>
      </c>
      <c r="M138">
        <v>7.4729999999999999</v>
      </c>
      <c r="N138">
        <v>11.944000000000001</v>
      </c>
      <c r="O138">
        <v>4.4710000000000001</v>
      </c>
      <c r="Q138">
        <v>0.47399999999999998</v>
      </c>
      <c r="R138">
        <v>1</v>
      </c>
      <c r="S138">
        <v>0</v>
      </c>
      <c r="T138">
        <v>0</v>
      </c>
      <c r="V138">
        <v>0</v>
      </c>
      <c r="Y138" s="1">
        <v>44831</v>
      </c>
      <c r="Z138" s="6">
        <v>0.61425925925925928</v>
      </c>
      <c r="AB138">
        <v>1</v>
      </c>
      <c r="AD138" s="3">
        <f t="shared" si="8"/>
        <v>8.7265265416689157</v>
      </c>
      <c r="AE138" s="3">
        <f t="shared" si="9"/>
        <v>13.592575589120871</v>
      </c>
      <c r="AF138" s="3">
        <f t="shared" si="10"/>
        <v>4.8660490474519555</v>
      </c>
      <c r="AG138" s="3">
        <f t="shared" si="11"/>
        <v>0.69002130576210985</v>
      </c>
      <c r="AH138" s="3"/>
      <c r="AI138">
        <f>100*(AVERAGE(I138:I139))/(AVERAGE(I$51:I$52))</f>
        <v>103.61842105263158</v>
      </c>
      <c r="AK138">
        <f>ABS(100*(AD138-AD139)/(AVERAGE(AD138:AD139)))</f>
        <v>1.8530517271761437</v>
      </c>
      <c r="AO138">
        <f>100*(AVERAGE(J138:J139))/(AVERAGE(J$51:J$52))</f>
        <v>77.836119273568087</v>
      </c>
      <c r="AQ138">
        <f>ABS(100*(AE138-AE139)/(AVERAGE(AE138:AE139)))</f>
        <v>1.266893689908783</v>
      </c>
      <c r="AU138">
        <f>100*(((AVERAGE(J138:J139))-(AVERAGE(I138:I139)))/((AVERAGE(J$51:J$52))-(AVERAGE($I$51:I52))))</f>
        <v>52.269020435575172</v>
      </c>
      <c r="AW138">
        <f>ABS(100*(AF138-AF139)/(AVERAGE(AF138:AF139)))</f>
        <v>7.1152887089316277</v>
      </c>
      <c r="BA138">
        <f>100*(AVERAGE(L138:L139))/(AVERAGE(L$51:L$52))</f>
        <v>77.849150435142974</v>
      </c>
      <c r="BC138">
        <f>ABS(100*(AG138-AG139)/(AVERAGE(AG138:AG139)))</f>
        <v>3.7613761806970878</v>
      </c>
      <c r="BG138" s="3">
        <f>AVERAGE(AD138:AD139)</f>
        <v>8.808136201677522</v>
      </c>
      <c r="BH138" s="3">
        <f>AVERAGE(AE138:AE139)</f>
        <v>13.507015823539172</v>
      </c>
      <c r="BI138" s="3">
        <f>AVERAGE(AF138:AF139)</f>
        <v>4.69887962186165</v>
      </c>
      <c r="BJ138" s="3">
        <f>AVERAGE(AG138:AG139)</f>
        <v>0.6772837116590672</v>
      </c>
    </row>
    <row r="139" spans="1:62" x14ac:dyDescent="0.35">
      <c r="A139">
        <v>115</v>
      </c>
      <c r="B139">
        <v>1</v>
      </c>
      <c r="C139" t="s">
        <v>71</v>
      </c>
      <c r="D139" t="s">
        <v>27</v>
      </c>
      <c r="G139">
        <v>0.3</v>
      </c>
      <c r="H139">
        <v>0.3</v>
      </c>
      <c r="I139">
        <v>5406</v>
      </c>
      <c r="J139">
        <v>8027</v>
      </c>
      <c r="L139">
        <v>3685</v>
      </c>
      <c r="M139">
        <v>7.6040000000000001</v>
      </c>
      <c r="N139">
        <v>11.798</v>
      </c>
      <c r="O139">
        <v>4.194</v>
      </c>
      <c r="Q139">
        <v>0.44900000000000001</v>
      </c>
      <c r="R139">
        <v>1</v>
      </c>
      <c r="S139">
        <v>0</v>
      </c>
      <c r="T139">
        <v>0</v>
      </c>
      <c r="V139">
        <v>0</v>
      </c>
      <c r="Y139" s="1">
        <v>44831</v>
      </c>
      <c r="Z139" s="6">
        <v>0.62171296296296297</v>
      </c>
      <c r="AB139">
        <v>1</v>
      </c>
      <c r="AD139" s="3">
        <f t="shared" si="8"/>
        <v>8.8897458616861282</v>
      </c>
      <c r="AE139" s="3">
        <f t="shared" si="9"/>
        <v>13.421456057957473</v>
      </c>
      <c r="AF139" s="3">
        <f t="shared" si="10"/>
        <v>4.5317101962713444</v>
      </c>
      <c r="AG139" s="3">
        <f t="shared" si="11"/>
        <v>0.66454611755602455</v>
      </c>
      <c r="AH139" s="3"/>
      <c r="BG139" s="3"/>
      <c r="BH139" s="3"/>
      <c r="BI139" s="3"/>
      <c r="BJ139" s="3"/>
    </row>
    <row r="140" spans="1:62" x14ac:dyDescent="0.35">
      <c r="A140">
        <v>116</v>
      </c>
      <c r="B140">
        <v>6</v>
      </c>
      <c r="R140">
        <v>1</v>
      </c>
    </row>
  </sheetData>
  <conditionalFormatting sqref="BC37:BD38 AK40:AL41 AW40:AX41 AQ40:AR41 AK43:AL44 AL42 AQ43:AR44 AR42 AW43:AX44 AX42 BD42 BC40:BD41 BD39 BD36">
    <cfRule type="cellIs" dxfId="329" priority="330" operator="greaterThan">
      <formula>20</formula>
    </cfRule>
  </conditionalFormatting>
  <conditionalFormatting sqref="AS53:AT53 AY53:AZ53 BE53 AM53:AN53 BE36:BE42 AM47:AN48 BE47:BE48 AY47:AZ48 AS47:AT48 AM40:AN44 AY40:AZ44 AS40:AT44">
    <cfRule type="cellIs" dxfId="328" priority="329" operator="between">
      <formula>80</formula>
      <formula>120</formula>
    </cfRule>
  </conditionalFormatting>
  <conditionalFormatting sqref="BC44">
    <cfRule type="cellIs" dxfId="327" priority="328" operator="greaterThan">
      <formula>20</formula>
    </cfRule>
  </conditionalFormatting>
  <conditionalFormatting sqref="AL48 AX48 BD48 BC53:BD53 AW53:AX53 AK53:AL53">
    <cfRule type="cellIs" dxfId="326" priority="327" operator="greaterThan">
      <formula>20</formula>
    </cfRule>
  </conditionalFormatting>
  <conditionalFormatting sqref="AK53">
    <cfRule type="cellIs" dxfId="325" priority="325" operator="greaterThan">
      <formula>20</formula>
    </cfRule>
  </conditionalFormatting>
  <conditionalFormatting sqref="BC53">
    <cfRule type="cellIs" dxfId="324" priority="322" operator="greaterThan">
      <formula>20</formula>
    </cfRule>
  </conditionalFormatting>
  <conditionalFormatting sqref="AM35:AN40 AY35:AZ40">
    <cfRule type="cellIs" dxfId="323" priority="320" operator="between">
      <formula>80</formula>
      <formula>120</formula>
    </cfRule>
  </conditionalFormatting>
  <conditionalFormatting sqref="AR48 AQ53:AR53">
    <cfRule type="cellIs" dxfId="322" priority="326" operator="greaterThan">
      <formula>20</formula>
    </cfRule>
  </conditionalFormatting>
  <conditionalFormatting sqref="AQ35:AR35 AQ40:AR40 AR39 AQ37:AR38 AR36">
    <cfRule type="cellIs" dxfId="321" priority="319" operator="greaterThan">
      <formula>20</formula>
    </cfRule>
  </conditionalFormatting>
  <conditionalFormatting sqref="AS35:AT40">
    <cfRule type="cellIs" dxfId="320" priority="318" operator="between">
      <formula>80</formula>
      <formula>120</formula>
    </cfRule>
  </conditionalFormatting>
  <conditionalFormatting sqref="AQ53">
    <cfRule type="cellIs" dxfId="319" priority="324" operator="greaterThan">
      <formula>20</formula>
    </cfRule>
  </conditionalFormatting>
  <conditionalFormatting sqref="AW53">
    <cfRule type="cellIs" dxfId="318" priority="323" operator="greaterThan">
      <formula>20</formula>
    </cfRule>
  </conditionalFormatting>
  <conditionalFormatting sqref="AK35:AL35 AW35:AX35 AK40:AL40 AL39 AK37:AL38 AL36 AW40:AX40 AX39 AW37:AX38 AX36">
    <cfRule type="cellIs" dxfId="317" priority="321" operator="greaterThan">
      <formula>20</formula>
    </cfRule>
  </conditionalFormatting>
  <conditionalFormatting sqref="BC53">
    <cfRule type="cellIs" dxfId="316" priority="316" operator="greaterThan">
      <formula>20</formula>
    </cfRule>
  </conditionalFormatting>
  <conditionalFormatting sqref="AW53">
    <cfRule type="cellIs" dxfId="315" priority="317" operator="greaterThan">
      <formula>20</formula>
    </cfRule>
  </conditionalFormatting>
  <conditionalFormatting sqref="BE84">
    <cfRule type="cellIs" dxfId="314" priority="212" operator="between">
      <formula>80</formula>
      <formula>120</formula>
    </cfRule>
  </conditionalFormatting>
  <conditionalFormatting sqref="AK49">
    <cfRule type="cellIs" dxfId="313" priority="315" operator="greaterThan">
      <formula>20</formula>
    </cfRule>
  </conditionalFormatting>
  <conditionalFormatting sqref="AQ49">
    <cfRule type="cellIs" dxfId="312" priority="314" operator="greaterThan">
      <formula>20</formula>
    </cfRule>
  </conditionalFormatting>
  <conditionalFormatting sqref="AW49">
    <cfRule type="cellIs" dxfId="311" priority="313" operator="greaterThan">
      <formula>20</formula>
    </cfRule>
  </conditionalFormatting>
  <conditionalFormatting sqref="BC49">
    <cfRule type="cellIs" dxfId="310" priority="312" operator="greaterThan">
      <formula>20</formula>
    </cfRule>
  </conditionalFormatting>
  <conditionalFormatting sqref="AK46">
    <cfRule type="cellIs" dxfId="309" priority="311" operator="greaterThan">
      <formula>20</formula>
    </cfRule>
  </conditionalFormatting>
  <conditionalFormatting sqref="AQ46">
    <cfRule type="cellIs" dxfId="308" priority="310" operator="greaterThan">
      <formula>20</formula>
    </cfRule>
  </conditionalFormatting>
  <conditionalFormatting sqref="AW46">
    <cfRule type="cellIs" dxfId="307" priority="309" operator="greaterThan">
      <formula>20</formula>
    </cfRule>
  </conditionalFormatting>
  <conditionalFormatting sqref="BC46">
    <cfRule type="cellIs" dxfId="306" priority="308" operator="greaterThan">
      <formula>20</formula>
    </cfRule>
  </conditionalFormatting>
  <conditionalFormatting sqref="AK47">
    <cfRule type="cellIs" dxfId="305" priority="307" operator="greaterThan">
      <formula>20</formula>
    </cfRule>
  </conditionalFormatting>
  <conditionalFormatting sqref="AQ47">
    <cfRule type="cellIs" dxfId="304" priority="306" operator="greaterThan">
      <formula>20</formula>
    </cfRule>
  </conditionalFormatting>
  <conditionalFormatting sqref="AW47">
    <cfRule type="cellIs" dxfId="303" priority="305" operator="greaterThan">
      <formula>20</formula>
    </cfRule>
  </conditionalFormatting>
  <conditionalFormatting sqref="BC47">
    <cfRule type="cellIs" dxfId="302" priority="304" operator="greaterThan">
      <formula>20</formula>
    </cfRule>
  </conditionalFormatting>
  <conditionalFormatting sqref="AW89">
    <cfRule type="cellIs" dxfId="301" priority="206" operator="greaterThan">
      <formula>20</formula>
    </cfRule>
  </conditionalFormatting>
  <conditionalFormatting sqref="BC89">
    <cfRule type="cellIs" dxfId="300" priority="205" operator="greaterThan">
      <formula>20</formula>
    </cfRule>
  </conditionalFormatting>
  <conditionalFormatting sqref="AK95 AK92">
    <cfRule type="cellIs" dxfId="299" priority="204" operator="greaterThan">
      <formula>20</formula>
    </cfRule>
  </conditionalFormatting>
  <conditionalFormatting sqref="AQ95 AQ92">
    <cfRule type="cellIs" dxfId="298" priority="203" operator="greaterThan">
      <formula>20</formula>
    </cfRule>
  </conditionalFormatting>
  <conditionalFormatting sqref="AK52">
    <cfRule type="cellIs" dxfId="297" priority="303" operator="greaterThan">
      <formula>20</formula>
    </cfRule>
  </conditionalFormatting>
  <conditionalFormatting sqref="AQ52">
    <cfRule type="cellIs" dxfId="296" priority="302" operator="greaterThan">
      <formula>20</formula>
    </cfRule>
  </conditionalFormatting>
  <conditionalFormatting sqref="AW52">
    <cfRule type="cellIs" dxfId="295" priority="301" operator="greaterThan">
      <formula>20</formula>
    </cfRule>
  </conditionalFormatting>
  <conditionalFormatting sqref="BC52">
    <cfRule type="cellIs" dxfId="294" priority="300" operator="greaterThan">
      <formula>20</formula>
    </cfRule>
  </conditionalFormatting>
  <conditionalFormatting sqref="AK86 AK83 AK80 AK77 AK74 AK71 AK68 AK65 AK62 AK59 AK56">
    <cfRule type="cellIs" dxfId="293" priority="299" operator="greaterThan">
      <formula>20</formula>
    </cfRule>
  </conditionalFormatting>
  <conditionalFormatting sqref="AQ86 AQ83 AQ80 AQ77 AQ74 AQ71 AQ68 AQ65 AQ62 AQ59 AQ56">
    <cfRule type="cellIs" dxfId="292" priority="298" operator="greaterThan">
      <formula>20</formula>
    </cfRule>
  </conditionalFormatting>
  <conditionalFormatting sqref="AW86 AW83 AW80 AW77 AW74 AW71 AW68 AW65 AW62 AW59 AW56">
    <cfRule type="cellIs" dxfId="291" priority="297" operator="greaterThan">
      <formula>20</formula>
    </cfRule>
  </conditionalFormatting>
  <conditionalFormatting sqref="BC86 BC83 BC80 BC77 BC74 BC71 BC68 BC65 BC62 BC59 BC56">
    <cfRule type="cellIs" dxfId="290" priority="296" operator="greaterThan">
      <formula>20</formula>
    </cfRule>
  </conditionalFormatting>
  <conditionalFormatting sqref="AK93">
    <cfRule type="cellIs" dxfId="289" priority="295" operator="greaterThan">
      <formula>20</formula>
    </cfRule>
  </conditionalFormatting>
  <conditionalFormatting sqref="AQ93">
    <cfRule type="cellIs" dxfId="288" priority="294" operator="greaterThan">
      <formula>20</formula>
    </cfRule>
  </conditionalFormatting>
  <conditionalFormatting sqref="AW93">
    <cfRule type="cellIs" dxfId="287" priority="293" operator="greaterThan">
      <formula>20</formula>
    </cfRule>
  </conditionalFormatting>
  <conditionalFormatting sqref="BC96 BC93">
    <cfRule type="cellIs" dxfId="286" priority="292" operator="greaterThan">
      <formula>20</formula>
    </cfRule>
  </conditionalFormatting>
  <conditionalFormatting sqref="AM87:AN87">
    <cfRule type="cellIs" dxfId="285" priority="291" operator="between">
      <formula>80</formula>
      <formula>120</formula>
    </cfRule>
  </conditionalFormatting>
  <conditionalFormatting sqref="AL86">
    <cfRule type="cellIs" dxfId="284" priority="290" operator="greaterThan">
      <formula>20</formula>
    </cfRule>
  </conditionalFormatting>
  <conditionalFormatting sqref="AM86:AN86">
    <cfRule type="cellIs" dxfId="283" priority="289" operator="between">
      <formula>80</formula>
      <formula>120</formula>
    </cfRule>
  </conditionalFormatting>
  <conditionalFormatting sqref="AM86:AN86">
    <cfRule type="cellIs" dxfId="282" priority="288" operator="between">
      <formula>80</formula>
      <formula>120</formula>
    </cfRule>
  </conditionalFormatting>
  <conditionalFormatting sqref="AR84">
    <cfRule type="cellIs" dxfId="281" priority="227" operator="greaterThan">
      <formula>20</formula>
    </cfRule>
  </conditionalFormatting>
  <conditionalFormatting sqref="AM88:AN88">
    <cfRule type="cellIs" dxfId="280" priority="287" operator="between">
      <formula>80</formula>
      <formula>120</formula>
    </cfRule>
  </conditionalFormatting>
  <conditionalFormatting sqref="AK87 AK84 AK81 AK78 AK75 AK72 AK69 AK66 AK63 AK60 AK57 AK54">
    <cfRule type="cellIs" dxfId="279" priority="242" operator="greaterThan">
      <formula>20</formula>
    </cfRule>
  </conditionalFormatting>
  <conditionalFormatting sqref="AQ87 AQ84 AQ81 AQ78 AQ75 AQ72 AQ69 AQ66 AQ63 AQ60 AQ57 AQ54">
    <cfRule type="cellIs" dxfId="278" priority="241" operator="greaterThan">
      <formula>20</formula>
    </cfRule>
  </conditionalFormatting>
  <conditionalFormatting sqref="AW87 AW84 AW81 AW78 AW75 AW72 AW69 AW66 AW63 AW60 AW57 AW54">
    <cfRule type="cellIs" dxfId="277" priority="240" operator="greaterThan">
      <formula>20</formula>
    </cfRule>
  </conditionalFormatting>
  <conditionalFormatting sqref="BC87 BC84 BC81 BC78 BC75 BC72 BC69 BC66 BC63 BC60 BC57 BC54">
    <cfRule type="cellIs" dxfId="276" priority="239" operator="greaterThan">
      <formula>20</formula>
    </cfRule>
  </conditionalFormatting>
  <conditionalFormatting sqref="AQ94 AQ91">
    <cfRule type="cellIs" dxfId="275" priority="237" operator="greaterThan">
      <formula>20</formula>
    </cfRule>
  </conditionalFormatting>
  <conditionalFormatting sqref="AW94 AW91">
    <cfRule type="cellIs" dxfId="274" priority="236" operator="greaterThan">
      <formula>20</formula>
    </cfRule>
  </conditionalFormatting>
  <conditionalFormatting sqref="AS87:AT87">
    <cfRule type="cellIs" dxfId="273" priority="286" operator="between">
      <formula>80</formula>
      <formula>120</formula>
    </cfRule>
  </conditionalFormatting>
  <conditionalFormatting sqref="AS87:AT87">
    <cfRule type="cellIs" dxfId="272" priority="285" operator="between">
      <formula>80</formula>
      <formula>120</formula>
    </cfRule>
  </conditionalFormatting>
  <conditionalFormatting sqref="AR86">
    <cfRule type="cellIs" dxfId="271" priority="284" operator="greaterThan">
      <formula>20</formula>
    </cfRule>
  </conditionalFormatting>
  <conditionalFormatting sqref="AS86:AT86">
    <cfRule type="cellIs" dxfId="270" priority="283" operator="between">
      <formula>80</formula>
      <formula>120</formula>
    </cfRule>
  </conditionalFormatting>
  <conditionalFormatting sqref="AS86:AT86">
    <cfRule type="cellIs" dxfId="269" priority="282" operator="between">
      <formula>80</formula>
      <formula>120</formula>
    </cfRule>
  </conditionalFormatting>
  <conditionalFormatting sqref="AS86:AT86">
    <cfRule type="cellIs" dxfId="268" priority="281" operator="between">
      <formula>80</formula>
      <formula>120</formula>
    </cfRule>
  </conditionalFormatting>
  <conditionalFormatting sqref="AS88:AT88">
    <cfRule type="cellIs" dxfId="267" priority="280" operator="between">
      <formula>80</formula>
      <formula>120</formula>
    </cfRule>
  </conditionalFormatting>
  <conditionalFormatting sqref="AS88:AT88">
    <cfRule type="cellIs" dxfId="266" priority="279" operator="between">
      <formula>80</formula>
      <formula>120</formula>
    </cfRule>
  </conditionalFormatting>
  <conditionalFormatting sqref="AY87:AZ87">
    <cfRule type="cellIs" dxfId="265" priority="278" operator="between">
      <formula>80</formula>
      <formula>120</formula>
    </cfRule>
  </conditionalFormatting>
  <conditionalFormatting sqref="AX86">
    <cfRule type="cellIs" dxfId="264" priority="277" operator="greaterThan">
      <formula>20</formula>
    </cfRule>
  </conditionalFormatting>
  <conditionalFormatting sqref="AY86:AZ86">
    <cfRule type="cellIs" dxfId="263" priority="276" operator="between">
      <formula>80</formula>
      <formula>120</formula>
    </cfRule>
  </conditionalFormatting>
  <conditionalFormatting sqref="AY86:AZ86">
    <cfRule type="cellIs" dxfId="262" priority="274" operator="between">
      <formula>80</formula>
      <formula>120</formula>
    </cfRule>
  </conditionalFormatting>
  <conditionalFormatting sqref="AY86:AZ86">
    <cfRule type="cellIs" dxfId="261" priority="275" operator="between">
      <formula>80</formula>
      <formula>120</formula>
    </cfRule>
  </conditionalFormatting>
  <conditionalFormatting sqref="AY88:AZ88">
    <cfRule type="cellIs" dxfId="260" priority="273" operator="between">
      <formula>80</formula>
      <formula>120</formula>
    </cfRule>
  </conditionalFormatting>
  <conditionalFormatting sqref="BE87">
    <cfRule type="cellIs" dxfId="259" priority="272" operator="between">
      <formula>80</formula>
      <formula>120</formula>
    </cfRule>
  </conditionalFormatting>
  <conditionalFormatting sqref="BD86">
    <cfRule type="cellIs" dxfId="258" priority="271" operator="greaterThan">
      <formula>20</formula>
    </cfRule>
  </conditionalFormatting>
  <conditionalFormatting sqref="BE86">
    <cfRule type="cellIs" dxfId="257" priority="270" operator="between">
      <formula>80</formula>
      <formula>120</formula>
    </cfRule>
  </conditionalFormatting>
  <conditionalFormatting sqref="BE86">
    <cfRule type="cellIs" dxfId="256" priority="269" operator="between">
      <formula>80</formula>
      <formula>120</formula>
    </cfRule>
  </conditionalFormatting>
  <conditionalFormatting sqref="BE86">
    <cfRule type="cellIs" dxfId="255" priority="267" operator="between">
      <formula>80</formula>
      <formula>120</formula>
    </cfRule>
  </conditionalFormatting>
  <conditionalFormatting sqref="BE86">
    <cfRule type="cellIs" dxfId="254" priority="268" operator="between">
      <formula>80</formula>
      <formula>120</formula>
    </cfRule>
  </conditionalFormatting>
  <conditionalFormatting sqref="BE88">
    <cfRule type="cellIs" dxfId="253" priority="266" operator="between">
      <formula>80</formula>
      <formula>120</formula>
    </cfRule>
  </conditionalFormatting>
  <conditionalFormatting sqref="AW95 AW92">
    <cfRule type="cellIs" dxfId="252" priority="202" operator="greaterThan">
      <formula>20</formula>
    </cfRule>
  </conditionalFormatting>
  <conditionalFormatting sqref="AQ93 AQ90">
    <cfRule type="cellIs" dxfId="251" priority="199" operator="greaterThan">
      <formula>20</formula>
    </cfRule>
  </conditionalFormatting>
  <conditionalFormatting sqref="AS97:AT97">
    <cfRule type="cellIs" dxfId="250" priority="195" operator="between">
      <formula>80</formula>
      <formula>120</formula>
    </cfRule>
  </conditionalFormatting>
  <conditionalFormatting sqref="BE97">
    <cfRule type="cellIs" dxfId="249" priority="192" operator="between">
      <formula>80</formula>
      <formula>120</formula>
    </cfRule>
  </conditionalFormatting>
  <conditionalFormatting sqref="AS98:AT98 AY98:AZ98 BE98 AM98:AN98">
    <cfRule type="cellIs" dxfId="248" priority="191" operator="between">
      <formula>80</formula>
      <formula>120</formula>
    </cfRule>
  </conditionalFormatting>
  <conditionalFormatting sqref="BC98:BD98 AW98:AX98 AK98:AL98">
    <cfRule type="cellIs" dxfId="247" priority="190" operator="greaterThan">
      <formula>20</formula>
    </cfRule>
  </conditionalFormatting>
  <conditionalFormatting sqref="BC43">
    <cfRule type="cellIs" dxfId="246" priority="265" operator="greaterThan">
      <formula>20</formula>
    </cfRule>
  </conditionalFormatting>
  <conditionalFormatting sqref="AK47:AL47 AW47:AX47 BC47:BD47">
    <cfRule type="cellIs" dxfId="245" priority="264" operator="greaterThan">
      <formula>20</formula>
    </cfRule>
  </conditionalFormatting>
  <conditionalFormatting sqref="AQ47:AR47">
    <cfRule type="cellIs" dxfId="244" priority="263" operator="greaterThan">
      <formula>20</formula>
    </cfRule>
  </conditionalFormatting>
  <conditionalFormatting sqref="AQ47">
    <cfRule type="cellIs" dxfId="243" priority="261" operator="greaterThan">
      <formula>20</formula>
    </cfRule>
  </conditionalFormatting>
  <conditionalFormatting sqref="BC47 BC49">
    <cfRule type="cellIs" dxfId="242" priority="259" operator="greaterThan">
      <formula>20</formula>
    </cfRule>
  </conditionalFormatting>
  <conditionalFormatting sqref="AK47">
    <cfRule type="cellIs" dxfId="241" priority="262" operator="greaterThan">
      <formula>20</formula>
    </cfRule>
  </conditionalFormatting>
  <conditionalFormatting sqref="AW47 AW49">
    <cfRule type="cellIs" dxfId="240" priority="260" operator="greaterThan">
      <formula>20</formula>
    </cfRule>
  </conditionalFormatting>
  <conditionalFormatting sqref="AK49:AL49 AW49:AX49 BC49:BD49">
    <cfRule type="cellIs" dxfId="239" priority="258" operator="greaterThan">
      <formula>20</formula>
    </cfRule>
  </conditionalFormatting>
  <conditionalFormatting sqref="AM49:AN49 BE49 AY49:AZ49">
    <cfRule type="cellIs" dxfId="238" priority="257" operator="between">
      <formula>80</formula>
      <formula>120</formula>
    </cfRule>
  </conditionalFormatting>
  <conditionalFormatting sqref="AQ49:AR49">
    <cfRule type="cellIs" dxfId="237" priority="256" operator="greaterThan">
      <formula>20</formula>
    </cfRule>
  </conditionalFormatting>
  <conditionalFormatting sqref="AS49:AT49">
    <cfRule type="cellIs" dxfId="236" priority="255" operator="between">
      <formula>80</formula>
      <formula>120</formula>
    </cfRule>
  </conditionalFormatting>
  <conditionalFormatting sqref="AK46">
    <cfRule type="cellIs" dxfId="235" priority="254" operator="greaterThan">
      <formula>20</formula>
    </cfRule>
  </conditionalFormatting>
  <conditionalFormatting sqref="AQ46">
    <cfRule type="cellIs" dxfId="234" priority="253" operator="greaterThan">
      <formula>20</formula>
    </cfRule>
  </conditionalFormatting>
  <conditionalFormatting sqref="AW46">
    <cfRule type="cellIs" dxfId="233" priority="252" operator="greaterThan">
      <formula>20</formula>
    </cfRule>
  </conditionalFormatting>
  <conditionalFormatting sqref="BC46">
    <cfRule type="cellIs" dxfId="232" priority="251" operator="greaterThan">
      <formula>20</formula>
    </cfRule>
  </conditionalFormatting>
  <conditionalFormatting sqref="AK50">
    <cfRule type="cellIs" dxfId="231" priority="250" operator="greaterThan">
      <formula>20</formula>
    </cfRule>
  </conditionalFormatting>
  <conditionalFormatting sqref="AQ50">
    <cfRule type="cellIs" dxfId="230" priority="249" operator="greaterThan">
      <formula>20</formula>
    </cfRule>
  </conditionalFormatting>
  <conditionalFormatting sqref="AW50">
    <cfRule type="cellIs" dxfId="229" priority="248" operator="greaterThan">
      <formula>20</formula>
    </cfRule>
  </conditionalFormatting>
  <conditionalFormatting sqref="BC50">
    <cfRule type="cellIs" dxfId="228" priority="247" operator="greaterThan">
      <formula>20</formula>
    </cfRule>
  </conditionalFormatting>
  <conditionalFormatting sqref="AK51">
    <cfRule type="cellIs" dxfId="227" priority="246" operator="greaterThan">
      <formula>20</formula>
    </cfRule>
  </conditionalFormatting>
  <conditionalFormatting sqref="AQ51">
    <cfRule type="cellIs" dxfId="226" priority="245" operator="greaterThan">
      <formula>20</formula>
    </cfRule>
  </conditionalFormatting>
  <conditionalFormatting sqref="AW51">
    <cfRule type="cellIs" dxfId="225" priority="244" operator="greaterThan">
      <formula>20</formula>
    </cfRule>
  </conditionalFormatting>
  <conditionalFormatting sqref="BC51">
    <cfRule type="cellIs" dxfId="224" priority="243" operator="greaterThan">
      <formula>20</formula>
    </cfRule>
  </conditionalFormatting>
  <conditionalFormatting sqref="AK94 AK91">
    <cfRule type="cellIs" dxfId="223" priority="238" operator="greaterThan">
      <formula>20</formula>
    </cfRule>
  </conditionalFormatting>
  <conditionalFormatting sqref="BC94 BC91">
    <cfRule type="cellIs" dxfId="222" priority="235" operator="greaterThan">
      <formula>20</formula>
    </cfRule>
  </conditionalFormatting>
  <conditionalFormatting sqref="AM85:AN85">
    <cfRule type="cellIs" dxfId="221" priority="234" operator="between">
      <formula>80</formula>
      <formula>120</formula>
    </cfRule>
  </conditionalFormatting>
  <conditionalFormatting sqref="AL84">
    <cfRule type="cellIs" dxfId="220" priority="233" operator="greaterThan">
      <formula>20</formula>
    </cfRule>
  </conditionalFormatting>
  <conditionalFormatting sqref="AM84:AN84">
    <cfRule type="cellIs" dxfId="219" priority="232" operator="between">
      <formula>80</formula>
      <formula>120</formula>
    </cfRule>
  </conditionalFormatting>
  <conditionalFormatting sqref="AM84:AN84">
    <cfRule type="cellIs" dxfId="218" priority="231" operator="between">
      <formula>80</formula>
      <formula>120</formula>
    </cfRule>
  </conditionalFormatting>
  <conditionalFormatting sqref="AM86:AN87">
    <cfRule type="cellIs" dxfId="217" priority="230" operator="between">
      <formula>80</formula>
      <formula>120</formula>
    </cfRule>
  </conditionalFormatting>
  <conditionalFormatting sqref="AS85:AT85">
    <cfRule type="cellIs" dxfId="216" priority="229" operator="between">
      <formula>80</formula>
      <formula>120</formula>
    </cfRule>
  </conditionalFormatting>
  <conditionalFormatting sqref="AS85:AT85">
    <cfRule type="cellIs" dxfId="215" priority="228" operator="between">
      <formula>80</formula>
      <formula>120</formula>
    </cfRule>
  </conditionalFormatting>
  <conditionalFormatting sqref="AS84:AT84">
    <cfRule type="cellIs" dxfId="214" priority="226" operator="between">
      <formula>80</formula>
      <formula>120</formula>
    </cfRule>
  </conditionalFormatting>
  <conditionalFormatting sqref="AS84:AT84">
    <cfRule type="cellIs" dxfId="213" priority="225" operator="between">
      <formula>80</formula>
      <formula>120</formula>
    </cfRule>
  </conditionalFormatting>
  <conditionalFormatting sqref="AS84:AT84">
    <cfRule type="cellIs" dxfId="212" priority="224" operator="between">
      <formula>80</formula>
      <formula>120</formula>
    </cfRule>
  </conditionalFormatting>
  <conditionalFormatting sqref="AS86:AT87">
    <cfRule type="cellIs" dxfId="211" priority="223" operator="between">
      <formula>80</formula>
      <formula>120</formula>
    </cfRule>
  </conditionalFormatting>
  <conditionalFormatting sqref="AS86:AT87">
    <cfRule type="cellIs" dxfId="210" priority="222" operator="between">
      <formula>80</formula>
      <formula>120</formula>
    </cfRule>
  </conditionalFormatting>
  <conditionalFormatting sqref="BD84">
    <cfRule type="cellIs" dxfId="209" priority="214" operator="greaterThan">
      <formula>20</formula>
    </cfRule>
  </conditionalFormatting>
  <conditionalFormatting sqref="AY85:AZ85">
    <cfRule type="cellIs" dxfId="208" priority="221" operator="between">
      <formula>80</formula>
      <formula>120</formula>
    </cfRule>
  </conditionalFormatting>
  <conditionalFormatting sqref="AX84">
    <cfRule type="cellIs" dxfId="207" priority="220" operator="greaterThan">
      <formula>20</formula>
    </cfRule>
  </conditionalFormatting>
  <conditionalFormatting sqref="AY84:AZ84">
    <cfRule type="cellIs" dxfId="206" priority="219" operator="between">
      <formula>80</formula>
      <formula>120</formula>
    </cfRule>
  </conditionalFormatting>
  <conditionalFormatting sqref="AY84:AZ84">
    <cfRule type="cellIs" dxfId="205" priority="217" operator="between">
      <formula>80</formula>
      <formula>120</formula>
    </cfRule>
  </conditionalFormatting>
  <conditionalFormatting sqref="AY84:AZ84">
    <cfRule type="cellIs" dxfId="204" priority="218" operator="between">
      <formula>80</formula>
      <formula>120</formula>
    </cfRule>
  </conditionalFormatting>
  <conditionalFormatting sqref="AY86:AZ87">
    <cfRule type="cellIs" dxfId="203" priority="216" operator="between">
      <formula>80</formula>
      <formula>120</formula>
    </cfRule>
  </conditionalFormatting>
  <conditionalFormatting sqref="AK89">
    <cfRule type="cellIs" dxfId="202" priority="208" operator="greaterThan">
      <formula>20</formula>
    </cfRule>
  </conditionalFormatting>
  <conditionalFormatting sqref="BE85">
    <cfRule type="cellIs" dxfId="201" priority="215" operator="between">
      <formula>80</formula>
      <formula>120</formula>
    </cfRule>
  </conditionalFormatting>
  <conditionalFormatting sqref="BE84">
    <cfRule type="cellIs" dxfId="200" priority="213" operator="between">
      <formula>80</formula>
      <formula>120</formula>
    </cfRule>
  </conditionalFormatting>
  <conditionalFormatting sqref="BE84">
    <cfRule type="cellIs" dxfId="199" priority="210" operator="between">
      <formula>80</formula>
      <formula>120</formula>
    </cfRule>
  </conditionalFormatting>
  <conditionalFormatting sqref="BE84">
    <cfRule type="cellIs" dxfId="198" priority="211" operator="between">
      <formula>80</formula>
      <formula>120</formula>
    </cfRule>
  </conditionalFormatting>
  <conditionalFormatting sqref="AK93 AK90">
    <cfRule type="cellIs" dxfId="197" priority="200" operator="greaterThan">
      <formula>20</formula>
    </cfRule>
  </conditionalFormatting>
  <conditionalFormatting sqref="BE86:BE87">
    <cfRule type="cellIs" dxfId="196" priority="209" operator="between">
      <formula>80</formula>
      <formula>120</formula>
    </cfRule>
  </conditionalFormatting>
  <conditionalFormatting sqref="AW93 AW90">
    <cfRule type="cellIs" dxfId="195" priority="198" operator="greaterThan">
      <formula>20</formula>
    </cfRule>
  </conditionalFormatting>
  <conditionalFormatting sqref="AQ89">
    <cfRule type="cellIs" dxfId="194" priority="207" operator="greaterThan">
      <formula>20</formula>
    </cfRule>
  </conditionalFormatting>
  <conditionalFormatting sqref="BC95 BC92">
    <cfRule type="cellIs" dxfId="193" priority="201" operator="greaterThan">
      <formula>20</formula>
    </cfRule>
  </conditionalFormatting>
  <conditionalFormatting sqref="BC96 BC93 BC90">
    <cfRule type="cellIs" dxfId="192" priority="197" operator="greaterThan">
      <formula>20</formula>
    </cfRule>
  </conditionalFormatting>
  <conditionalFormatting sqref="AM97:AN97">
    <cfRule type="cellIs" dxfId="191" priority="196" operator="between">
      <formula>80</formula>
      <formula>120</formula>
    </cfRule>
  </conditionalFormatting>
  <conditionalFormatting sqref="AS97:AT97">
    <cfRule type="cellIs" dxfId="190" priority="194" operator="between">
      <formula>80</formula>
      <formula>120</formula>
    </cfRule>
  </conditionalFormatting>
  <conditionalFormatting sqref="AY97:AZ97">
    <cfRule type="cellIs" dxfId="189" priority="193" operator="between">
      <formula>80</formula>
      <formula>120</formula>
    </cfRule>
  </conditionalFormatting>
  <conditionalFormatting sqref="AK98">
    <cfRule type="cellIs" dxfId="188" priority="188" operator="greaterThan">
      <formula>20</formula>
    </cfRule>
  </conditionalFormatting>
  <conditionalFormatting sqref="BC98">
    <cfRule type="cellIs" dxfId="187" priority="185" operator="greaterThan">
      <formula>20</formula>
    </cfRule>
  </conditionalFormatting>
  <conditionalFormatting sqref="AQ98:AR98">
    <cfRule type="cellIs" dxfId="186" priority="189" operator="greaterThan">
      <formula>20</formula>
    </cfRule>
  </conditionalFormatting>
  <conditionalFormatting sqref="AQ98">
    <cfRule type="cellIs" dxfId="185" priority="187" operator="greaterThan">
      <formula>20</formula>
    </cfRule>
  </conditionalFormatting>
  <conditionalFormatting sqref="AW98">
    <cfRule type="cellIs" dxfId="184" priority="186" operator="greaterThan">
      <formula>20</formula>
    </cfRule>
  </conditionalFormatting>
  <conditionalFormatting sqref="BC98">
    <cfRule type="cellIs" dxfId="183" priority="183" operator="greaterThan">
      <formula>20</formula>
    </cfRule>
  </conditionalFormatting>
  <conditionalFormatting sqref="AW98">
    <cfRule type="cellIs" dxfId="182" priority="184" operator="greaterThan">
      <formula>20</formula>
    </cfRule>
  </conditionalFormatting>
  <conditionalFormatting sqref="AK131 AK128 AK125 AK122 AK119 AK116 AK113 AK110 AK107 AK104 AK101">
    <cfRule type="cellIs" dxfId="181" priority="182" operator="greaterThan">
      <formula>20</formula>
    </cfRule>
  </conditionalFormatting>
  <conditionalFormatting sqref="AQ131 AQ128 AQ125 AQ122 AQ119 AQ116 AQ113 AQ110 AQ107 AQ104 AQ101">
    <cfRule type="cellIs" dxfId="180" priority="181" operator="greaterThan">
      <formula>20</formula>
    </cfRule>
  </conditionalFormatting>
  <conditionalFormatting sqref="AW131 AW128 AW125 AW122 AW119 AW116 AW113 AW110 AW107 AW104 AW101">
    <cfRule type="cellIs" dxfId="179" priority="180" operator="greaterThan">
      <formula>20</formula>
    </cfRule>
  </conditionalFormatting>
  <conditionalFormatting sqref="BC131 BC128 BC125 BC122 BC119 BC116 BC113 BC110 BC107 BC104 BC101">
    <cfRule type="cellIs" dxfId="178" priority="179" operator="greaterThan">
      <formula>20</formula>
    </cfRule>
  </conditionalFormatting>
  <conditionalFormatting sqref="AX131">
    <cfRule type="cellIs" dxfId="177" priority="164" operator="greaterThan">
      <formula>20</formula>
    </cfRule>
  </conditionalFormatting>
  <conditionalFormatting sqref="AM132:AN132">
    <cfRule type="cellIs" dxfId="176" priority="178" operator="between">
      <formula>80</formula>
      <formula>120</formula>
    </cfRule>
  </conditionalFormatting>
  <conditionalFormatting sqref="AL131">
    <cfRule type="cellIs" dxfId="175" priority="177" operator="greaterThan">
      <formula>20</formula>
    </cfRule>
  </conditionalFormatting>
  <conditionalFormatting sqref="AM131:AN131">
    <cfRule type="cellIs" dxfId="174" priority="176" operator="between">
      <formula>80</formula>
      <formula>120</formula>
    </cfRule>
  </conditionalFormatting>
  <conditionalFormatting sqref="AM131:AN131">
    <cfRule type="cellIs" dxfId="173" priority="175" operator="between">
      <formula>80</formula>
      <formula>120</formula>
    </cfRule>
  </conditionalFormatting>
  <conditionalFormatting sqref="AM133:AN133">
    <cfRule type="cellIs" dxfId="172" priority="174" operator="between">
      <formula>80</formula>
      <formula>120</formula>
    </cfRule>
  </conditionalFormatting>
  <conditionalFormatting sqref="AS132:AT132">
    <cfRule type="cellIs" dxfId="171" priority="173" operator="between">
      <formula>80</formula>
      <formula>120</formula>
    </cfRule>
  </conditionalFormatting>
  <conditionalFormatting sqref="AS132:AT132">
    <cfRule type="cellIs" dxfId="170" priority="172" operator="between">
      <formula>80</formula>
      <formula>120</formula>
    </cfRule>
  </conditionalFormatting>
  <conditionalFormatting sqref="AR131">
    <cfRule type="cellIs" dxfId="169" priority="171" operator="greaterThan">
      <formula>20</formula>
    </cfRule>
  </conditionalFormatting>
  <conditionalFormatting sqref="AS131:AT131">
    <cfRule type="cellIs" dxfId="168" priority="170" operator="between">
      <formula>80</formula>
      <formula>120</formula>
    </cfRule>
  </conditionalFormatting>
  <conditionalFormatting sqref="AS131:AT131">
    <cfRule type="cellIs" dxfId="167" priority="169" operator="between">
      <formula>80</formula>
      <formula>120</formula>
    </cfRule>
  </conditionalFormatting>
  <conditionalFormatting sqref="AS131:AT131">
    <cfRule type="cellIs" dxfId="166" priority="168" operator="between">
      <formula>80</formula>
      <formula>120</formula>
    </cfRule>
  </conditionalFormatting>
  <conditionalFormatting sqref="AS133:AT133">
    <cfRule type="cellIs" dxfId="165" priority="167" operator="between">
      <formula>80</formula>
      <formula>120</formula>
    </cfRule>
  </conditionalFormatting>
  <conditionalFormatting sqref="AS133:AT133">
    <cfRule type="cellIs" dxfId="164" priority="166" operator="between">
      <formula>80</formula>
      <formula>120</formula>
    </cfRule>
  </conditionalFormatting>
  <conditionalFormatting sqref="AY132:AZ132">
    <cfRule type="cellIs" dxfId="163" priority="165" operator="between">
      <formula>80</formula>
      <formula>120</formula>
    </cfRule>
  </conditionalFormatting>
  <conditionalFormatting sqref="AY131:AZ131">
    <cfRule type="cellIs" dxfId="162" priority="163" operator="between">
      <formula>80</formula>
      <formula>120</formula>
    </cfRule>
  </conditionalFormatting>
  <conditionalFormatting sqref="AY131:AZ131">
    <cfRule type="cellIs" dxfId="161" priority="161" operator="between">
      <formula>80</formula>
      <formula>120</formula>
    </cfRule>
  </conditionalFormatting>
  <conditionalFormatting sqref="AY131:AZ131">
    <cfRule type="cellIs" dxfId="160" priority="162" operator="between">
      <formula>80</formula>
      <formula>120</formula>
    </cfRule>
  </conditionalFormatting>
  <conditionalFormatting sqref="AY133:AZ133">
    <cfRule type="cellIs" dxfId="159" priority="160" operator="between">
      <formula>80</formula>
      <formula>120</formula>
    </cfRule>
  </conditionalFormatting>
  <conditionalFormatting sqref="BE132">
    <cfRule type="cellIs" dxfId="158" priority="159" operator="between">
      <formula>80</formula>
      <formula>120</formula>
    </cfRule>
  </conditionalFormatting>
  <conditionalFormatting sqref="BD131">
    <cfRule type="cellIs" dxfId="157" priority="158" operator="greaterThan">
      <formula>20</formula>
    </cfRule>
  </conditionalFormatting>
  <conditionalFormatting sqref="BE131">
    <cfRule type="cellIs" dxfId="156" priority="157" operator="between">
      <formula>80</formula>
      <formula>120</formula>
    </cfRule>
  </conditionalFormatting>
  <conditionalFormatting sqref="BE131">
    <cfRule type="cellIs" dxfId="155" priority="156" operator="between">
      <formula>80</formula>
      <formula>120</formula>
    </cfRule>
  </conditionalFormatting>
  <conditionalFormatting sqref="BE131">
    <cfRule type="cellIs" dxfId="154" priority="154" operator="between">
      <formula>80</formula>
      <formula>120</formula>
    </cfRule>
  </conditionalFormatting>
  <conditionalFormatting sqref="BE131">
    <cfRule type="cellIs" dxfId="153" priority="155" operator="between">
      <formula>80</formula>
      <formula>120</formula>
    </cfRule>
  </conditionalFormatting>
  <conditionalFormatting sqref="BE133">
    <cfRule type="cellIs" dxfId="152" priority="153" operator="between">
      <formula>80</formula>
      <formula>120</formula>
    </cfRule>
  </conditionalFormatting>
  <conditionalFormatting sqref="AK132 AK129 AK126 AK123 AK120 AK117 AK114 AK111 AK108 AK105 AK102 AK99">
    <cfRule type="cellIs" dxfId="151" priority="152" operator="greaterThan">
      <formula>20</formula>
    </cfRule>
  </conditionalFormatting>
  <conditionalFormatting sqref="AQ132 AQ129 AQ126 AQ123 AQ120 AQ117 AQ114 AQ111 AQ108 AQ105 AQ102 AQ99">
    <cfRule type="cellIs" dxfId="150" priority="151" operator="greaterThan">
      <formula>20</formula>
    </cfRule>
  </conditionalFormatting>
  <conditionalFormatting sqref="AW132 AW129 AW126 AW123 AW120 AW117 AW114 AW111 AW108 AW105 AW102 AW99">
    <cfRule type="cellIs" dxfId="149" priority="150" operator="greaterThan">
      <formula>20</formula>
    </cfRule>
  </conditionalFormatting>
  <conditionalFormatting sqref="BC132 BC129 BC126 BC123 BC120 BC117 BC114 BC111 BC108 BC105 BC102 BC99">
    <cfRule type="cellIs" dxfId="148" priority="149" operator="greaterThan">
      <formula>20</formula>
    </cfRule>
  </conditionalFormatting>
  <conditionalFormatting sqref="AK139 AK136">
    <cfRule type="cellIs" dxfId="147" priority="148" operator="greaterThan">
      <formula>20</formula>
    </cfRule>
  </conditionalFormatting>
  <conditionalFormatting sqref="AQ139 AQ136">
    <cfRule type="cellIs" dxfId="146" priority="147" operator="greaterThan">
      <formula>20</formula>
    </cfRule>
  </conditionalFormatting>
  <conditionalFormatting sqref="AW139 AW136">
    <cfRule type="cellIs" dxfId="145" priority="146" operator="greaterThan">
      <formula>20</formula>
    </cfRule>
  </conditionalFormatting>
  <conditionalFormatting sqref="BC139 BC136">
    <cfRule type="cellIs" dxfId="144" priority="145" operator="greaterThan">
      <formula>20</formula>
    </cfRule>
  </conditionalFormatting>
  <conditionalFormatting sqref="AL132">
    <cfRule type="cellIs" dxfId="143" priority="137" operator="lessThan">
      <formula>20</formula>
    </cfRule>
  </conditionalFormatting>
  <conditionalFormatting sqref="AM130:AN130">
    <cfRule type="cellIs" dxfId="142" priority="144" operator="between">
      <formula>80</formula>
      <formula>120</formula>
    </cfRule>
  </conditionalFormatting>
  <conditionalFormatting sqref="AL129">
    <cfRule type="cellIs" dxfId="141" priority="143" operator="greaterThan">
      <formula>20</formula>
    </cfRule>
  </conditionalFormatting>
  <conditionalFormatting sqref="AM129:AN129">
    <cfRule type="cellIs" dxfId="140" priority="142" operator="between">
      <formula>80</formula>
      <formula>120</formula>
    </cfRule>
  </conditionalFormatting>
  <conditionalFormatting sqref="AM129:AN129">
    <cfRule type="cellIs" dxfId="139" priority="141" operator="between">
      <formula>80</formula>
      <formula>120</formula>
    </cfRule>
  </conditionalFormatting>
  <conditionalFormatting sqref="AL132">
    <cfRule type="cellIs" dxfId="138" priority="140" operator="greaterThan">
      <formula>20</formula>
    </cfRule>
  </conditionalFormatting>
  <conditionalFormatting sqref="AM131:AN132">
    <cfRule type="cellIs" dxfId="137" priority="139" operator="between">
      <formula>80</formula>
      <formula>120</formula>
    </cfRule>
  </conditionalFormatting>
  <conditionalFormatting sqref="AL132">
    <cfRule type="cellIs" dxfId="136" priority="138" operator="greaterThan">
      <formula>20</formula>
    </cfRule>
  </conditionalFormatting>
  <conditionalFormatting sqref="AS130:AT130">
    <cfRule type="cellIs" dxfId="135" priority="136" operator="between">
      <formula>80</formula>
      <formula>120</formula>
    </cfRule>
  </conditionalFormatting>
  <conditionalFormatting sqref="AS130:AT130">
    <cfRule type="cellIs" dxfId="134" priority="135" operator="between">
      <formula>80</formula>
      <formula>120</formula>
    </cfRule>
  </conditionalFormatting>
  <conditionalFormatting sqref="AR129">
    <cfRule type="cellIs" dxfId="133" priority="134" operator="greaterThan">
      <formula>20</formula>
    </cfRule>
  </conditionalFormatting>
  <conditionalFormatting sqref="AS129:AT129">
    <cfRule type="cellIs" dxfId="132" priority="133" operator="between">
      <formula>80</formula>
      <formula>120</formula>
    </cfRule>
  </conditionalFormatting>
  <conditionalFormatting sqref="AS129:AT129">
    <cfRule type="cellIs" dxfId="131" priority="132" operator="between">
      <formula>80</formula>
      <formula>120</formula>
    </cfRule>
  </conditionalFormatting>
  <conditionalFormatting sqref="AS129:AT129">
    <cfRule type="cellIs" dxfId="130" priority="131" operator="between">
      <formula>80</formula>
      <formula>120</formula>
    </cfRule>
  </conditionalFormatting>
  <conditionalFormatting sqref="AR132">
    <cfRule type="cellIs" dxfId="129" priority="130" operator="greaterThan">
      <formula>20</formula>
    </cfRule>
  </conditionalFormatting>
  <conditionalFormatting sqref="AS131:AT132">
    <cfRule type="cellIs" dxfId="128" priority="129" operator="between">
      <formula>80</formula>
      <formula>120</formula>
    </cfRule>
  </conditionalFormatting>
  <conditionalFormatting sqref="AS131:AT132">
    <cfRule type="cellIs" dxfId="127" priority="128" operator="between">
      <formula>80</formula>
      <formula>120</formula>
    </cfRule>
  </conditionalFormatting>
  <conditionalFormatting sqref="AR132">
    <cfRule type="cellIs" dxfId="126" priority="127" operator="greaterThan">
      <formula>20</formula>
    </cfRule>
  </conditionalFormatting>
  <conditionalFormatting sqref="AR132">
    <cfRule type="cellIs" dxfId="125" priority="126" operator="lessThan">
      <formula>20</formula>
    </cfRule>
  </conditionalFormatting>
  <conditionalFormatting sqref="AY130:AZ130">
    <cfRule type="cellIs" dxfId="124" priority="125" operator="between">
      <formula>80</formula>
      <formula>120</formula>
    </cfRule>
  </conditionalFormatting>
  <conditionalFormatting sqref="AX129">
    <cfRule type="cellIs" dxfId="123" priority="124" operator="greaterThan">
      <formula>20</formula>
    </cfRule>
  </conditionalFormatting>
  <conditionalFormatting sqref="AY129:AZ129">
    <cfRule type="cellIs" dxfId="122" priority="123" operator="between">
      <formula>80</formula>
      <formula>120</formula>
    </cfRule>
  </conditionalFormatting>
  <conditionalFormatting sqref="AY129:AZ129">
    <cfRule type="cellIs" dxfId="121" priority="121" operator="between">
      <formula>80</formula>
      <formula>120</formula>
    </cfRule>
  </conditionalFormatting>
  <conditionalFormatting sqref="AY129:AZ129">
    <cfRule type="cellIs" dxfId="120" priority="122" operator="between">
      <formula>80</formula>
      <formula>120</formula>
    </cfRule>
  </conditionalFormatting>
  <conditionalFormatting sqref="AX132">
    <cfRule type="cellIs" dxfId="119" priority="120" operator="greaterThan">
      <formula>20</formula>
    </cfRule>
  </conditionalFormatting>
  <conditionalFormatting sqref="AY131:AZ132">
    <cfRule type="cellIs" dxfId="118" priority="119" operator="between">
      <formula>80</formula>
      <formula>120</formula>
    </cfRule>
  </conditionalFormatting>
  <conditionalFormatting sqref="AX132">
    <cfRule type="cellIs" dxfId="117" priority="118" operator="greaterThan">
      <formula>20</formula>
    </cfRule>
  </conditionalFormatting>
  <conditionalFormatting sqref="AX132">
    <cfRule type="cellIs" dxfId="116" priority="117" operator="lessThan">
      <formula>20</formula>
    </cfRule>
  </conditionalFormatting>
  <conditionalFormatting sqref="BE130">
    <cfRule type="cellIs" dxfId="115" priority="116" operator="between">
      <formula>80</formula>
      <formula>120</formula>
    </cfRule>
  </conditionalFormatting>
  <conditionalFormatting sqref="BD129">
    <cfRule type="cellIs" dxfId="114" priority="115" operator="greaterThan">
      <formula>20</formula>
    </cfRule>
  </conditionalFormatting>
  <conditionalFormatting sqref="BE129">
    <cfRule type="cellIs" dxfId="113" priority="114" operator="between">
      <formula>80</formula>
      <formula>120</formula>
    </cfRule>
  </conditionalFormatting>
  <conditionalFormatting sqref="BE129">
    <cfRule type="cellIs" dxfId="112" priority="113" operator="between">
      <formula>80</formula>
      <formula>120</formula>
    </cfRule>
  </conditionalFormatting>
  <conditionalFormatting sqref="BE129">
    <cfRule type="cellIs" dxfId="111" priority="111" operator="between">
      <formula>80</formula>
      <formula>120</formula>
    </cfRule>
  </conditionalFormatting>
  <conditionalFormatting sqref="BE129">
    <cfRule type="cellIs" dxfId="110" priority="112" operator="between">
      <formula>80</formula>
      <formula>120</formula>
    </cfRule>
  </conditionalFormatting>
  <conditionalFormatting sqref="BD132">
    <cfRule type="cellIs" dxfId="109" priority="110" operator="greaterThan">
      <formula>20</formula>
    </cfRule>
  </conditionalFormatting>
  <conditionalFormatting sqref="BE131:BE132">
    <cfRule type="cellIs" dxfId="108" priority="109" operator="between">
      <formula>80</formula>
      <formula>120</formula>
    </cfRule>
  </conditionalFormatting>
  <conditionalFormatting sqref="BD132">
    <cfRule type="cellIs" dxfId="107" priority="108" operator="greaterThan">
      <formula>20</formula>
    </cfRule>
  </conditionalFormatting>
  <conditionalFormatting sqref="BD132">
    <cfRule type="cellIs" dxfId="106" priority="107" operator="lessThan">
      <formula>20</formula>
    </cfRule>
  </conditionalFormatting>
  <conditionalFormatting sqref="AK134">
    <cfRule type="cellIs" dxfId="105" priority="106" operator="greaterThan">
      <formula>20</formula>
    </cfRule>
  </conditionalFormatting>
  <conditionalFormatting sqref="AQ134">
    <cfRule type="cellIs" dxfId="104" priority="105" operator="greaterThan">
      <formula>20</formula>
    </cfRule>
  </conditionalFormatting>
  <conditionalFormatting sqref="AW134">
    <cfRule type="cellIs" dxfId="103" priority="104" operator="greaterThan">
      <formula>20</formula>
    </cfRule>
  </conditionalFormatting>
  <conditionalFormatting sqref="BC134">
    <cfRule type="cellIs" dxfId="102" priority="103" operator="greaterThan">
      <formula>20</formula>
    </cfRule>
  </conditionalFormatting>
  <conditionalFormatting sqref="AK137">
    <cfRule type="cellIs" dxfId="101" priority="102" operator="greaterThan">
      <formula>20</formula>
    </cfRule>
  </conditionalFormatting>
  <conditionalFormatting sqref="AQ137">
    <cfRule type="cellIs" dxfId="100" priority="101" operator="greaterThan">
      <formula>20</formula>
    </cfRule>
  </conditionalFormatting>
  <conditionalFormatting sqref="AW137">
    <cfRule type="cellIs" dxfId="99" priority="100" operator="greaterThan">
      <formula>20</formula>
    </cfRule>
  </conditionalFormatting>
  <conditionalFormatting sqref="BC137">
    <cfRule type="cellIs" dxfId="98" priority="99" operator="greaterThan">
      <formula>20</formula>
    </cfRule>
  </conditionalFormatting>
  <conditionalFormatting sqref="AK135">
    <cfRule type="cellIs" dxfId="97" priority="98" operator="greaterThan">
      <formula>20</formula>
    </cfRule>
  </conditionalFormatting>
  <conditionalFormatting sqref="AQ135">
    <cfRule type="cellIs" dxfId="96" priority="97" operator="greaterThan">
      <formula>20</formula>
    </cfRule>
  </conditionalFormatting>
  <conditionalFormatting sqref="AW135">
    <cfRule type="cellIs" dxfId="95" priority="96" operator="greaterThan">
      <formula>20</formula>
    </cfRule>
  </conditionalFormatting>
  <conditionalFormatting sqref="BC135">
    <cfRule type="cellIs" dxfId="94" priority="95" operator="greaterThan">
      <formula>20</formula>
    </cfRule>
  </conditionalFormatting>
  <conditionalFormatting sqref="AM90:AN90">
    <cfRule type="cellIs" dxfId="93" priority="94" operator="between">
      <formula>80</formula>
      <formula>120</formula>
    </cfRule>
  </conditionalFormatting>
  <conditionalFormatting sqref="AL89">
    <cfRule type="cellIs" dxfId="92" priority="93" operator="greaterThan">
      <formula>20</formula>
    </cfRule>
  </conditionalFormatting>
  <conditionalFormatting sqref="AM89:AN89">
    <cfRule type="cellIs" dxfId="91" priority="92" operator="between">
      <formula>80</formula>
      <formula>120</formula>
    </cfRule>
  </conditionalFormatting>
  <conditionalFormatting sqref="AM89:AN89">
    <cfRule type="cellIs" dxfId="90" priority="91" operator="between">
      <formula>80</formula>
      <formula>120</formula>
    </cfRule>
  </conditionalFormatting>
  <conditionalFormatting sqref="AL90">
    <cfRule type="cellIs" dxfId="89" priority="84" operator="lessThan">
      <formula>20</formula>
    </cfRule>
  </conditionalFormatting>
  <conditionalFormatting sqref="AM88:AN88">
    <cfRule type="cellIs" dxfId="88" priority="90" operator="between">
      <formula>80</formula>
      <formula>120</formula>
    </cfRule>
  </conditionalFormatting>
  <conditionalFormatting sqref="AM87:AN87">
    <cfRule type="cellIs" dxfId="87" priority="89" operator="between">
      <formula>80</formula>
      <formula>120</formula>
    </cfRule>
  </conditionalFormatting>
  <conditionalFormatting sqref="AM87:AN87">
    <cfRule type="cellIs" dxfId="86" priority="88" operator="between">
      <formula>80</formula>
      <formula>120</formula>
    </cfRule>
  </conditionalFormatting>
  <conditionalFormatting sqref="AL90">
    <cfRule type="cellIs" dxfId="85" priority="87" operator="greaterThan">
      <formula>20</formula>
    </cfRule>
  </conditionalFormatting>
  <conditionalFormatting sqref="AM89:AN90">
    <cfRule type="cellIs" dxfId="84" priority="86" operator="between">
      <formula>80</formula>
      <formula>120</formula>
    </cfRule>
  </conditionalFormatting>
  <conditionalFormatting sqref="AL90">
    <cfRule type="cellIs" dxfId="83" priority="85" operator="greaterThan">
      <formula>20</formula>
    </cfRule>
  </conditionalFormatting>
  <conditionalFormatting sqref="AS90:AT90">
    <cfRule type="cellIs" dxfId="82" priority="83" operator="between">
      <formula>80</formula>
      <formula>120</formula>
    </cfRule>
  </conditionalFormatting>
  <conditionalFormatting sqref="AS90:AT90">
    <cfRule type="cellIs" dxfId="81" priority="82" operator="between">
      <formula>80</formula>
      <formula>120</formula>
    </cfRule>
  </conditionalFormatting>
  <conditionalFormatting sqref="AR89">
    <cfRule type="cellIs" dxfId="80" priority="81" operator="greaterThan">
      <formula>20</formula>
    </cfRule>
  </conditionalFormatting>
  <conditionalFormatting sqref="AS89:AT89">
    <cfRule type="cellIs" dxfId="79" priority="80" operator="between">
      <formula>80</formula>
      <formula>120</formula>
    </cfRule>
  </conditionalFormatting>
  <conditionalFormatting sqref="AS89:AT89">
    <cfRule type="cellIs" dxfId="78" priority="79" operator="between">
      <formula>80</formula>
      <formula>120</formula>
    </cfRule>
  </conditionalFormatting>
  <conditionalFormatting sqref="AS89:AT89">
    <cfRule type="cellIs" dxfId="77" priority="78" operator="between">
      <formula>80</formula>
      <formula>120</formula>
    </cfRule>
  </conditionalFormatting>
  <conditionalFormatting sqref="AS88:AT88">
    <cfRule type="cellIs" dxfId="76" priority="77" operator="between">
      <formula>80</formula>
      <formula>120</formula>
    </cfRule>
  </conditionalFormatting>
  <conditionalFormatting sqref="AS88:AT88">
    <cfRule type="cellIs" dxfId="75" priority="76" operator="between">
      <formula>80</formula>
      <formula>120</formula>
    </cfRule>
  </conditionalFormatting>
  <conditionalFormatting sqref="AS87:AT87">
    <cfRule type="cellIs" dxfId="74" priority="75" operator="between">
      <formula>80</formula>
      <formula>120</formula>
    </cfRule>
  </conditionalFormatting>
  <conditionalFormatting sqref="AS87:AT87">
    <cfRule type="cellIs" dxfId="73" priority="74" operator="between">
      <formula>80</formula>
      <formula>120</formula>
    </cfRule>
  </conditionalFormatting>
  <conditionalFormatting sqref="AS87:AT87">
    <cfRule type="cellIs" dxfId="72" priority="73" operator="between">
      <formula>80</formula>
      <formula>120</formula>
    </cfRule>
  </conditionalFormatting>
  <conditionalFormatting sqref="AR90">
    <cfRule type="cellIs" dxfId="71" priority="72" operator="greaterThan">
      <formula>20</formula>
    </cfRule>
  </conditionalFormatting>
  <conditionalFormatting sqref="AS89:AT90">
    <cfRule type="cellIs" dxfId="70" priority="71" operator="between">
      <formula>80</formula>
      <formula>120</formula>
    </cfRule>
  </conditionalFormatting>
  <conditionalFormatting sqref="AS89:AT90">
    <cfRule type="cellIs" dxfId="69" priority="70" operator="between">
      <formula>80</formula>
      <formula>120</formula>
    </cfRule>
  </conditionalFormatting>
  <conditionalFormatting sqref="AR90">
    <cfRule type="cellIs" dxfId="68" priority="69" operator="greaterThan">
      <formula>20</formula>
    </cfRule>
  </conditionalFormatting>
  <conditionalFormatting sqref="AR90">
    <cfRule type="cellIs" dxfId="67" priority="68" operator="lessThan">
      <formula>20</formula>
    </cfRule>
  </conditionalFormatting>
  <conditionalFormatting sqref="AY90:AZ90">
    <cfRule type="cellIs" dxfId="66" priority="67" operator="between">
      <formula>80</formula>
      <formula>120</formula>
    </cfRule>
  </conditionalFormatting>
  <conditionalFormatting sqref="AX89">
    <cfRule type="cellIs" dxfId="65" priority="66" operator="greaterThan">
      <formula>20</formula>
    </cfRule>
  </conditionalFormatting>
  <conditionalFormatting sqref="AY89:AZ89">
    <cfRule type="cellIs" dxfId="64" priority="65" operator="between">
      <formula>80</formula>
      <formula>120</formula>
    </cfRule>
  </conditionalFormatting>
  <conditionalFormatting sqref="AY89:AZ89">
    <cfRule type="cellIs" dxfId="63" priority="63" operator="between">
      <formula>80</formula>
      <formula>120</formula>
    </cfRule>
  </conditionalFormatting>
  <conditionalFormatting sqref="AY89:AZ89">
    <cfRule type="cellIs" dxfId="62" priority="64" operator="between">
      <formula>80</formula>
      <formula>120</formula>
    </cfRule>
  </conditionalFormatting>
  <conditionalFormatting sqref="AY88:AZ88">
    <cfRule type="cellIs" dxfId="61" priority="62" operator="between">
      <formula>80</formula>
      <formula>120</formula>
    </cfRule>
  </conditionalFormatting>
  <conditionalFormatting sqref="AY87:AZ87">
    <cfRule type="cellIs" dxfId="60" priority="61" operator="between">
      <formula>80</formula>
      <formula>120</formula>
    </cfRule>
  </conditionalFormatting>
  <conditionalFormatting sqref="AY87:AZ87">
    <cfRule type="cellIs" dxfId="59" priority="59" operator="between">
      <formula>80</formula>
      <formula>120</formula>
    </cfRule>
  </conditionalFormatting>
  <conditionalFormatting sqref="AY87:AZ87">
    <cfRule type="cellIs" dxfId="58" priority="60" operator="between">
      <formula>80</formula>
      <formula>120</formula>
    </cfRule>
  </conditionalFormatting>
  <conditionalFormatting sqref="AX90">
    <cfRule type="cellIs" dxfId="57" priority="58" operator="greaterThan">
      <formula>20</formula>
    </cfRule>
  </conditionalFormatting>
  <conditionalFormatting sqref="AY89:AZ90">
    <cfRule type="cellIs" dxfId="56" priority="57" operator="between">
      <formula>80</formula>
      <formula>120</formula>
    </cfRule>
  </conditionalFormatting>
  <conditionalFormatting sqref="AX90">
    <cfRule type="cellIs" dxfId="55" priority="56" operator="greaterThan">
      <formula>20</formula>
    </cfRule>
  </conditionalFormatting>
  <conditionalFormatting sqref="AX90">
    <cfRule type="cellIs" dxfId="54" priority="55" operator="lessThan">
      <formula>20</formula>
    </cfRule>
  </conditionalFormatting>
  <conditionalFormatting sqref="BE87">
    <cfRule type="cellIs" dxfId="53" priority="46" operator="between">
      <formula>80</formula>
      <formula>120</formula>
    </cfRule>
  </conditionalFormatting>
  <conditionalFormatting sqref="BE90">
    <cfRule type="cellIs" dxfId="52" priority="54" operator="between">
      <formula>80</formula>
      <formula>120</formula>
    </cfRule>
  </conditionalFormatting>
  <conditionalFormatting sqref="BD89">
    <cfRule type="cellIs" dxfId="51" priority="53" operator="greaterThan">
      <formula>20</formula>
    </cfRule>
  </conditionalFormatting>
  <conditionalFormatting sqref="BE89">
    <cfRule type="cellIs" dxfId="50" priority="52" operator="between">
      <formula>80</formula>
      <formula>120</formula>
    </cfRule>
  </conditionalFormatting>
  <conditionalFormatting sqref="BE89">
    <cfRule type="cellIs" dxfId="49" priority="51" operator="between">
      <formula>80</formula>
      <formula>120</formula>
    </cfRule>
  </conditionalFormatting>
  <conditionalFormatting sqref="BE89">
    <cfRule type="cellIs" dxfId="48" priority="49" operator="between">
      <formula>80</formula>
      <formula>120</formula>
    </cfRule>
  </conditionalFormatting>
  <conditionalFormatting sqref="BE89">
    <cfRule type="cellIs" dxfId="47" priority="50" operator="between">
      <formula>80</formula>
      <formula>120</formula>
    </cfRule>
  </conditionalFormatting>
  <conditionalFormatting sqref="BE88">
    <cfRule type="cellIs" dxfId="46" priority="48" operator="between">
      <formula>80</formula>
      <formula>120</formula>
    </cfRule>
  </conditionalFormatting>
  <conditionalFormatting sqref="BE87">
    <cfRule type="cellIs" dxfId="45" priority="47" operator="between">
      <formula>80</formula>
      <formula>120</formula>
    </cfRule>
  </conditionalFormatting>
  <conditionalFormatting sqref="BE87">
    <cfRule type="cellIs" dxfId="44" priority="44" operator="between">
      <formula>80</formula>
      <formula>120</formula>
    </cfRule>
  </conditionalFormatting>
  <conditionalFormatting sqref="BE87">
    <cfRule type="cellIs" dxfId="43" priority="45" operator="between">
      <formula>80</formula>
      <formula>120</formula>
    </cfRule>
  </conditionalFormatting>
  <conditionalFormatting sqref="BD90">
    <cfRule type="cellIs" dxfId="42" priority="43" operator="greaterThan">
      <formula>20</formula>
    </cfRule>
  </conditionalFormatting>
  <conditionalFormatting sqref="BE89:BE90">
    <cfRule type="cellIs" dxfId="41" priority="42" operator="between">
      <formula>80</formula>
      <formula>120</formula>
    </cfRule>
  </conditionalFormatting>
  <conditionalFormatting sqref="BD90">
    <cfRule type="cellIs" dxfId="40" priority="41" operator="greaterThan">
      <formula>20</formula>
    </cfRule>
  </conditionalFormatting>
  <conditionalFormatting sqref="BD90">
    <cfRule type="cellIs" dxfId="39" priority="40" operator="lessThan">
      <formula>20</formula>
    </cfRule>
  </conditionalFormatting>
  <conditionalFormatting sqref="AK26 AK33 AK36 AK39 AK42 AK45 AK48">
    <cfRule type="cellIs" dxfId="38" priority="39" operator="greaterThan">
      <formula>20</formula>
    </cfRule>
  </conditionalFormatting>
  <conditionalFormatting sqref="AQ26 AQ33 AQ36 AQ39 AQ42 AQ45 AQ48">
    <cfRule type="cellIs" dxfId="37" priority="38" operator="greaterThan">
      <formula>20</formula>
    </cfRule>
  </conditionalFormatting>
  <conditionalFormatting sqref="AW26 AW33 AW36 AW39 AW42 AW45 AW48">
    <cfRule type="cellIs" dxfId="36" priority="37" operator="greaterThan">
      <formula>20</formula>
    </cfRule>
  </conditionalFormatting>
  <conditionalFormatting sqref="BC26 BC33 BC36 BC39 BC42 BC45 BC48">
    <cfRule type="cellIs" dxfId="35" priority="36" operator="greaterThan">
      <formula>20</formula>
    </cfRule>
  </conditionalFormatting>
  <conditionalFormatting sqref="AJ36 AJ39 AJ42 AJ45 AJ48">
    <cfRule type="cellIs" dxfId="34" priority="35" operator="lessThan">
      <formula>20.1</formula>
    </cfRule>
  </conditionalFormatting>
  <conditionalFormatting sqref="AP36 AP39 AP42 AP45 AP48">
    <cfRule type="cellIs" dxfId="33" priority="34" operator="lessThan">
      <formula>20.1</formula>
    </cfRule>
  </conditionalFormatting>
  <conditionalFormatting sqref="AV36 AV39 AV42 AV45 AV48">
    <cfRule type="cellIs" dxfId="32" priority="33" operator="lessThan">
      <formula>20.1</formula>
    </cfRule>
  </conditionalFormatting>
  <conditionalFormatting sqref="BB36 BB39 BB42 BB45 BB48">
    <cfRule type="cellIs" dxfId="31" priority="32" operator="lessThan">
      <formula>20.1</formula>
    </cfRule>
  </conditionalFormatting>
  <conditionalFormatting sqref="AI26">
    <cfRule type="cellIs" dxfId="30" priority="31" operator="between">
      <formula>80</formula>
      <formula>120</formula>
    </cfRule>
  </conditionalFormatting>
  <conditionalFormatting sqref="AO26">
    <cfRule type="cellIs" dxfId="29" priority="30" operator="between">
      <formula>80</formula>
      <formula>120</formula>
    </cfRule>
  </conditionalFormatting>
  <conditionalFormatting sqref="AU26">
    <cfRule type="cellIs" dxfId="28" priority="29" operator="between">
      <formula>80</formula>
      <formula>120</formula>
    </cfRule>
  </conditionalFormatting>
  <conditionalFormatting sqref="BA26">
    <cfRule type="cellIs" dxfId="27" priority="28" operator="between">
      <formula>80</formula>
      <formula>120</formula>
    </cfRule>
  </conditionalFormatting>
  <conditionalFormatting sqref="BC138">
    <cfRule type="cellIs" dxfId="26" priority="27" operator="greaterThan">
      <formula>20</formula>
    </cfRule>
  </conditionalFormatting>
  <conditionalFormatting sqref="BA96">
    <cfRule type="cellIs" dxfId="25" priority="17" operator="between">
      <formula>80</formula>
      <formula>120</formula>
    </cfRule>
  </conditionalFormatting>
  <conditionalFormatting sqref="AK96">
    <cfRule type="cellIs" dxfId="24" priority="22" operator="greaterThan">
      <formula>20</formula>
    </cfRule>
  </conditionalFormatting>
  <conditionalFormatting sqref="AQ96">
    <cfRule type="cellIs" dxfId="23" priority="21" operator="greaterThan">
      <formula>20</formula>
    </cfRule>
  </conditionalFormatting>
  <conditionalFormatting sqref="AO96">
    <cfRule type="cellIs" dxfId="22" priority="19" operator="between">
      <formula>80</formula>
      <formula>120</formula>
    </cfRule>
  </conditionalFormatting>
  <conditionalFormatting sqref="AU96">
    <cfRule type="cellIs" dxfId="21" priority="18" operator="between">
      <formula>80</formula>
      <formula>120</formula>
    </cfRule>
  </conditionalFormatting>
  <conditionalFormatting sqref="AO138">
    <cfRule type="cellIs" dxfId="20" priority="12" operator="between">
      <formula>80</formula>
      <formula>120</formula>
    </cfRule>
  </conditionalFormatting>
  <conditionalFormatting sqref="AO51">
    <cfRule type="cellIs" dxfId="19" priority="26" operator="between">
      <formula>80</formula>
      <formula>120</formula>
    </cfRule>
  </conditionalFormatting>
  <conditionalFormatting sqref="AU51">
    <cfRule type="cellIs" dxfId="18" priority="25" operator="between">
      <formula>80</formula>
      <formula>120</formula>
    </cfRule>
  </conditionalFormatting>
  <conditionalFormatting sqref="AI138">
    <cfRule type="cellIs" dxfId="17" priority="9" operator="between">
      <formula>80</formula>
      <formula>120</formula>
    </cfRule>
  </conditionalFormatting>
  <conditionalFormatting sqref="BA51">
    <cfRule type="cellIs" dxfId="16" priority="24" operator="between">
      <formula>80</formula>
      <formula>120</formula>
    </cfRule>
  </conditionalFormatting>
  <conditionalFormatting sqref="AI51">
    <cfRule type="cellIs" dxfId="15" priority="23" operator="between">
      <formula>80</formula>
      <formula>120</formula>
    </cfRule>
  </conditionalFormatting>
  <conditionalFormatting sqref="AU138">
    <cfRule type="cellIs" dxfId="14" priority="11" operator="between">
      <formula>80</formula>
      <formula>120</formula>
    </cfRule>
  </conditionalFormatting>
  <conditionalFormatting sqref="BA138">
    <cfRule type="cellIs" dxfId="13" priority="10" operator="between">
      <formula>80</formula>
      <formula>120</formula>
    </cfRule>
  </conditionalFormatting>
  <conditionalFormatting sqref="AW96">
    <cfRule type="cellIs" dxfId="12" priority="20" operator="greaterThan">
      <formula>20</formula>
    </cfRule>
  </conditionalFormatting>
  <conditionalFormatting sqref="AI96">
    <cfRule type="cellIs" dxfId="11" priority="16" operator="between">
      <formula>80</formula>
      <formula>120</formula>
    </cfRule>
  </conditionalFormatting>
  <conditionalFormatting sqref="AK138">
    <cfRule type="cellIs" dxfId="10" priority="15" operator="greaterThan">
      <formula>20</formula>
    </cfRule>
  </conditionalFormatting>
  <conditionalFormatting sqref="AQ138">
    <cfRule type="cellIs" dxfId="9" priority="14" operator="greaterThan">
      <formula>20</formula>
    </cfRule>
  </conditionalFormatting>
  <conditionalFormatting sqref="AW138">
    <cfRule type="cellIs" dxfId="8" priority="13" operator="greaterThan">
      <formula>20</formula>
    </cfRule>
  </conditionalFormatting>
  <conditionalFormatting sqref="AK29">
    <cfRule type="cellIs" dxfId="7" priority="8" operator="greaterThan">
      <formula>20</formula>
    </cfRule>
  </conditionalFormatting>
  <conditionalFormatting sqref="AQ29">
    <cfRule type="cellIs" dxfId="6" priority="7" operator="greaterThan">
      <formula>20</formula>
    </cfRule>
  </conditionalFormatting>
  <conditionalFormatting sqref="AW29">
    <cfRule type="cellIs" dxfId="5" priority="6" operator="greaterThan">
      <formula>20</formula>
    </cfRule>
  </conditionalFormatting>
  <conditionalFormatting sqref="BC29">
    <cfRule type="cellIs" dxfId="4" priority="5" operator="greaterThan">
      <formula>20</formula>
    </cfRule>
  </conditionalFormatting>
  <conditionalFormatting sqref="AI29">
    <cfRule type="cellIs" dxfId="3" priority="4" operator="between">
      <formula>80</formula>
      <formula>120</formula>
    </cfRule>
  </conditionalFormatting>
  <conditionalFormatting sqref="AO29">
    <cfRule type="cellIs" dxfId="2" priority="3" operator="between">
      <formula>80</formula>
      <formula>120</formula>
    </cfRule>
  </conditionalFormatting>
  <conditionalFormatting sqref="AU29">
    <cfRule type="cellIs" dxfId="1" priority="2" operator="between">
      <formula>80</formula>
      <formula>120</formula>
    </cfRule>
  </conditionalFormatting>
  <conditionalFormatting sqref="BA29">
    <cfRule type="cellIs" dxfId="0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export</vt:lpstr>
      <vt:lpstr>20sep22</vt:lpstr>
      <vt:lpstr>21sep22</vt:lpstr>
      <vt:lpstr>22sep22</vt:lpstr>
      <vt:lpstr>23sep22</vt:lpstr>
      <vt:lpstr>26sep22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2022-08-18T14:39:35Z</cp:lastPrinted>
  <dcterms:created xsi:type="dcterms:W3CDTF">2020-03-18T14:50:00Z</dcterms:created>
  <dcterms:modified xsi:type="dcterms:W3CDTF">2022-10-07T16:30:28Z</dcterms:modified>
</cp:coreProperties>
</file>