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19 misc analyses\FIA\14oct19\"/>
    </mc:Choice>
  </mc:AlternateContent>
  <bookViews>
    <workbookView xWindow="0" yWindow="0" windowWidth="17750" windowHeight="17550" activeTab="3"/>
  </bookViews>
  <sheets>
    <sheet name="QAQC" sheetId="93" r:id="rId1"/>
    <sheet name="sorted" sheetId="118" r:id="rId2"/>
    <sheet name="MDLs" sheetId="80" r:id="rId3"/>
    <sheet name="notes" sheetId="117" r:id="rId4"/>
  </sheets>
  <calcPr calcId="162913"/>
</workbook>
</file>

<file path=xl/calcChain.xml><?xml version="1.0" encoding="utf-8"?>
<calcChain xmlns="http://schemas.openxmlformats.org/spreadsheetml/2006/main">
  <c r="AB153" i="93" l="1"/>
  <c r="AT167" i="93" l="1"/>
  <c r="AK153" i="93"/>
  <c r="AK124" i="93"/>
  <c r="AK101" i="93"/>
  <c r="AK73" i="93"/>
  <c r="AB87" i="93"/>
  <c r="Z108" i="93"/>
  <c r="AA108" i="93" s="1"/>
  <c r="AR174" i="93"/>
  <c r="AS174" i="93" s="1"/>
  <c r="AT139" i="93"/>
  <c r="AU139" i="93" s="1"/>
  <c r="AR126" i="93"/>
  <c r="AS126" i="93" s="1"/>
  <c r="AR75" i="93"/>
  <c r="AS75" i="93" s="1"/>
  <c r="AI191" i="93"/>
  <c r="AJ191" i="93" s="1"/>
  <c r="AI174" i="93"/>
  <c r="AJ174" i="93" s="1"/>
  <c r="AI126" i="93"/>
  <c r="AJ126" i="93" s="1"/>
  <c r="AL101" i="93"/>
  <c r="AM88" i="93"/>
  <c r="AN88" i="93" s="1"/>
  <c r="AK87" i="93"/>
  <c r="AL87" i="93" s="1"/>
  <c r="AI47" i="93"/>
  <c r="AJ47" i="93" s="1"/>
  <c r="AD140" i="93"/>
  <c r="AB73" i="93"/>
  <c r="AC73" i="93" s="1"/>
  <c r="AD74" i="93"/>
  <c r="AE74" i="93" s="1"/>
  <c r="AD60" i="93"/>
  <c r="V179" i="93"/>
  <c r="V113" i="93"/>
  <c r="V46" i="93"/>
  <c r="V5" i="93"/>
  <c r="AQ3" i="93"/>
  <c r="AQ4" i="93"/>
  <c r="AQ5" i="93"/>
  <c r="AQ6" i="93"/>
  <c r="AQ7" i="93"/>
  <c r="AQ8" i="93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28" i="93"/>
  <c r="AQ29" i="93"/>
  <c r="AQ30" i="93"/>
  <c r="AQ31" i="93"/>
  <c r="AQ32" i="93"/>
  <c r="AQ33" i="93"/>
  <c r="AQ34" i="93"/>
  <c r="AQ35" i="93"/>
  <c r="AQ36" i="93"/>
  <c r="AQ37" i="93"/>
  <c r="AQ38" i="93"/>
  <c r="AQ39" i="93"/>
  <c r="AQ40" i="93"/>
  <c r="AQ41" i="93"/>
  <c r="AQ42" i="93"/>
  <c r="AQ43" i="93"/>
  <c r="AQ44" i="93"/>
  <c r="AQ45" i="93"/>
  <c r="AQ46" i="93"/>
  <c r="AQ47" i="93"/>
  <c r="AR47" i="93" s="1"/>
  <c r="AS47" i="93" s="1"/>
  <c r="AQ48" i="93"/>
  <c r="AQ49" i="93"/>
  <c r="AQ50" i="93"/>
  <c r="AQ51" i="93"/>
  <c r="AQ52" i="93"/>
  <c r="AQ53" i="93"/>
  <c r="AT59" i="93" s="1"/>
  <c r="AU59" i="93" s="1"/>
  <c r="AQ54" i="93"/>
  <c r="AQ55" i="93"/>
  <c r="AQ56" i="93"/>
  <c r="AQ57" i="93"/>
  <c r="AQ58" i="93"/>
  <c r="AQ59" i="93"/>
  <c r="AQ60" i="93"/>
  <c r="AV60" i="93" s="1"/>
  <c r="AW60" i="93" s="1"/>
  <c r="AQ61" i="93"/>
  <c r="AR61" i="93" s="1"/>
  <c r="AS61" i="93" s="1"/>
  <c r="AQ62" i="93"/>
  <c r="AQ63" i="93"/>
  <c r="AQ64" i="93"/>
  <c r="AQ65" i="93"/>
  <c r="AQ66" i="93"/>
  <c r="AQ67" i="93"/>
  <c r="AQ68" i="93"/>
  <c r="AQ69" i="93"/>
  <c r="AQ70" i="93"/>
  <c r="AQ71" i="93"/>
  <c r="AQ72" i="93"/>
  <c r="AV74" i="93" s="1"/>
  <c r="AW74" i="93" s="1"/>
  <c r="AQ73" i="93"/>
  <c r="AT73" i="93" s="1"/>
  <c r="AU73" i="93" s="1"/>
  <c r="AQ74" i="93"/>
  <c r="AQ75" i="93"/>
  <c r="AQ76" i="93"/>
  <c r="AQ77" i="93"/>
  <c r="AQ78" i="93"/>
  <c r="AQ79" i="93"/>
  <c r="AQ80" i="93"/>
  <c r="AQ81" i="93"/>
  <c r="AQ82" i="93"/>
  <c r="AQ83" i="93"/>
  <c r="AQ84" i="93"/>
  <c r="AQ85" i="93"/>
  <c r="AQ86" i="93"/>
  <c r="AQ87" i="93"/>
  <c r="AT87" i="93" s="1"/>
  <c r="AU87" i="93" s="1"/>
  <c r="AQ88" i="93"/>
  <c r="AV88" i="93" s="1"/>
  <c r="AW88" i="93" s="1"/>
  <c r="AQ89" i="93"/>
  <c r="AR89" i="93" s="1"/>
  <c r="AS89" i="93" s="1"/>
  <c r="AQ90" i="93"/>
  <c r="AQ91" i="93"/>
  <c r="AQ92" i="93"/>
  <c r="AQ93" i="93"/>
  <c r="AQ94" i="93"/>
  <c r="AQ95" i="93"/>
  <c r="AQ96" i="93"/>
  <c r="AQ97" i="93"/>
  <c r="AQ98" i="93"/>
  <c r="AQ99" i="93"/>
  <c r="AQ100" i="93"/>
  <c r="AQ101" i="93"/>
  <c r="AT101" i="93" s="1"/>
  <c r="AU101" i="93" s="1"/>
  <c r="AQ102" i="93"/>
  <c r="AV102" i="93" s="1"/>
  <c r="AW102" i="93" s="1"/>
  <c r="AQ103" i="93"/>
  <c r="AQ104" i="93"/>
  <c r="AQ105" i="93"/>
  <c r="AQ106" i="93"/>
  <c r="AQ107" i="93"/>
  <c r="AQ108" i="93"/>
  <c r="AR108" i="93" s="1"/>
  <c r="AS108" i="93" s="1"/>
  <c r="AQ109" i="93"/>
  <c r="AQ110" i="93"/>
  <c r="AQ111" i="93"/>
  <c r="AQ112" i="93"/>
  <c r="AQ113" i="93"/>
  <c r="AQ114" i="93"/>
  <c r="AQ115" i="93"/>
  <c r="AQ116" i="93"/>
  <c r="AQ117" i="93"/>
  <c r="AQ118" i="93"/>
  <c r="AQ119" i="93"/>
  <c r="AQ120" i="93"/>
  <c r="AQ121" i="93"/>
  <c r="AQ122" i="93"/>
  <c r="AQ123" i="93"/>
  <c r="AQ124" i="93"/>
  <c r="AT124" i="93" s="1"/>
  <c r="AU124" i="93" s="1"/>
  <c r="AQ125" i="93"/>
  <c r="AV125" i="93" s="1"/>
  <c r="AW125" i="93" s="1"/>
  <c r="AQ126" i="93"/>
  <c r="AQ127" i="93"/>
  <c r="AQ128" i="93"/>
  <c r="AQ129" i="93"/>
  <c r="AQ130" i="93"/>
  <c r="AQ131" i="93"/>
  <c r="AQ132" i="93"/>
  <c r="AQ133" i="93"/>
  <c r="AQ134" i="93"/>
  <c r="AQ135" i="93"/>
  <c r="AQ136" i="93"/>
  <c r="AQ137" i="93"/>
  <c r="AQ138" i="93"/>
  <c r="AQ139" i="93"/>
  <c r="AQ140" i="93"/>
  <c r="AV140" i="93" s="1"/>
  <c r="AW140" i="93" s="1"/>
  <c r="AQ141" i="93"/>
  <c r="AR141" i="93" s="1"/>
  <c r="AS141" i="93" s="1"/>
  <c r="AQ142" i="93"/>
  <c r="AQ143" i="93"/>
  <c r="AQ144" i="93"/>
  <c r="AQ145" i="93"/>
  <c r="AQ146" i="93"/>
  <c r="AQ147" i="93"/>
  <c r="AQ148" i="93"/>
  <c r="AQ149" i="93"/>
  <c r="AQ150" i="93"/>
  <c r="AQ151" i="93"/>
  <c r="AQ152" i="93"/>
  <c r="AQ153" i="93"/>
  <c r="AT153" i="93" s="1"/>
  <c r="AU153" i="93" s="1"/>
  <c r="AQ154" i="93"/>
  <c r="AV154" i="93" s="1"/>
  <c r="AW154" i="93" s="1"/>
  <c r="AQ155" i="93"/>
  <c r="AR155" i="93" s="1"/>
  <c r="AS155" i="93" s="1"/>
  <c r="AQ156" i="93"/>
  <c r="AQ157" i="93"/>
  <c r="AQ158" i="93"/>
  <c r="AQ159" i="93"/>
  <c r="AQ160" i="93"/>
  <c r="AQ161" i="93"/>
  <c r="AQ162" i="93"/>
  <c r="AQ163" i="93"/>
  <c r="AQ164" i="93"/>
  <c r="AQ165" i="93"/>
  <c r="AQ166" i="93"/>
  <c r="AQ167" i="93"/>
  <c r="AQ168" i="93"/>
  <c r="AV168" i="93" s="1"/>
  <c r="AW168" i="93" s="1"/>
  <c r="AQ169" i="93"/>
  <c r="AQ170" i="93"/>
  <c r="AQ171" i="93"/>
  <c r="AQ172" i="93"/>
  <c r="AQ173" i="93"/>
  <c r="AQ174" i="93"/>
  <c r="AQ175" i="93"/>
  <c r="AQ176" i="93"/>
  <c r="AQ177" i="93"/>
  <c r="AQ178" i="93"/>
  <c r="AQ179" i="93"/>
  <c r="AQ180" i="93"/>
  <c r="AQ181" i="93"/>
  <c r="AQ182" i="93"/>
  <c r="AQ183" i="93"/>
  <c r="AQ184" i="93"/>
  <c r="AQ185" i="93"/>
  <c r="AQ186" i="93"/>
  <c r="AQ187" i="93"/>
  <c r="AQ188" i="93"/>
  <c r="AQ189" i="93"/>
  <c r="AQ190" i="93"/>
  <c r="AQ191" i="93"/>
  <c r="AR191" i="93" s="1"/>
  <c r="AS191" i="93" s="1"/>
  <c r="AQ192" i="93"/>
  <c r="AQ193" i="93"/>
  <c r="AQ194" i="93"/>
  <c r="AQ195" i="93"/>
  <c r="AQ196" i="93"/>
  <c r="AQ197" i="93"/>
  <c r="AQ198" i="93"/>
  <c r="AQ2" i="93"/>
  <c r="AH3" i="93"/>
  <c r="AH4" i="93"/>
  <c r="AH5" i="93"/>
  <c r="AH6" i="93"/>
  <c r="AH7" i="93"/>
  <c r="AH8" i="93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28" i="93"/>
  <c r="AH29" i="93"/>
  <c r="AH30" i="93"/>
  <c r="AH31" i="93"/>
  <c r="AH32" i="93"/>
  <c r="AH33" i="93"/>
  <c r="AH34" i="93"/>
  <c r="AH35" i="93"/>
  <c r="AH36" i="93"/>
  <c r="AH37" i="93"/>
  <c r="AH38" i="93"/>
  <c r="AH39" i="93"/>
  <c r="AH40" i="93"/>
  <c r="AH41" i="93"/>
  <c r="AH42" i="93"/>
  <c r="AH43" i="93"/>
  <c r="AH44" i="93"/>
  <c r="AH45" i="93"/>
  <c r="AH46" i="93"/>
  <c r="AH47" i="93"/>
  <c r="AH48" i="93"/>
  <c r="AH49" i="93"/>
  <c r="AH50" i="93"/>
  <c r="AH51" i="93"/>
  <c r="AH52" i="93"/>
  <c r="AH53" i="93"/>
  <c r="AH54" i="93"/>
  <c r="AH55" i="93"/>
  <c r="AH56" i="93"/>
  <c r="AH57" i="93"/>
  <c r="AH58" i="93"/>
  <c r="AH59" i="93"/>
  <c r="AK59" i="93" s="1"/>
  <c r="AL59" i="93" s="1"/>
  <c r="AH60" i="93"/>
  <c r="AM60" i="93" s="1"/>
  <c r="AN60" i="93" s="1"/>
  <c r="AH61" i="93"/>
  <c r="AI61" i="93" s="1"/>
  <c r="AJ61" i="93" s="1"/>
  <c r="AH62" i="93"/>
  <c r="AH63" i="93"/>
  <c r="AH64" i="93"/>
  <c r="AH65" i="93"/>
  <c r="AH66" i="93"/>
  <c r="AH67" i="93"/>
  <c r="AH68" i="93"/>
  <c r="AH69" i="93"/>
  <c r="AH70" i="93"/>
  <c r="AH71" i="93"/>
  <c r="AH72" i="93"/>
  <c r="AH73" i="93"/>
  <c r="AL73" i="93" s="1"/>
  <c r="AH74" i="93"/>
  <c r="AM74" i="93" s="1"/>
  <c r="AN74" i="93" s="1"/>
  <c r="AH75" i="93"/>
  <c r="AI75" i="93" s="1"/>
  <c r="AJ75" i="93" s="1"/>
  <c r="AH76" i="93"/>
  <c r="AH77" i="93"/>
  <c r="AH78" i="93"/>
  <c r="AH79" i="93"/>
  <c r="AH80" i="93"/>
  <c r="AH81" i="93"/>
  <c r="AH82" i="93"/>
  <c r="AH83" i="93"/>
  <c r="AH84" i="93"/>
  <c r="AH85" i="93"/>
  <c r="AH86" i="93"/>
  <c r="AH87" i="93"/>
  <c r="AH88" i="93"/>
  <c r="AH89" i="93"/>
  <c r="AI89" i="93" s="1"/>
  <c r="AJ89" i="93" s="1"/>
  <c r="AH90" i="93"/>
  <c r="AH91" i="93"/>
  <c r="AH92" i="93"/>
  <c r="AH93" i="93"/>
  <c r="AH94" i="93"/>
  <c r="AH95" i="93"/>
  <c r="AH96" i="93"/>
  <c r="AH97" i="93"/>
  <c r="AH98" i="93"/>
  <c r="AH99" i="93"/>
  <c r="AH100" i="93"/>
  <c r="AH101" i="93"/>
  <c r="AH102" i="93"/>
  <c r="AM102" i="93" s="1"/>
  <c r="AN102" i="93" s="1"/>
  <c r="AH103" i="93"/>
  <c r="AH104" i="93"/>
  <c r="AH105" i="93"/>
  <c r="AH106" i="93"/>
  <c r="AH107" i="93"/>
  <c r="AH108" i="93"/>
  <c r="AI108" i="93" s="1"/>
  <c r="AJ108" i="93" s="1"/>
  <c r="AH109" i="93"/>
  <c r="AH110" i="93"/>
  <c r="AH111" i="93"/>
  <c r="AH112" i="93"/>
  <c r="AH113" i="93"/>
  <c r="AH114" i="93"/>
  <c r="AH115" i="93"/>
  <c r="AH116" i="93"/>
  <c r="AH117" i="93"/>
  <c r="AH118" i="93"/>
  <c r="AH119" i="93"/>
  <c r="AH120" i="93"/>
  <c r="AH121" i="93"/>
  <c r="AH122" i="93"/>
  <c r="AH123" i="93"/>
  <c r="AH124" i="93"/>
  <c r="AL124" i="93" s="1"/>
  <c r="AH125" i="93"/>
  <c r="AM125" i="93" s="1"/>
  <c r="AN125" i="93" s="1"/>
  <c r="AH126" i="93"/>
  <c r="AH127" i="93"/>
  <c r="AH128" i="93"/>
  <c r="AH129" i="93"/>
  <c r="AH130" i="93"/>
  <c r="AH131" i="93"/>
  <c r="AH132" i="93"/>
  <c r="AH133" i="93"/>
  <c r="AH134" i="93"/>
  <c r="AH135" i="93"/>
  <c r="AH136" i="93"/>
  <c r="AH137" i="93"/>
  <c r="AH138" i="93"/>
  <c r="AH139" i="93"/>
  <c r="AK139" i="93" s="1"/>
  <c r="AL139" i="93" s="1"/>
  <c r="AH140" i="93"/>
  <c r="AM140" i="93" s="1"/>
  <c r="AN140" i="93" s="1"/>
  <c r="AH141" i="93"/>
  <c r="AI141" i="93" s="1"/>
  <c r="AJ141" i="93" s="1"/>
  <c r="AH142" i="93"/>
  <c r="AH143" i="93"/>
  <c r="AH144" i="93"/>
  <c r="AH145" i="93"/>
  <c r="AH146" i="93"/>
  <c r="AH147" i="93"/>
  <c r="AL153" i="93" s="1"/>
  <c r="AH148" i="93"/>
  <c r="AH149" i="93"/>
  <c r="AH150" i="93"/>
  <c r="AH151" i="93"/>
  <c r="AH152" i="93"/>
  <c r="AH153" i="93"/>
  <c r="AH154" i="93"/>
  <c r="AM154" i="93" s="1"/>
  <c r="AN154" i="93" s="1"/>
  <c r="AH155" i="93"/>
  <c r="AI155" i="93" s="1"/>
  <c r="AJ155" i="93" s="1"/>
  <c r="AH156" i="93"/>
  <c r="AH157" i="93"/>
  <c r="AH158" i="93"/>
  <c r="AH159" i="93"/>
  <c r="AH160" i="93"/>
  <c r="AH161" i="93"/>
  <c r="AH162" i="93"/>
  <c r="AH163" i="93"/>
  <c r="AH164" i="93"/>
  <c r="AH165" i="93"/>
  <c r="AH166" i="93"/>
  <c r="AH167" i="93"/>
  <c r="AK167" i="93" s="1"/>
  <c r="AL167" i="93" s="1"/>
  <c r="AH168" i="93"/>
  <c r="AM168" i="93" s="1"/>
  <c r="AN168" i="93" s="1"/>
  <c r="AH169" i="93"/>
  <c r="AH170" i="93"/>
  <c r="AH171" i="93"/>
  <c r="AH172" i="93"/>
  <c r="AH173" i="93"/>
  <c r="AH174" i="93"/>
  <c r="AH175" i="93"/>
  <c r="AH176" i="93"/>
  <c r="AH177" i="93"/>
  <c r="AH178" i="93"/>
  <c r="AH179" i="93"/>
  <c r="AH180" i="93"/>
  <c r="AH181" i="93"/>
  <c r="AH182" i="93"/>
  <c r="AH183" i="93"/>
  <c r="AH184" i="93"/>
  <c r="AH185" i="93"/>
  <c r="AH186" i="93"/>
  <c r="AH187" i="93"/>
  <c r="AH188" i="93"/>
  <c r="AH189" i="93"/>
  <c r="AH190" i="93"/>
  <c r="AH191" i="93"/>
  <c r="AH192" i="93"/>
  <c r="AH193" i="93"/>
  <c r="AH194" i="93"/>
  <c r="AH195" i="93"/>
  <c r="AH196" i="93"/>
  <c r="AH197" i="93"/>
  <c r="AH198" i="93"/>
  <c r="AH2" i="93"/>
  <c r="Y3" i="93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28" i="93"/>
  <c r="Y29" i="93"/>
  <c r="Y30" i="93"/>
  <c r="Y31" i="93"/>
  <c r="Y32" i="93"/>
  <c r="Y33" i="93"/>
  <c r="Y34" i="93"/>
  <c r="Y35" i="93"/>
  <c r="Y36" i="93"/>
  <c r="Y37" i="93"/>
  <c r="Y38" i="93"/>
  <c r="Y39" i="93"/>
  <c r="Y40" i="93"/>
  <c r="Y41" i="93"/>
  <c r="Y42" i="93"/>
  <c r="Y43" i="93"/>
  <c r="Y44" i="93"/>
  <c r="Y45" i="93"/>
  <c r="Y46" i="93"/>
  <c r="Y47" i="93"/>
  <c r="Z47" i="93" s="1"/>
  <c r="AA47" i="93" s="1"/>
  <c r="Y48" i="93"/>
  <c r="Y49" i="93"/>
  <c r="Y50" i="93"/>
  <c r="Y51" i="93"/>
  <c r="Y52" i="93"/>
  <c r="Y53" i="93"/>
  <c r="Y54" i="93"/>
  <c r="Y55" i="93"/>
  <c r="Y56" i="93"/>
  <c r="Y57" i="93"/>
  <c r="Y58" i="93"/>
  <c r="Y59" i="93"/>
  <c r="AE60" i="93" s="1"/>
  <c r="Y60" i="93"/>
  <c r="Y61" i="93"/>
  <c r="Z61" i="93" s="1"/>
  <c r="AA61" i="93" s="1"/>
  <c r="Y62" i="93"/>
  <c r="Y63" i="93"/>
  <c r="Y64" i="93"/>
  <c r="Y65" i="93"/>
  <c r="Y66" i="93"/>
  <c r="Y67" i="93"/>
  <c r="Y68" i="93"/>
  <c r="Y69" i="93"/>
  <c r="Y70" i="93"/>
  <c r="Y71" i="93"/>
  <c r="Y72" i="93"/>
  <c r="Y73" i="93"/>
  <c r="Y74" i="93"/>
  <c r="Y75" i="93"/>
  <c r="Z75" i="93" s="1"/>
  <c r="AA75" i="93" s="1"/>
  <c r="Y76" i="93"/>
  <c r="Y77" i="93"/>
  <c r="Y78" i="93"/>
  <c r="Y79" i="93"/>
  <c r="Y80" i="93"/>
  <c r="Y81" i="93"/>
  <c r="Y82" i="93"/>
  <c r="Y83" i="93"/>
  <c r="Y84" i="93"/>
  <c r="Y85" i="93"/>
  <c r="Y86" i="93"/>
  <c r="Y87" i="93"/>
  <c r="Y88" i="93"/>
  <c r="AD88" i="93" s="1"/>
  <c r="AE88" i="93" s="1"/>
  <c r="Y89" i="93"/>
  <c r="Z89" i="93" s="1"/>
  <c r="AA89" i="93" s="1"/>
  <c r="Y90" i="93"/>
  <c r="Y91" i="93"/>
  <c r="Y92" i="93"/>
  <c r="Y93" i="93"/>
  <c r="Y94" i="93"/>
  <c r="Y95" i="93"/>
  <c r="Y96" i="93"/>
  <c r="Y97" i="93"/>
  <c r="Y98" i="93"/>
  <c r="Y99" i="93"/>
  <c r="Y100" i="93"/>
  <c r="Y101" i="93"/>
  <c r="AE102" i="93" s="1"/>
  <c r="Y102" i="93"/>
  <c r="AD102" i="93" s="1"/>
  <c r="Y103" i="93"/>
  <c r="Y104" i="93"/>
  <c r="Y105" i="93"/>
  <c r="Y106" i="93"/>
  <c r="Y107" i="93"/>
  <c r="Y108" i="93"/>
  <c r="Y109" i="93"/>
  <c r="Y110" i="93"/>
  <c r="Y111" i="93"/>
  <c r="Y112" i="93"/>
  <c r="Y113" i="93"/>
  <c r="Y114" i="93"/>
  <c r="Y115" i="93"/>
  <c r="Y116" i="93"/>
  <c r="Y117" i="93"/>
  <c r="Y118" i="93"/>
  <c r="AB124" i="93" s="1"/>
  <c r="AC124" i="93" s="1"/>
  <c r="Y119" i="93"/>
  <c r="Y120" i="93"/>
  <c r="Y121" i="93"/>
  <c r="Y122" i="93"/>
  <c r="Y123" i="93"/>
  <c r="Y124" i="93"/>
  <c r="Y125" i="93"/>
  <c r="AD125" i="93" s="1"/>
  <c r="Y126" i="93"/>
  <c r="Z126" i="93" s="1"/>
  <c r="AA126" i="93" s="1"/>
  <c r="Y127" i="93"/>
  <c r="Y128" i="93"/>
  <c r="Y129" i="93"/>
  <c r="Y130" i="93"/>
  <c r="Y131" i="93"/>
  <c r="Y132" i="93"/>
  <c r="Y133" i="93"/>
  <c r="Y134" i="93"/>
  <c r="Y135" i="93"/>
  <c r="Y136" i="93"/>
  <c r="Y137" i="93"/>
  <c r="Y138" i="93"/>
  <c r="Y139" i="93"/>
  <c r="AE140" i="93" s="1"/>
  <c r="Y140" i="93"/>
  <c r="Y141" i="93"/>
  <c r="Z141" i="93" s="1"/>
  <c r="AA141" i="93" s="1"/>
  <c r="Y142" i="93"/>
  <c r="Y143" i="93"/>
  <c r="Y144" i="93"/>
  <c r="Y145" i="93"/>
  <c r="Y146" i="93"/>
  <c r="Y147" i="93"/>
  <c r="Y148" i="93"/>
  <c r="Y149" i="93"/>
  <c r="Y150" i="93"/>
  <c r="Y151" i="93"/>
  <c r="Y152" i="93"/>
  <c r="Y153" i="93"/>
  <c r="AC153" i="93" s="1"/>
  <c r="Y154" i="93"/>
  <c r="AD154" i="93" s="1"/>
  <c r="AE154" i="93" s="1"/>
  <c r="Y155" i="93"/>
  <c r="Z155" i="93" s="1"/>
  <c r="AA155" i="93" s="1"/>
  <c r="Y156" i="93"/>
  <c r="Y157" i="93"/>
  <c r="Y158" i="93"/>
  <c r="Y159" i="93"/>
  <c r="Y160" i="93"/>
  <c r="Y161" i="93"/>
  <c r="Y162" i="93"/>
  <c r="Y163" i="93"/>
  <c r="Y164" i="93"/>
  <c r="Y165" i="93"/>
  <c r="Y166" i="93"/>
  <c r="Y167" i="93"/>
  <c r="Y168" i="93"/>
  <c r="AD168" i="93" s="1"/>
  <c r="Y169" i="93"/>
  <c r="Y170" i="93"/>
  <c r="Y171" i="93"/>
  <c r="Y172" i="93"/>
  <c r="Y173" i="93"/>
  <c r="Y174" i="93"/>
  <c r="Z174" i="93" s="1"/>
  <c r="AA174" i="93" s="1"/>
  <c r="Y175" i="93"/>
  <c r="Y176" i="93"/>
  <c r="Y177" i="93"/>
  <c r="Y178" i="93"/>
  <c r="Y179" i="93"/>
  <c r="Y180" i="93"/>
  <c r="Y181" i="93"/>
  <c r="Y182" i="93"/>
  <c r="Y183" i="93"/>
  <c r="Y184" i="93"/>
  <c r="Y185" i="93"/>
  <c r="Y186" i="93"/>
  <c r="Y187" i="93"/>
  <c r="Y188" i="93"/>
  <c r="Y189" i="93"/>
  <c r="Y190" i="93"/>
  <c r="Y191" i="93"/>
  <c r="Z191" i="93" s="1"/>
  <c r="AA191" i="93" s="1"/>
  <c r="Y192" i="93"/>
  <c r="Y193" i="93"/>
  <c r="Y194" i="93"/>
  <c r="Y195" i="93"/>
  <c r="Y196" i="93"/>
  <c r="Y197" i="93"/>
  <c r="Y198" i="93"/>
  <c r="Y2" i="93"/>
  <c r="AE125" i="93" l="1"/>
  <c r="AC87" i="93"/>
  <c r="AB139" i="93"/>
  <c r="AC139" i="93"/>
  <c r="AB59" i="93"/>
  <c r="AC59" i="93" s="1"/>
  <c r="AE168" i="93"/>
  <c r="AB101" i="93"/>
  <c r="AC101" i="93" s="1"/>
  <c r="AU167" i="93"/>
  <c r="K16" i="80"/>
  <c r="K14" i="80"/>
  <c r="K15" i="80" s="1"/>
  <c r="K13" i="80"/>
  <c r="P13" i="80"/>
  <c r="K22" i="80" l="1"/>
  <c r="K17" i="80"/>
  <c r="K20" i="80" s="1"/>
  <c r="K18" i="80"/>
  <c r="K19" i="80"/>
  <c r="K21" i="80"/>
  <c r="U14" i="80" l="1"/>
  <c r="U13" i="80"/>
  <c r="P14" i="80"/>
  <c r="U16" i="80" l="1"/>
  <c r="U18" i="80"/>
  <c r="P16" i="80"/>
  <c r="P18" i="80"/>
  <c r="P22" i="80" l="1"/>
  <c r="U22" i="80"/>
  <c r="U15" i="80"/>
  <c r="U17" i="80"/>
  <c r="U20" i="80" s="1"/>
  <c r="U19" i="80"/>
  <c r="U21" i="80"/>
  <c r="P15" i="80"/>
  <c r="P17" i="80"/>
  <c r="P20" i="80" s="1"/>
  <c r="P19" i="80"/>
  <c r="P21" i="80"/>
</calcChain>
</file>

<file path=xl/sharedStrings.xml><?xml version="1.0" encoding="utf-8"?>
<sst xmlns="http://schemas.openxmlformats.org/spreadsheetml/2006/main" count="1996" uniqueCount="199">
  <si>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</si>
  <si>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</si>
  <si>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</si>
  <si>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</si>
  <si>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</si>
  <si>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</si>
  <si>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</si>
  <si>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</si>
  <si>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</si>
  <si>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</si>
  <si>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</si>
  <si>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S1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</si>
  <si>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</si>
  <si>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</si>
  <si>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</si>
  <si>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</si>
  <si>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</si>
  <si>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</si>
  <si>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</si>
  <si>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</si>
  <si>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</si>
  <si>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BN NH4-N NOTES: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</si>
  <si>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</si>
  <si>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</si>
  <si>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</si>
  <si>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</si>
  <si>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</si>
  <si>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</si>
  <si>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</si>
  <si>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</si>
  <si>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</si>
  <si>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</si>
  <si>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</si>
  <si>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</si>
  <si>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</si>
  <si>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rb</t>
  </si>
  <si>
    <t>MDL at 5 ppb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</si>
  <si>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</si>
  <si>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</si>
  <si>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</si>
  <si>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</si>
  <si>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</si>
  <si>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</si>
  <si>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</si>
  <si>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</si>
  <si>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</si>
  <si>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</si>
  <si>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</si>
  <si>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</si>
  <si>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</si>
  <si>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</si>
  <si>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</si>
  <si>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</si>
  <si>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</si>
  <si>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</si>
  <si>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</si>
  <si>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</si>
  <si>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</si>
  <si>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</si>
  <si>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</si>
  <si>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</si>
  <si>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nitrate</t>
  </si>
  <si>
    <t>nitrite</t>
  </si>
  <si>
    <t>dye</t>
  </si>
  <si>
    <t>S7</t>
  </si>
  <si>
    <t>NH4-N</t>
  </si>
  <si>
    <t>ug N/L</t>
  </si>
  <si>
    <t>PO4-P</t>
  </si>
  <si>
    <t>ug P/L</t>
  </si>
  <si>
    <t>NO3-N+NO2-N</t>
  </si>
  <si>
    <t>S6</t>
  </si>
  <si>
    <t>cal std 1000</t>
  </si>
  <si>
    <t>cal std 500</t>
  </si>
  <si>
    <t>cal std 250</t>
  </si>
  <si>
    <t>cal std 100</t>
  </si>
  <si>
    <t>cal std 50</t>
  </si>
  <si>
    <t>cal std 25</t>
  </si>
  <si>
    <t>cal std 10</t>
  </si>
  <si>
    <t>cal std 5</t>
  </si>
  <si>
    <t>cal std 2.5</t>
  </si>
  <si>
    <t>cal std 0</t>
  </si>
  <si>
    <t>S2</t>
  </si>
  <si>
    <t>OM_10-14-2019_10-58-57AMbrnedit.omn</t>
  </si>
  <si>
    <t>OM_10-14-2019_12-51-46PMbrnedit.omn</t>
  </si>
  <si>
    <t>chk std 25</t>
  </si>
  <si>
    <t>F29Apr19_F100_R1</t>
  </si>
  <si>
    <t>F18Jul19_F01_R1</t>
  </si>
  <si>
    <t>F29Apr19_F01_R1</t>
  </si>
  <si>
    <t>F18Jul19_F200_R1</t>
  </si>
  <si>
    <t>B18Jul19_B30_R1</t>
  </si>
  <si>
    <t>F27Jun19_F99_R1</t>
  </si>
  <si>
    <t>F18Jun19_F101_R1</t>
  </si>
  <si>
    <t>B30May19_B50_R1</t>
  </si>
  <si>
    <t>F30May19_F200_R1</t>
  </si>
  <si>
    <t>B29Apr19_B200_R1</t>
  </si>
  <si>
    <t>B18Jul19_B30_R1_DUP</t>
  </si>
  <si>
    <t>B29Apr19_B200_R1_SPK</t>
  </si>
  <si>
    <t>B30May19_B45_R1</t>
  </si>
  <si>
    <t>F22Jun19_0.1m</t>
  </si>
  <si>
    <t>F30May19_F100_R1</t>
  </si>
  <si>
    <t>F27Jun19_F30_R1</t>
  </si>
  <si>
    <t>B18Jul19_B45_R1</t>
  </si>
  <si>
    <t>F18Jul19_0.1m</t>
  </si>
  <si>
    <t>F29Apr19_F50_R1</t>
  </si>
  <si>
    <t>B30May19_B30_R1</t>
  </si>
  <si>
    <t>F29Apr19_F45_R1</t>
  </si>
  <si>
    <t>F30May19_F20_R1</t>
  </si>
  <si>
    <t>B18Jul19_B45_R1_DUP</t>
  </si>
  <si>
    <t>F30May19_F20_R1_SPK</t>
  </si>
  <si>
    <t>B29Apr19_B50_R1</t>
  </si>
  <si>
    <t>F30May19_F50_R1</t>
  </si>
  <si>
    <t>F30May19_F01_R1</t>
  </si>
  <si>
    <t>F30May19_F99_R1</t>
  </si>
  <si>
    <t>F01Apr19_inf</t>
  </si>
  <si>
    <t>F15Jul19_8.0m</t>
  </si>
  <si>
    <t>B19Jul19_B200_R1</t>
  </si>
  <si>
    <t>F18Jul19_F30_R1</t>
  </si>
  <si>
    <t>F01Apr19_6.2m</t>
  </si>
  <si>
    <t>F18Jul19_F100_R1</t>
  </si>
  <si>
    <t>F01Apr19_inf_DUP</t>
  </si>
  <si>
    <t>F18Jul19_F100_R1_SPK</t>
  </si>
  <si>
    <t>F01Apr19_8.0m</t>
  </si>
  <si>
    <t>F30May19_F30_R1</t>
  </si>
  <si>
    <t>F05Aug19_F100</t>
  </si>
  <si>
    <t>B30May19_B100_R1</t>
  </si>
  <si>
    <t>F01Apr19_0.1m</t>
  </si>
  <si>
    <t>F27Jun19_F101_R1</t>
  </si>
  <si>
    <t>F29Apr19_F200_R1</t>
  </si>
  <si>
    <t>F18Mar19_3.8m</t>
  </si>
  <si>
    <t>F01Apr19_6.0m</t>
  </si>
  <si>
    <t>B29Apr19_B01_R1</t>
  </si>
  <si>
    <t>F01Apr19_0.1m_DUP</t>
  </si>
  <si>
    <t>B29Apr19_B01_R1_SPK</t>
  </si>
  <si>
    <t>chk std 1000</t>
  </si>
  <si>
    <t>chk std 500</t>
  </si>
  <si>
    <t>chk std 250</t>
  </si>
  <si>
    <t>chk std 100</t>
  </si>
  <si>
    <t>chk std 50</t>
  </si>
  <si>
    <t>chk std 10</t>
  </si>
  <si>
    <t>chk std 5</t>
  </si>
  <si>
    <t>chk std 2.5</t>
  </si>
  <si>
    <t>chk std 0</t>
  </si>
  <si>
    <t>F18Jul19_5.0m</t>
  </si>
  <si>
    <t>F15Jul19_inf</t>
  </si>
  <si>
    <t>F17Jun19_0.1m</t>
  </si>
  <si>
    <t>B18Jul19_B100_R1</t>
  </si>
  <si>
    <t>F22Apr19_0.1m</t>
  </si>
  <si>
    <t>F13May19_6.2m</t>
  </si>
  <si>
    <t>F10Jun19_8.0m</t>
  </si>
  <si>
    <t>F18Jul19_F102_R1</t>
  </si>
  <si>
    <t>F27Jun19_F200_R1</t>
  </si>
  <si>
    <t>F05Aug19_0.1m</t>
  </si>
  <si>
    <t>F22Apr19_0.1m_DUP</t>
  </si>
  <si>
    <t>F05aug19_0.1m_SPK</t>
  </si>
  <si>
    <t>F27Jun19_9.0m</t>
  </si>
  <si>
    <t>F29Apr19_F99_R1</t>
  </si>
  <si>
    <t>B29Apr19_B45_R1</t>
  </si>
  <si>
    <t>F18Mar19_0.1m</t>
  </si>
  <si>
    <t>F22Jul19_F102_R1</t>
  </si>
  <si>
    <t>B18Jul19_B20_R1</t>
  </si>
  <si>
    <t>B20Jun19_B200_R1</t>
  </si>
  <si>
    <t>F30May19_F102_R1</t>
  </si>
  <si>
    <t>F27Jun19_F102_R1</t>
  </si>
  <si>
    <t>B29Apr19_B20_R1</t>
  </si>
  <si>
    <t>F22Jul19_F102_R1_DUP</t>
  </si>
  <si>
    <t>B29Apr19_B20_R1_SPK</t>
  </si>
  <si>
    <t>F29Apr19_F102_R1</t>
  </si>
  <si>
    <t>B29Apr19_B30_R1</t>
  </si>
  <si>
    <t>F22Apr19_WET</t>
  </si>
  <si>
    <t>F29Apr19_F20_R1</t>
  </si>
  <si>
    <t>B18Jul19_B50_R1</t>
  </si>
  <si>
    <t>F27Jun19_F100_R1</t>
  </si>
  <si>
    <t>F29Apr19_F30_R1</t>
  </si>
  <si>
    <t>F29Apr19_F101_R1</t>
  </si>
  <si>
    <t>B18Jul19_B01_R1</t>
  </si>
  <si>
    <t>F29Apr19_F20_R1_DUP</t>
  </si>
  <si>
    <t>B18Jul19_B01_R1_SPK</t>
  </si>
  <si>
    <t>F30May19_F101_R1</t>
  </si>
  <si>
    <t>B20Jun19_B100_R1</t>
  </si>
  <si>
    <t>F18Jul19_F45_R1</t>
  </si>
  <si>
    <t>B29Apr19_B100_R1</t>
  </si>
  <si>
    <t>B30May19_B20_R1</t>
  </si>
  <si>
    <t>F18Mar19_WET</t>
  </si>
  <si>
    <t>F01Apr19_3.8m</t>
  </si>
  <si>
    <t>F30May19_F45_R1</t>
  </si>
  <si>
    <t>B30May19_B200_R1</t>
  </si>
  <si>
    <t>B30May19_B01_R1</t>
  </si>
  <si>
    <t>B30May19_B20_R1_DUP</t>
  </si>
  <si>
    <t>B30May19_B01_R1_SPK</t>
  </si>
  <si>
    <t>B18Jul18_B30_R1</t>
  </si>
  <si>
    <t>F29Apr19_B20_R1</t>
  </si>
  <si>
    <t>bad integration</t>
  </si>
  <si>
    <t>spiky integration</t>
  </si>
  <si>
    <t>okay</t>
  </si>
  <si>
    <t>Notes</t>
  </si>
  <si>
    <t>many very low</t>
  </si>
  <si>
    <t>The misintegrations for those don't really matter because they are below detection no matter how they are integrated</t>
  </si>
  <si>
    <t>iffy integration</t>
  </si>
  <si>
    <t>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</si>
</sst>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198"/>
  <sheetViews>
    <sheetView topLeftCell="P159" workbookViewId="0">
      <selection activeCell="AD160" sqref="AD160"/>
    </sheetView>
  </sheetViews>
  <sheetFormatPr defaultRowHeight="14.5" x14ac:dyDescent="0.35"/>
  <cols>
    <col min="1" max="1" width="10.26953125" customWidth="1"/>
    <col min="2" max="2" width="44.1796875" customWidth="1"/>
    <col min="3" max="3" width="20.1796875" customWidth="1"/>
    <col min="4" max="4" width="8.453125" customWidth="1"/>
    <col min="7" max="7" width="9.1796875" customWidth="1"/>
    <col min="8" max="8" width="5.453125" customWidth="1"/>
    <col min="14" max="14" width="6" customWidth="1"/>
    <col min="19" max="19" width="9.90625" customWidth="1"/>
    <col min="22" max="22" width="12.26953125" bestFit="1" customWidth="1"/>
    <col min="24" max="24" width="8.7265625" style="7"/>
  </cols>
  <sheetData>
    <row r="1" spans="1:54" s="2" customFormat="1" ht="11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28</v>
      </c>
      <c r="W1" s="2" t="s">
        <v>47</v>
      </c>
      <c r="X1" s="7" t="s">
        <v>21</v>
      </c>
      <c r="Y1" s="2" t="s">
        <v>45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47</v>
      </c>
      <c r="AG1" s="2" t="s">
        <v>37</v>
      </c>
      <c r="AH1" s="2" t="s">
        <v>44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47</v>
      </c>
      <c r="AP1" s="2" t="s">
        <v>14</v>
      </c>
      <c r="AQ1" s="2" t="s">
        <v>46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</row>
    <row r="2" spans="1:54" s="2" customFormat="1" x14ac:dyDescent="0.35">
      <c r="A2" s="1">
        <v>43752</v>
      </c>
      <c r="B2" t="s">
        <v>82</v>
      </c>
      <c r="C2" t="s">
        <v>63</v>
      </c>
      <c r="D2" t="s">
        <v>64</v>
      </c>
      <c r="E2">
        <v>1</v>
      </c>
      <c r="F2">
        <v>1</v>
      </c>
      <c r="G2" t="s">
        <v>65</v>
      </c>
      <c r="H2" t="s">
        <v>66</v>
      </c>
      <c r="I2">
        <v>9.9499999999999993</v>
      </c>
      <c r="J2">
        <v>343</v>
      </c>
      <c r="K2">
        <v>7390</v>
      </c>
      <c r="L2" t="s">
        <v>67</v>
      </c>
      <c r="M2" t="s">
        <v>68</v>
      </c>
      <c r="N2">
        <v>1.08</v>
      </c>
      <c r="O2">
        <v>1.8</v>
      </c>
      <c r="P2">
        <v>57.2</v>
      </c>
      <c r="Q2" t="s">
        <v>69</v>
      </c>
      <c r="R2" t="s">
        <v>66</v>
      </c>
      <c r="S2">
        <v>4.5199999999999997E-3</v>
      </c>
      <c r="T2">
        <v>7.7399999999999997E-2</v>
      </c>
      <c r="U2">
        <v>4.8899999999999997</v>
      </c>
      <c r="W2" s="2">
        <v>1</v>
      </c>
      <c r="X2" s="7"/>
      <c r="Y2">
        <f>K2</f>
        <v>7390</v>
      </c>
      <c r="AF2" s="2">
        <v>1</v>
      </c>
      <c r="AG2" s="7"/>
      <c r="AH2" s="4">
        <f>P2</f>
        <v>57.2</v>
      </c>
      <c r="AO2" s="2">
        <v>1</v>
      </c>
      <c r="AP2" s="7"/>
      <c r="AQ2" s="4">
        <f>U2</f>
        <v>4.8899999999999997</v>
      </c>
      <c r="AX2"/>
      <c r="AY2"/>
      <c r="AZ2"/>
      <c r="BA2"/>
      <c r="BB2"/>
    </row>
    <row r="3" spans="1:54" s="2" customFormat="1" x14ac:dyDescent="0.35">
      <c r="A3" s="1">
        <v>43752</v>
      </c>
      <c r="B3" t="s">
        <v>82</v>
      </c>
      <c r="C3" t="s">
        <v>63</v>
      </c>
      <c r="D3" t="s">
        <v>64</v>
      </c>
      <c r="E3">
        <v>1</v>
      </c>
      <c r="F3">
        <v>1</v>
      </c>
      <c r="G3" t="s">
        <v>65</v>
      </c>
      <c r="H3" t="s">
        <v>66</v>
      </c>
      <c r="I3">
        <v>9.86</v>
      </c>
      <c r="J3">
        <v>385</v>
      </c>
      <c r="K3">
        <v>7640</v>
      </c>
      <c r="L3" t="s">
        <v>67</v>
      </c>
      <c r="M3" t="s">
        <v>68</v>
      </c>
      <c r="N3">
        <v>-0.11700000000000001</v>
      </c>
      <c r="O3">
        <v>-0.98499999999999999</v>
      </c>
      <c r="P3">
        <v>-40.200000000000003</v>
      </c>
      <c r="Q3" t="s">
        <v>69</v>
      </c>
      <c r="R3" t="s">
        <v>66</v>
      </c>
      <c r="S3">
        <v>0.156</v>
      </c>
      <c r="T3">
        <v>1.96</v>
      </c>
      <c r="U3">
        <v>113</v>
      </c>
      <c r="W3" s="2">
        <v>1</v>
      </c>
      <c r="X3" s="7"/>
      <c r="Y3">
        <f t="shared" ref="Y3:Y66" si="0">K3</f>
        <v>7640</v>
      </c>
      <c r="AF3" s="2">
        <v>1</v>
      </c>
      <c r="AG3" s="7"/>
      <c r="AH3" s="4">
        <f t="shared" ref="AH3:AH66" si="1">P3</f>
        <v>-40.200000000000003</v>
      </c>
      <c r="AO3" s="2">
        <v>1</v>
      </c>
      <c r="AP3" s="7"/>
      <c r="AQ3" s="4">
        <f t="shared" ref="AQ3:AQ66" si="2">U3</f>
        <v>113</v>
      </c>
      <c r="AX3"/>
      <c r="AY3"/>
      <c r="AZ3"/>
      <c r="BA3"/>
      <c r="BB3"/>
    </row>
    <row r="4" spans="1:54" s="2" customFormat="1" x14ac:dyDescent="0.35">
      <c r="A4" s="1">
        <v>43752</v>
      </c>
      <c r="B4" t="s">
        <v>82</v>
      </c>
      <c r="C4" t="s">
        <v>61</v>
      </c>
      <c r="D4" t="s">
        <v>11</v>
      </c>
      <c r="E4">
        <v>1</v>
      </c>
      <c r="F4">
        <v>1</v>
      </c>
      <c r="G4" t="s">
        <v>65</v>
      </c>
      <c r="H4" t="s">
        <v>66</v>
      </c>
      <c r="I4">
        <v>1.7</v>
      </c>
      <c r="J4">
        <v>29.6</v>
      </c>
      <c r="K4">
        <v>1010</v>
      </c>
      <c r="L4" t="s">
        <v>67</v>
      </c>
      <c r="M4" t="s">
        <v>68</v>
      </c>
      <c r="N4">
        <v>2.61</v>
      </c>
      <c r="O4">
        <v>28.8</v>
      </c>
      <c r="P4">
        <v>971</v>
      </c>
      <c r="Q4" t="s">
        <v>69</v>
      </c>
      <c r="R4" t="s">
        <v>66</v>
      </c>
      <c r="S4">
        <v>1.43</v>
      </c>
      <c r="T4">
        <v>15.8</v>
      </c>
      <c r="U4">
        <v>1010</v>
      </c>
      <c r="W4" s="2">
        <v>1</v>
      </c>
      <c r="X4" s="7"/>
      <c r="Y4">
        <f t="shared" si="0"/>
        <v>1010</v>
      </c>
      <c r="AF4" s="2">
        <v>1</v>
      </c>
      <c r="AG4" s="7"/>
      <c r="AH4" s="4">
        <f t="shared" si="1"/>
        <v>971</v>
      </c>
      <c r="AO4" s="2">
        <v>1</v>
      </c>
      <c r="AP4" s="7"/>
      <c r="AQ4" s="4">
        <f t="shared" si="2"/>
        <v>1010</v>
      </c>
      <c r="AX4"/>
      <c r="AY4"/>
      <c r="AZ4"/>
      <c r="BA4"/>
      <c r="BB4"/>
    </row>
    <row r="5" spans="1:54" s="2" customFormat="1" x14ac:dyDescent="0.35">
      <c r="A5" s="1">
        <v>43752</v>
      </c>
      <c r="B5" t="s">
        <v>82</v>
      </c>
      <c r="C5" t="s">
        <v>62</v>
      </c>
      <c r="D5" t="s">
        <v>70</v>
      </c>
      <c r="E5">
        <v>1</v>
      </c>
      <c r="F5">
        <v>1</v>
      </c>
      <c r="G5" t="s">
        <v>65</v>
      </c>
      <c r="H5" t="s">
        <v>66</v>
      </c>
      <c r="I5">
        <v>-3.9100000000000003E-2</v>
      </c>
      <c r="J5">
        <v>-0.58399999999999996</v>
      </c>
      <c r="K5">
        <v>-21.3</v>
      </c>
      <c r="L5" t="s">
        <v>67</v>
      </c>
      <c r="M5" t="s">
        <v>68</v>
      </c>
      <c r="N5">
        <v>1.6E-2</v>
      </c>
      <c r="O5">
        <v>0.23</v>
      </c>
      <c r="P5">
        <v>2.38</v>
      </c>
      <c r="Q5" t="s">
        <v>69</v>
      </c>
      <c r="R5" t="s">
        <v>66</v>
      </c>
      <c r="S5">
        <v>1.43</v>
      </c>
      <c r="T5">
        <v>16</v>
      </c>
      <c r="U5">
        <v>1020</v>
      </c>
      <c r="V5" s="2">
        <f>100*T5/T6</f>
        <v>100.62893081761005</v>
      </c>
      <c r="W5" s="2">
        <v>1</v>
      </c>
      <c r="X5" s="7"/>
      <c r="Y5">
        <f t="shared" si="0"/>
        <v>-21.3</v>
      </c>
      <c r="AF5" s="2">
        <v>1</v>
      </c>
      <c r="AG5" s="7"/>
      <c r="AH5" s="4">
        <f t="shared" si="1"/>
        <v>2.38</v>
      </c>
      <c r="AO5" s="2">
        <v>1</v>
      </c>
      <c r="AP5" s="7"/>
      <c r="AQ5" s="4">
        <f t="shared" si="2"/>
        <v>1020</v>
      </c>
      <c r="AX5"/>
      <c r="AY5"/>
      <c r="AZ5"/>
      <c r="BA5"/>
      <c r="BB5"/>
    </row>
    <row r="6" spans="1:54" s="2" customFormat="1" x14ac:dyDescent="0.35">
      <c r="A6" s="1">
        <v>43752</v>
      </c>
      <c r="B6" t="s">
        <v>82</v>
      </c>
      <c r="C6" t="s">
        <v>71</v>
      </c>
      <c r="D6" t="s">
        <v>11</v>
      </c>
      <c r="E6">
        <v>1</v>
      </c>
      <c r="F6">
        <v>1</v>
      </c>
      <c r="G6" t="s">
        <v>65</v>
      </c>
      <c r="H6" t="s">
        <v>66</v>
      </c>
      <c r="I6">
        <v>1.68</v>
      </c>
      <c r="J6">
        <v>29.2</v>
      </c>
      <c r="K6">
        <v>1000</v>
      </c>
      <c r="L6" t="s">
        <v>67</v>
      </c>
      <c r="M6" t="s">
        <v>68</v>
      </c>
      <c r="N6">
        <v>2.77</v>
      </c>
      <c r="O6">
        <v>29.6</v>
      </c>
      <c r="P6">
        <v>1000</v>
      </c>
      <c r="Q6" t="s">
        <v>69</v>
      </c>
      <c r="R6" t="s">
        <v>66</v>
      </c>
      <c r="S6">
        <v>1.44</v>
      </c>
      <c r="T6">
        <v>15.9</v>
      </c>
      <c r="U6">
        <v>1000</v>
      </c>
      <c r="W6" s="2">
        <v>1</v>
      </c>
      <c r="X6" s="7"/>
      <c r="Y6">
        <f t="shared" si="0"/>
        <v>1000</v>
      </c>
      <c r="AF6" s="2">
        <v>1</v>
      </c>
      <c r="AG6" s="7"/>
      <c r="AH6" s="4">
        <f t="shared" si="1"/>
        <v>1000</v>
      </c>
      <c r="AO6" s="2">
        <v>1</v>
      </c>
      <c r="AP6" s="7"/>
      <c r="AQ6" s="4">
        <f t="shared" si="2"/>
        <v>1000</v>
      </c>
      <c r="AX6"/>
      <c r="AY6"/>
      <c r="AZ6"/>
      <c r="BA6"/>
      <c r="BB6"/>
    </row>
    <row r="7" spans="1:54" s="2" customFormat="1" x14ac:dyDescent="0.35">
      <c r="A7" s="1">
        <v>43752</v>
      </c>
      <c r="B7" t="s">
        <v>82</v>
      </c>
      <c r="C7" t="s">
        <v>71</v>
      </c>
      <c r="D7" t="s">
        <v>11</v>
      </c>
      <c r="E7">
        <v>1</v>
      </c>
      <c r="F7">
        <v>1</v>
      </c>
      <c r="G7" t="s">
        <v>65</v>
      </c>
      <c r="H7" t="s">
        <v>66</v>
      </c>
      <c r="I7">
        <v>1.69</v>
      </c>
      <c r="J7">
        <v>29.5</v>
      </c>
      <c r="K7">
        <v>1000</v>
      </c>
      <c r="L7" t="s">
        <v>67</v>
      </c>
      <c r="M7" t="s">
        <v>68</v>
      </c>
      <c r="N7">
        <v>2.77</v>
      </c>
      <c r="O7">
        <v>29.5</v>
      </c>
      <c r="P7">
        <v>1000</v>
      </c>
      <c r="Q7" t="s">
        <v>69</v>
      </c>
      <c r="R7" t="s">
        <v>66</v>
      </c>
      <c r="S7">
        <v>1.43</v>
      </c>
      <c r="T7">
        <v>15.9</v>
      </c>
      <c r="U7">
        <v>1000</v>
      </c>
      <c r="W7" s="2">
        <v>1</v>
      </c>
      <c r="X7" s="7"/>
      <c r="Y7">
        <f t="shared" si="0"/>
        <v>1000</v>
      </c>
      <c r="AF7" s="2">
        <v>1</v>
      </c>
      <c r="AG7" s="7"/>
      <c r="AH7" s="4">
        <f t="shared" si="1"/>
        <v>1000</v>
      </c>
      <c r="AO7" s="2">
        <v>1</v>
      </c>
      <c r="AP7" s="7"/>
      <c r="AQ7" s="4">
        <f t="shared" si="2"/>
        <v>1000</v>
      </c>
      <c r="AX7"/>
      <c r="AY7"/>
      <c r="AZ7"/>
      <c r="BA7"/>
      <c r="BB7"/>
    </row>
    <row r="8" spans="1:54" s="2" customFormat="1" x14ac:dyDescent="0.35">
      <c r="A8" s="1">
        <v>43752</v>
      </c>
      <c r="B8" t="s">
        <v>82</v>
      </c>
      <c r="C8" t="s">
        <v>71</v>
      </c>
      <c r="D8" t="s">
        <v>11</v>
      </c>
      <c r="E8">
        <v>1</v>
      </c>
      <c r="F8">
        <v>1</v>
      </c>
      <c r="G8" t="s">
        <v>65</v>
      </c>
      <c r="H8" t="s">
        <v>66</v>
      </c>
      <c r="I8">
        <v>1.69</v>
      </c>
      <c r="J8">
        <v>29.5</v>
      </c>
      <c r="K8">
        <v>1000</v>
      </c>
      <c r="L8" t="s">
        <v>67</v>
      </c>
      <c r="M8" t="s">
        <v>68</v>
      </c>
      <c r="N8">
        <v>2.61</v>
      </c>
      <c r="O8">
        <v>29.5</v>
      </c>
      <c r="P8">
        <v>1000</v>
      </c>
      <c r="Q8" t="s">
        <v>69</v>
      </c>
      <c r="R8" t="s">
        <v>66</v>
      </c>
      <c r="S8">
        <v>1.42</v>
      </c>
      <c r="T8">
        <v>15.6</v>
      </c>
      <c r="U8">
        <v>1000</v>
      </c>
      <c r="W8" s="2">
        <v>1</v>
      </c>
      <c r="X8" s="7"/>
      <c r="Y8">
        <f t="shared" si="0"/>
        <v>1000</v>
      </c>
      <c r="AF8" s="2">
        <v>1</v>
      </c>
      <c r="AG8" s="7"/>
      <c r="AH8" s="4">
        <f t="shared" si="1"/>
        <v>1000</v>
      </c>
      <c r="AO8" s="2">
        <v>1</v>
      </c>
      <c r="AP8" s="7"/>
      <c r="AQ8" s="4">
        <f t="shared" si="2"/>
        <v>1000</v>
      </c>
      <c r="AX8"/>
      <c r="AY8"/>
      <c r="AZ8"/>
      <c r="BA8"/>
      <c r="BB8"/>
    </row>
    <row r="9" spans="1:54" s="2" customFormat="1" x14ac:dyDescent="0.35">
      <c r="A9" s="1">
        <v>43752</v>
      </c>
      <c r="B9" t="s">
        <v>82</v>
      </c>
      <c r="C9" t="s">
        <v>72</v>
      </c>
      <c r="D9" t="s">
        <v>11</v>
      </c>
      <c r="E9">
        <v>2</v>
      </c>
      <c r="F9">
        <v>1</v>
      </c>
      <c r="G9" t="s">
        <v>65</v>
      </c>
      <c r="H9" t="s">
        <v>66</v>
      </c>
      <c r="I9">
        <v>0.82499999999999996</v>
      </c>
      <c r="J9">
        <v>14.4</v>
      </c>
      <c r="K9">
        <v>500</v>
      </c>
      <c r="L9" t="s">
        <v>67</v>
      </c>
      <c r="M9" t="s">
        <v>68</v>
      </c>
      <c r="N9">
        <v>1.39</v>
      </c>
      <c r="O9">
        <v>15</v>
      </c>
      <c r="P9">
        <v>500</v>
      </c>
      <c r="Q9" t="s">
        <v>69</v>
      </c>
      <c r="R9" t="s">
        <v>66</v>
      </c>
      <c r="S9">
        <v>0.74</v>
      </c>
      <c r="T9">
        <v>8.26</v>
      </c>
      <c r="U9">
        <v>500</v>
      </c>
      <c r="W9" s="2">
        <v>1</v>
      </c>
      <c r="X9" s="7"/>
      <c r="Y9">
        <f t="shared" si="0"/>
        <v>500</v>
      </c>
      <c r="AF9" s="2">
        <v>1</v>
      </c>
      <c r="AG9" s="7"/>
      <c r="AH9" s="4">
        <f t="shared" si="1"/>
        <v>500</v>
      </c>
      <c r="AO9" s="2">
        <v>1</v>
      </c>
      <c r="AP9" s="7"/>
      <c r="AQ9" s="4">
        <f t="shared" si="2"/>
        <v>500</v>
      </c>
      <c r="AX9"/>
      <c r="AY9"/>
      <c r="AZ9"/>
      <c r="BA9"/>
      <c r="BB9"/>
    </row>
    <row r="10" spans="1:54" s="2" customFormat="1" x14ac:dyDescent="0.35">
      <c r="A10" s="1">
        <v>43752</v>
      </c>
      <c r="B10" t="s">
        <v>82</v>
      </c>
      <c r="C10" t="s">
        <v>72</v>
      </c>
      <c r="D10" t="s">
        <v>11</v>
      </c>
      <c r="E10">
        <v>2</v>
      </c>
      <c r="F10">
        <v>1</v>
      </c>
      <c r="G10" t="s">
        <v>65</v>
      </c>
      <c r="H10" t="s">
        <v>66</v>
      </c>
      <c r="I10">
        <v>0.83599999999999997</v>
      </c>
      <c r="J10">
        <v>14.5</v>
      </c>
      <c r="K10">
        <v>500</v>
      </c>
      <c r="L10" t="s">
        <v>67</v>
      </c>
      <c r="M10" t="s">
        <v>68</v>
      </c>
      <c r="N10">
        <v>1.38</v>
      </c>
      <c r="O10">
        <v>15.1</v>
      </c>
      <c r="P10">
        <v>500</v>
      </c>
      <c r="Q10" t="s">
        <v>69</v>
      </c>
      <c r="R10" t="s">
        <v>66</v>
      </c>
      <c r="S10">
        <v>0.73</v>
      </c>
      <c r="T10">
        <v>8.1199999999999992</v>
      </c>
      <c r="U10">
        <v>500</v>
      </c>
      <c r="W10" s="2">
        <v>1</v>
      </c>
      <c r="X10" s="7"/>
      <c r="Y10">
        <f t="shared" si="0"/>
        <v>500</v>
      </c>
      <c r="AF10" s="2">
        <v>1</v>
      </c>
      <c r="AG10" s="7"/>
      <c r="AH10" s="4">
        <f t="shared" si="1"/>
        <v>500</v>
      </c>
      <c r="AO10" s="2">
        <v>1</v>
      </c>
      <c r="AP10" s="7"/>
      <c r="AQ10" s="4">
        <f t="shared" si="2"/>
        <v>500</v>
      </c>
      <c r="AX10"/>
      <c r="AY10"/>
      <c r="AZ10"/>
      <c r="BA10"/>
      <c r="BB10"/>
    </row>
    <row r="11" spans="1:54" s="2" customFormat="1" x14ac:dyDescent="0.35">
      <c r="A11" s="1">
        <v>43752</v>
      </c>
      <c r="B11" t="s">
        <v>82</v>
      </c>
      <c r="C11" t="s">
        <v>72</v>
      </c>
      <c r="D11" t="s">
        <v>11</v>
      </c>
      <c r="E11">
        <v>2</v>
      </c>
      <c r="F11">
        <v>1</v>
      </c>
      <c r="G11" t="s">
        <v>65</v>
      </c>
      <c r="H11" t="s">
        <v>66</v>
      </c>
      <c r="I11">
        <v>0.82499999999999996</v>
      </c>
      <c r="J11">
        <v>14.4</v>
      </c>
      <c r="K11">
        <v>500</v>
      </c>
      <c r="L11" t="s">
        <v>67</v>
      </c>
      <c r="M11" t="s">
        <v>68</v>
      </c>
      <c r="N11">
        <v>1.38</v>
      </c>
      <c r="O11">
        <v>14.8</v>
      </c>
      <c r="P11">
        <v>500</v>
      </c>
      <c r="Q11" t="s">
        <v>69</v>
      </c>
      <c r="R11" t="s">
        <v>66</v>
      </c>
      <c r="S11">
        <v>0.73799999999999999</v>
      </c>
      <c r="T11">
        <v>8.2200000000000006</v>
      </c>
      <c r="U11">
        <v>500</v>
      </c>
      <c r="W11" s="2">
        <v>1</v>
      </c>
      <c r="X11" s="7"/>
      <c r="Y11">
        <f t="shared" si="0"/>
        <v>500</v>
      </c>
      <c r="AF11" s="2">
        <v>1</v>
      </c>
      <c r="AG11" s="7"/>
      <c r="AH11" s="4">
        <f t="shared" si="1"/>
        <v>500</v>
      </c>
      <c r="AO11" s="2">
        <v>1</v>
      </c>
      <c r="AP11" s="7"/>
      <c r="AQ11" s="4">
        <f t="shared" si="2"/>
        <v>500</v>
      </c>
      <c r="AX11"/>
      <c r="AY11"/>
      <c r="AZ11"/>
      <c r="BA11"/>
      <c r="BB11"/>
    </row>
    <row r="12" spans="1:54" s="2" customFormat="1" x14ac:dyDescent="0.35">
      <c r="A12" s="1">
        <v>43752</v>
      </c>
      <c r="B12" t="s">
        <v>82</v>
      </c>
      <c r="C12" t="s">
        <v>73</v>
      </c>
      <c r="D12" t="s">
        <v>11</v>
      </c>
      <c r="E12">
        <v>4</v>
      </c>
      <c r="F12">
        <v>1</v>
      </c>
      <c r="G12" t="s">
        <v>65</v>
      </c>
      <c r="H12" t="s">
        <v>66</v>
      </c>
      <c r="I12">
        <v>0.40300000000000002</v>
      </c>
      <c r="J12">
        <v>7.04</v>
      </c>
      <c r="K12">
        <v>250</v>
      </c>
      <c r="L12" t="s">
        <v>67</v>
      </c>
      <c r="M12" t="s">
        <v>68</v>
      </c>
      <c r="N12">
        <v>0.67500000000000004</v>
      </c>
      <c r="O12">
        <v>7.31</v>
      </c>
      <c r="P12">
        <v>250</v>
      </c>
      <c r="Q12" t="s">
        <v>69</v>
      </c>
      <c r="R12" t="s">
        <v>66</v>
      </c>
      <c r="S12">
        <v>0.36299999999999999</v>
      </c>
      <c r="T12">
        <v>4.07</v>
      </c>
      <c r="U12">
        <v>250</v>
      </c>
      <c r="W12" s="2">
        <v>1</v>
      </c>
      <c r="X12" s="7"/>
      <c r="Y12">
        <f t="shared" si="0"/>
        <v>250</v>
      </c>
      <c r="AF12" s="2">
        <v>1</v>
      </c>
      <c r="AG12" s="7"/>
      <c r="AH12" s="4">
        <f t="shared" si="1"/>
        <v>250</v>
      </c>
      <c r="AO12" s="2">
        <v>1</v>
      </c>
      <c r="AP12" s="7"/>
      <c r="AQ12" s="4">
        <f t="shared" si="2"/>
        <v>250</v>
      </c>
      <c r="AX12"/>
      <c r="AY12"/>
      <c r="AZ12"/>
      <c r="BA12"/>
      <c r="BB12"/>
    </row>
    <row r="13" spans="1:54" s="2" customFormat="1" x14ac:dyDescent="0.35">
      <c r="A13" s="1">
        <v>43752</v>
      </c>
      <c r="B13" t="s">
        <v>82</v>
      </c>
      <c r="C13" t="s">
        <v>73</v>
      </c>
      <c r="D13" t="s">
        <v>11</v>
      </c>
      <c r="E13">
        <v>4</v>
      </c>
      <c r="F13">
        <v>1</v>
      </c>
      <c r="G13" t="s">
        <v>65</v>
      </c>
      <c r="H13" t="s">
        <v>66</v>
      </c>
      <c r="I13">
        <v>0.39300000000000002</v>
      </c>
      <c r="J13">
        <v>6.89</v>
      </c>
      <c r="K13">
        <v>250</v>
      </c>
      <c r="L13" t="s">
        <v>67</v>
      </c>
      <c r="M13" t="s">
        <v>68</v>
      </c>
      <c r="N13">
        <v>0.628</v>
      </c>
      <c r="O13">
        <v>7.02</v>
      </c>
      <c r="P13">
        <v>250</v>
      </c>
      <c r="Q13" t="s">
        <v>69</v>
      </c>
      <c r="R13" t="s">
        <v>66</v>
      </c>
      <c r="S13">
        <v>0.35899999999999999</v>
      </c>
      <c r="T13">
        <v>3.99</v>
      </c>
      <c r="U13">
        <v>250</v>
      </c>
      <c r="W13" s="2">
        <v>1</v>
      </c>
      <c r="X13" s="7"/>
      <c r="Y13">
        <f t="shared" si="0"/>
        <v>250</v>
      </c>
      <c r="AF13" s="2">
        <v>1</v>
      </c>
      <c r="AG13" s="7"/>
      <c r="AH13" s="4">
        <f t="shared" si="1"/>
        <v>250</v>
      </c>
      <c r="AO13" s="2">
        <v>1</v>
      </c>
      <c r="AP13" s="7"/>
      <c r="AQ13" s="4">
        <f t="shared" si="2"/>
        <v>250</v>
      </c>
      <c r="AX13"/>
      <c r="AY13"/>
      <c r="AZ13"/>
      <c r="BA13"/>
      <c r="BB13"/>
    </row>
    <row r="14" spans="1:54" s="2" customFormat="1" x14ac:dyDescent="0.35">
      <c r="A14" s="1">
        <v>43752</v>
      </c>
      <c r="B14" t="s">
        <v>82</v>
      </c>
      <c r="C14" t="s">
        <v>73</v>
      </c>
      <c r="D14" t="s">
        <v>11</v>
      </c>
      <c r="E14">
        <v>4</v>
      </c>
      <c r="F14">
        <v>1</v>
      </c>
      <c r="G14" t="s">
        <v>65</v>
      </c>
      <c r="H14" t="s">
        <v>66</v>
      </c>
      <c r="I14">
        <v>0.41599999999999998</v>
      </c>
      <c r="J14">
        <v>6.98</v>
      </c>
      <c r="K14">
        <v>250</v>
      </c>
      <c r="L14" t="s">
        <v>67</v>
      </c>
      <c r="M14" t="s">
        <v>68</v>
      </c>
      <c r="N14">
        <v>0.67</v>
      </c>
      <c r="O14">
        <v>7.25</v>
      </c>
      <c r="P14">
        <v>250</v>
      </c>
      <c r="Q14" t="s">
        <v>69</v>
      </c>
      <c r="R14" t="s">
        <v>66</v>
      </c>
      <c r="S14">
        <v>0.34599999999999997</v>
      </c>
      <c r="T14">
        <v>3.83</v>
      </c>
      <c r="U14">
        <v>250</v>
      </c>
      <c r="W14" s="2">
        <v>1</v>
      </c>
      <c r="X14" s="7"/>
      <c r="Y14">
        <f t="shared" si="0"/>
        <v>250</v>
      </c>
      <c r="AF14" s="2">
        <v>1</v>
      </c>
      <c r="AG14" s="7"/>
      <c r="AH14" s="4">
        <f t="shared" si="1"/>
        <v>250</v>
      </c>
      <c r="AO14" s="2">
        <v>1</v>
      </c>
      <c r="AP14" s="7"/>
      <c r="AQ14" s="4">
        <f t="shared" si="2"/>
        <v>250</v>
      </c>
      <c r="AX14"/>
      <c r="AY14"/>
      <c r="AZ14"/>
      <c r="BA14"/>
      <c r="BB14"/>
    </row>
    <row r="15" spans="1:54" s="2" customFormat="1" x14ac:dyDescent="0.35">
      <c r="A15" s="1">
        <v>43752</v>
      </c>
      <c r="B15" t="s">
        <v>82</v>
      </c>
      <c r="C15" t="s">
        <v>74</v>
      </c>
      <c r="D15" t="s">
        <v>81</v>
      </c>
      <c r="E15">
        <v>1</v>
      </c>
      <c r="F15">
        <v>1</v>
      </c>
      <c r="G15" t="s">
        <v>65</v>
      </c>
      <c r="H15" t="s">
        <v>66</v>
      </c>
      <c r="I15">
        <v>0.182</v>
      </c>
      <c r="J15">
        <v>3.2</v>
      </c>
      <c r="K15">
        <v>100</v>
      </c>
      <c r="L15" t="s">
        <v>67</v>
      </c>
      <c r="M15" t="s">
        <v>68</v>
      </c>
      <c r="N15">
        <v>0.27700000000000002</v>
      </c>
      <c r="O15">
        <v>3.04</v>
      </c>
      <c r="P15">
        <v>100</v>
      </c>
      <c r="Q15" t="s">
        <v>69</v>
      </c>
      <c r="R15" t="s">
        <v>66</v>
      </c>
      <c r="S15">
        <v>0.17599999999999999</v>
      </c>
      <c r="T15">
        <v>1.83</v>
      </c>
      <c r="U15">
        <v>100</v>
      </c>
      <c r="W15" s="2">
        <v>1</v>
      </c>
      <c r="X15" s="7"/>
      <c r="Y15">
        <f t="shared" si="0"/>
        <v>100</v>
      </c>
      <c r="AF15" s="2">
        <v>1</v>
      </c>
      <c r="AG15" s="7"/>
      <c r="AH15" s="4">
        <f t="shared" si="1"/>
        <v>100</v>
      </c>
      <c r="AO15" s="2">
        <v>1</v>
      </c>
      <c r="AP15" s="7"/>
      <c r="AQ15" s="4">
        <f t="shared" si="2"/>
        <v>100</v>
      </c>
      <c r="AX15"/>
      <c r="AY15"/>
      <c r="AZ15"/>
      <c r="BA15"/>
      <c r="BB15"/>
    </row>
    <row r="16" spans="1:54" s="2" customFormat="1" x14ac:dyDescent="0.35">
      <c r="A16" s="1">
        <v>43752</v>
      </c>
      <c r="B16" t="s">
        <v>82</v>
      </c>
      <c r="C16" t="s">
        <v>74</v>
      </c>
      <c r="D16" t="s">
        <v>81</v>
      </c>
      <c r="E16">
        <v>1</v>
      </c>
      <c r="F16">
        <v>1</v>
      </c>
      <c r="G16" t="s">
        <v>65</v>
      </c>
      <c r="H16" t="s">
        <v>66</v>
      </c>
      <c r="I16">
        <v>0.17899999999999999</v>
      </c>
      <c r="J16">
        <v>3.11</v>
      </c>
      <c r="K16">
        <v>100</v>
      </c>
      <c r="L16" t="s">
        <v>67</v>
      </c>
      <c r="M16" t="s">
        <v>68</v>
      </c>
      <c r="N16">
        <v>0.26400000000000001</v>
      </c>
      <c r="O16">
        <v>3.05</v>
      </c>
      <c r="P16">
        <v>100</v>
      </c>
      <c r="Q16" t="s">
        <v>69</v>
      </c>
      <c r="R16" t="s">
        <v>66</v>
      </c>
      <c r="S16">
        <v>0.16300000000000001</v>
      </c>
      <c r="T16">
        <v>1.77</v>
      </c>
      <c r="U16">
        <v>100</v>
      </c>
      <c r="W16" s="2">
        <v>1</v>
      </c>
      <c r="X16" s="7"/>
      <c r="Y16">
        <f t="shared" si="0"/>
        <v>100</v>
      </c>
      <c r="AF16" s="2">
        <v>1</v>
      </c>
      <c r="AG16" s="7"/>
      <c r="AH16" s="4">
        <f t="shared" si="1"/>
        <v>100</v>
      </c>
      <c r="AO16" s="2">
        <v>1</v>
      </c>
      <c r="AP16" s="7"/>
      <c r="AQ16" s="4">
        <f t="shared" si="2"/>
        <v>100</v>
      </c>
      <c r="AX16"/>
      <c r="AY16"/>
      <c r="AZ16"/>
      <c r="BA16"/>
      <c r="BB16"/>
    </row>
    <row r="17" spans="1:54" s="2" customFormat="1" x14ac:dyDescent="0.35">
      <c r="A17" s="1">
        <v>43752</v>
      </c>
      <c r="B17" t="s">
        <v>82</v>
      </c>
      <c r="C17" t="s">
        <v>74</v>
      </c>
      <c r="D17" t="s">
        <v>81</v>
      </c>
      <c r="E17">
        <v>1</v>
      </c>
      <c r="F17">
        <v>1</v>
      </c>
      <c r="G17" t="s">
        <v>65</v>
      </c>
      <c r="H17" t="s">
        <v>66</v>
      </c>
      <c r="I17">
        <v>0.18099999999999999</v>
      </c>
      <c r="J17">
        <v>3.17</v>
      </c>
      <c r="K17">
        <v>100</v>
      </c>
      <c r="L17" t="s">
        <v>67</v>
      </c>
      <c r="M17" t="s">
        <v>68</v>
      </c>
      <c r="N17">
        <v>0.26200000000000001</v>
      </c>
      <c r="O17">
        <v>2.94</v>
      </c>
      <c r="P17">
        <v>100</v>
      </c>
      <c r="Q17" t="s">
        <v>69</v>
      </c>
      <c r="R17" t="s">
        <v>66</v>
      </c>
      <c r="S17">
        <v>0.161</v>
      </c>
      <c r="T17">
        <v>1.82</v>
      </c>
      <c r="U17">
        <v>100</v>
      </c>
      <c r="W17" s="2">
        <v>1</v>
      </c>
      <c r="X17" s="7"/>
      <c r="Y17">
        <f t="shared" si="0"/>
        <v>100</v>
      </c>
      <c r="AF17" s="2">
        <v>1</v>
      </c>
      <c r="AG17" s="7"/>
      <c r="AH17" s="4">
        <f t="shared" si="1"/>
        <v>100</v>
      </c>
      <c r="AO17" s="2">
        <v>1</v>
      </c>
      <c r="AP17" s="7"/>
      <c r="AQ17" s="4">
        <f t="shared" si="2"/>
        <v>100</v>
      </c>
      <c r="AX17"/>
      <c r="AY17"/>
      <c r="AZ17"/>
      <c r="BA17"/>
      <c r="BB17"/>
    </row>
    <row r="18" spans="1:54" s="2" customFormat="1" x14ac:dyDescent="0.35">
      <c r="A18" s="1">
        <v>43752</v>
      </c>
      <c r="B18" t="s">
        <v>82</v>
      </c>
      <c r="C18" t="s">
        <v>75</v>
      </c>
      <c r="D18" t="s">
        <v>81</v>
      </c>
      <c r="E18">
        <v>2</v>
      </c>
      <c r="F18">
        <v>1</v>
      </c>
      <c r="G18" t="s">
        <v>65</v>
      </c>
      <c r="H18" t="s">
        <v>66</v>
      </c>
      <c r="I18">
        <v>7.0999999999999994E-2</v>
      </c>
      <c r="J18">
        <v>1.1299999999999999</v>
      </c>
      <c r="K18">
        <v>50</v>
      </c>
      <c r="L18" t="s">
        <v>67</v>
      </c>
      <c r="M18" t="s">
        <v>68</v>
      </c>
      <c r="N18">
        <v>0.13300000000000001</v>
      </c>
      <c r="O18">
        <v>1.6</v>
      </c>
      <c r="P18">
        <v>50</v>
      </c>
      <c r="Q18" t="s">
        <v>69</v>
      </c>
      <c r="R18" t="s">
        <v>66</v>
      </c>
      <c r="S18">
        <v>8.5400000000000004E-2</v>
      </c>
      <c r="T18">
        <v>0.92500000000000004</v>
      </c>
      <c r="U18">
        <v>50</v>
      </c>
      <c r="W18" s="2">
        <v>1</v>
      </c>
      <c r="X18" s="7"/>
      <c r="Y18">
        <f t="shared" si="0"/>
        <v>50</v>
      </c>
      <c r="AF18" s="2">
        <v>1</v>
      </c>
      <c r="AG18" s="7"/>
      <c r="AH18" s="4">
        <f t="shared" si="1"/>
        <v>50</v>
      </c>
      <c r="AO18" s="2">
        <v>1</v>
      </c>
      <c r="AP18" s="7"/>
      <c r="AQ18" s="4">
        <f t="shared" si="2"/>
        <v>50</v>
      </c>
      <c r="AX18"/>
      <c r="AY18"/>
      <c r="AZ18"/>
      <c r="BA18"/>
      <c r="BB18"/>
    </row>
    <row r="19" spans="1:54" s="2" customFormat="1" x14ac:dyDescent="0.35">
      <c r="A19" s="1">
        <v>43752</v>
      </c>
      <c r="B19" t="s">
        <v>82</v>
      </c>
      <c r="C19" t="s">
        <v>75</v>
      </c>
      <c r="D19" t="s">
        <v>81</v>
      </c>
      <c r="E19">
        <v>2</v>
      </c>
      <c r="F19">
        <v>1</v>
      </c>
      <c r="G19" t="s">
        <v>65</v>
      </c>
      <c r="H19" t="s">
        <v>66</v>
      </c>
      <c r="I19">
        <v>7.7499999999999999E-2</v>
      </c>
      <c r="J19">
        <v>1.35</v>
      </c>
      <c r="K19">
        <v>50</v>
      </c>
      <c r="L19" t="s">
        <v>67</v>
      </c>
      <c r="M19" t="s">
        <v>68</v>
      </c>
      <c r="N19">
        <v>0.14000000000000001</v>
      </c>
      <c r="O19">
        <v>1.6</v>
      </c>
      <c r="P19">
        <v>50</v>
      </c>
      <c r="Q19" t="s">
        <v>69</v>
      </c>
      <c r="R19" t="s">
        <v>66</v>
      </c>
      <c r="S19">
        <v>8.48E-2</v>
      </c>
      <c r="T19">
        <v>0.94899999999999995</v>
      </c>
      <c r="U19">
        <v>50</v>
      </c>
      <c r="W19" s="2">
        <v>1</v>
      </c>
      <c r="X19" s="7"/>
      <c r="Y19">
        <f t="shared" si="0"/>
        <v>50</v>
      </c>
      <c r="AF19" s="2">
        <v>1</v>
      </c>
      <c r="AG19" s="7"/>
      <c r="AH19" s="4">
        <f t="shared" si="1"/>
        <v>50</v>
      </c>
      <c r="AO19" s="2">
        <v>1</v>
      </c>
      <c r="AP19" s="7"/>
      <c r="AQ19" s="4">
        <f t="shared" si="2"/>
        <v>50</v>
      </c>
      <c r="AX19"/>
      <c r="AY19"/>
      <c r="AZ19"/>
      <c r="BA19"/>
      <c r="BB19"/>
    </row>
    <row r="20" spans="1:54" s="2" customFormat="1" x14ac:dyDescent="0.35">
      <c r="A20" s="1">
        <v>43752</v>
      </c>
      <c r="B20" t="s">
        <v>82</v>
      </c>
      <c r="C20" t="s">
        <v>75</v>
      </c>
      <c r="D20" t="s">
        <v>81</v>
      </c>
      <c r="E20">
        <v>2</v>
      </c>
      <c r="F20">
        <v>1</v>
      </c>
      <c r="G20" t="s">
        <v>65</v>
      </c>
      <c r="H20" t="s">
        <v>66</v>
      </c>
      <c r="I20">
        <v>8.09E-2</v>
      </c>
      <c r="J20">
        <v>1.41</v>
      </c>
      <c r="K20">
        <v>50</v>
      </c>
      <c r="L20" t="s">
        <v>67</v>
      </c>
      <c r="M20" t="s">
        <v>68</v>
      </c>
      <c r="N20">
        <v>0.14000000000000001</v>
      </c>
      <c r="O20">
        <v>1.58</v>
      </c>
      <c r="P20">
        <v>50</v>
      </c>
      <c r="Q20" t="s">
        <v>69</v>
      </c>
      <c r="R20" t="s">
        <v>66</v>
      </c>
      <c r="S20">
        <v>8.4500000000000006E-2</v>
      </c>
      <c r="T20">
        <v>0.99399999999999999</v>
      </c>
      <c r="U20">
        <v>50</v>
      </c>
      <c r="W20" s="2">
        <v>1</v>
      </c>
      <c r="X20" s="7"/>
      <c r="Y20">
        <f t="shared" si="0"/>
        <v>50</v>
      </c>
      <c r="AF20" s="2">
        <v>1</v>
      </c>
      <c r="AG20" s="7"/>
      <c r="AH20" s="4">
        <f t="shared" si="1"/>
        <v>50</v>
      </c>
      <c r="AO20" s="2">
        <v>1</v>
      </c>
      <c r="AP20" s="7"/>
      <c r="AQ20" s="4">
        <f t="shared" si="2"/>
        <v>50</v>
      </c>
      <c r="AX20"/>
      <c r="AY20"/>
      <c r="AZ20"/>
      <c r="BA20"/>
      <c r="BB20"/>
    </row>
    <row r="21" spans="1:54" s="2" customFormat="1" x14ac:dyDescent="0.35">
      <c r="A21" s="1">
        <v>43752</v>
      </c>
      <c r="B21" t="s">
        <v>82</v>
      </c>
      <c r="C21" t="s">
        <v>76</v>
      </c>
      <c r="D21" t="s">
        <v>12</v>
      </c>
      <c r="E21">
        <v>4</v>
      </c>
      <c r="F21">
        <v>1</v>
      </c>
      <c r="G21" t="s">
        <v>65</v>
      </c>
      <c r="H21" t="s">
        <v>66</v>
      </c>
      <c r="I21">
        <v>8.4499999999999992E-3</v>
      </c>
      <c r="J21">
        <v>0.14499999999999999</v>
      </c>
      <c r="K21">
        <v>25</v>
      </c>
      <c r="L21" t="s">
        <v>67</v>
      </c>
      <c r="M21" t="s">
        <v>68</v>
      </c>
      <c r="N21">
        <v>2.2700000000000001E-2</v>
      </c>
      <c r="O21">
        <v>0.32800000000000001</v>
      </c>
      <c r="P21">
        <v>25</v>
      </c>
      <c r="Q21" t="s">
        <v>69</v>
      </c>
      <c r="R21" t="s">
        <v>66</v>
      </c>
      <c r="S21">
        <v>1.21E-2</v>
      </c>
      <c r="T21">
        <v>0.17799999999999999</v>
      </c>
      <c r="U21">
        <v>25</v>
      </c>
      <c r="W21" s="2">
        <v>1</v>
      </c>
      <c r="X21" s="7"/>
      <c r="Y21">
        <f t="shared" si="0"/>
        <v>25</v>
      </c>
      <c r="AF21" s="2">
        <v>1</v>
      </c>
      <c r="AG21" s="7"/>
      <c r="AH21" s="4">
        <f t="shared" si="1"/>
        <v>25</v>
      </c>
      <c r="AO21" s="2">
        <v>1</v>
      </c>
      <c r="AP21" s="7"/>
      <c r="AQ21" s="4">
        <f t="shared" si="2"/>
        <v>25</v>
      </c>
      <c r="AX21"/>
      <c r="AY21"/>
      <c r="AZ21"/>
      <c r="BA21"/>
      <c r="BB21"/>
    </row>
    <row r="22" spans="1:54" s="2" customFormat="1" x14ac:dyDescent="0.35">
      <c r="A22" s="1">
        <v>43752</v>
      </c>
      <c r="B22" t="s">
        <v>82</v>
      </c>
      <c r="C22" t="s">
        <v>76</v>
      </c>
      <c r="D22" t="s">
        <v>12</v>
      </c>
      <c r="E22">
        <v>4</v>
      </c>
      <c r="F22">
        <v>1</v>
      </c>
      <c r="G22" t="s">
        <v>65</v>
      </c>
      <c r="H22" t="s">
        <v>66</v>
      </c>
      <c r="I22">
        <v>8.6599999999999993E-3</v>
      </c>
      <c r="J22">
        <v>0.16900000000000001</v>
      </c>
      <c r="K22">
        <v>25</v>
      </c>
      <c r="L22" t="s">
        <v>67</v>
      </c>
      <c r="M22" t="s">
        <v>68</v>
      </c>
      <c r="N22">
        <v>2.2800000000000001E-2</v>
      </c>
      <c r="O22">
        <v>0.33200000000000002</v>
      </c>
      <c r="P22">
        <v>25</v>
      </c>
      <c r="Q22" t="s">
        <v>69</v>
      </c>
      <c r="R22" t="s">
        <v>66</v>
      </c>
      <c r="S22">
        <v>9.4999999999999998E-3</v>
      </c>
      <c r="T22">
        <v>0.109</v>
      </c>
      <c r="U22">
        <v>25</v>
      </c>
      <c r="W22" s="2">
        <v>1</v>
      </c>
      <c r="X22" s="7"/>
      <c r="Y22">
        <f t="shared" si="0"/>
        <v>25</v>
      </c>
      <c r="AF22" s="2">
        <v>1</v>
      </c>
      <c r="AG22" s="7"/>
      <c r="AH22" s="4">
        <f t="shared" si="1"/>
        <v>25</v>
      </c>
      <c r="AO22" s="2">
        <v>1</v>
      </c>
      <c r="AP22" s="7"/>
      <c r="AQ22" s="4">
        <f t="shared" si="2"/>
        <v>25</v>
      </c>
      <c r="AX22"/>
      <c r="AY22"/>
      <c r="AZ22"/>
      <c r="BA22"/>
      <c r="BB22"/>
    </row>
    <row r="23" spans="1:54" s="2" customFormat="1" x14ac:dyDescent="0.35">
      <c r="A23" s="1">
        <v>43752</v>
      </c>
      <c r="B23" t="s">
        <v>82</v>
      </c>
      <c r="C23" t="s">
        <v>76</v>
      </c>
      <c r="D23" t="s">
        <v>12</v>
      </c>
      <c r="E23">
        <v>4</v>
      </c>
      <c r="F23">
        <v>1</v>
      </c>
      <c r="G23" t="s">
        <v>65</v>
      </c>
      <c r="H23" t="s">
        <v>66</v>
      </c>
      <c r="I23">
        <v>6.8500000000000002E-3</v>
      </c>
      <c r="J23">
        <v>0.123</v>
      </c>
      <c r="K23">
        <v>25</v>
      </c>
      <c r="L23" t="s">
        <v>67</v>
      </c>
      <c r="M23" t="s">
        <v>68</v>
      </c>
      <c r="N23">
        <v>2.1899999999999999E-2</v>
      </c>
      <c r="O23">
        <v>0.30499999999999999</v>
      </c>
      <c r="P23">
        <v>25</v>
      </c>
      <c r="Q23" t="s">
        <v>69</v>
      </c>
      <c r="R23" t="s">
        <v>66</v>
      </c>
      <c r="S23">
        <v>9.5899999999999996E-3</v>
      </c>
      <c r="T23">
        <v>0.125</v>
      </c>
      <c r="U23">
        <v>25</v>
      </c>
      <c r="W23" s="2">
        <v>1</v>
      </c>
      <c r="X23" s="7"/>
      <c r="Y23">
        <f t="shared" si="0"/>
        <v>25</v>
      </c>
      <c r="AF23" s="2">
        <v>1</v>
      </c>
      <c r="AG23" s="7"/>
      <c r="AH23" s="4">
        <f t="shared" si="1"/>
        <v>25</v>
      </c>
      <c r="AO23" s="2">
        <v>1</v>
      </c>
      <c r="AP23" s="7"/>
      <c r="AQ23" s="4">
        <f t="shared" si="2"/>
        <v>25</v>
      </c>
      <c r="AX23"/>
      <c r="AY23"/>
      <c r="AZ23"/>
      <c r="BA23"/>
      <c r="BB23"/>
    </row>
    <row r="24" spans="1:54" s="2" customFormat="1" x14ac:dyDescent="0.35">
      <c r="A24" s="1">
        <v>43752</v>
      </c>
      <c r="B24" t="s">
        <v>82</v>
      </c>
      <c r="C24" t="s">
        <v>77</v>
      </c>
      <c r="D24" t="s">
        <v>81</v>
      </c>
      <c r="E24">
        <v>10</v>
      </c>
      <c r="F24">
        <v>1</v>
      </c>
      <c r="G24" t="s">
        <v>65</v>
      </c>
      <c r="H24" t="s">
        <v>66</v>
      </c>
      <c r="I24">
        <v>1.23E-2</v>
      </c>
      <c r="J24">
        <v>0.23200000000000001</v>
      </c>
      <c r="K24">
        <v>10</v>
      </c>
      <c r="L24" t="s">
        <v>67</v>
      </c>
      <c r="M24" t="s">
        <v>68</v>
      </c>
      <c r="N24">
        <v>3.04E-2</v>
      </c>
      <c r="O24">
        <v>0.437</v>
      </c>
      <c r="P24">
        <v>10</v>
      </c>
      <c r="Q24" t="s">
        <v>69</v>
      </c>
      <c r="R24" t="s">
        <v>66</v>
      </c>
      <c r="S24">
        <v>1.7500000000000002E-2</v>
      </c>
      <c r="T24">
        <v>0.23400000000000001</v>
      </c>
      <c r="U24">
        <v>10</v>
      </c>
      <c r="W24" s="2">
        <v>1</v>
      </c>
      <c r="X24" s="7"/>
      <c r="Y24">
        <f t="shared" si="0"/>
        <v>10</v>
      </c>
      <c r="AF24" s="2">
        <v>1</v>
      </c>
      <c r="AG24" s="7"/>
      <c r="AH24" s="4">
        <f t="shared" si="1"/>
        <v>10</v>
      </c>
      <c r="AO24" s="2">
        <v>1</v>
      </c>
      <c r="AP24" s="7"/>
      <c r="AQ24" s="4">
        <f t="shared" si="2"/>
        <v>10</v>
      </c>
      <c r="AX24"/>
      <c r="AY24"/>
      <c r="AZ24"/>
      <c r="BA24"/>
      <c r="BB24"/>
    </row>
    <row r="25" spans="1:54" x14ac:dyDescent="0.35">
      <c r="A25" s="1">
        <v>43752</v>
      </c>
      <c r="B25" t="s">
        <v>82</v>
      </c>
      <c r="C25" t="s">
        <v>77</v>
      </c>
      <c r="D25" t="s">
        <v>81</v>
      </c>
      <c r="E25">
        <v>10</v>
      </c>
      <c r="F25">
        <v>1</v>
      </c>
      <c r="G25" t="s">
        <v>65</v>
      </c>
      <c r="H25" t="s">
        <v>66</v>
      </c>
      <c r="I25">
        <v>1.2E-2</v>
      </c>
      <c r="J25">
        <v>0.23100000000000001</v>
      </c>
      <c r="K25">
        <v>10</v>
      </c>
      <c r="L25" t="s">
        <v>67</v>
      </c>
      <c r="M25" t="s">
        <v>68</v>
      </c>
      <c r="N25">
        <v>3.3599999999999998E-2</v>
      </c>
      <c r="O25">
        <v>0.45400000000000001</v>
      </c>
      <c r="P25">
        <v>10</v>
      </c>
      <c r="Q25" t="s">
        <v>69</v>
      </c>
      <c r="R25" t="s">
        <v>66</v>
      </c>
      <c r="S25">
        <v>1.83E-2</v>
      </c>
      <c r="T25">
        <v>0.23200000000000001</v>
      </c>
      <c r="U25">
        <v>10</v>
      </c>
      <c r="W25" s="2">
        <v>1</v>
      </c>
      <c r="Y25">
        <f t="shared" si="0"/>
        <v>10</v>
      </c>
      <c r="AF25" s="2">
        <v>1</v>
      </c>
      <c r="AG25" s="7"/>
      <c r="AH25" s="4">
        <f t="shared" si="1"/>
        <v>10</v>
      </c>
      <c r="AO25" s="2">
        <v>1</v>
      </c>
      <c r="AP25" s="7"/>
      <c r="AQ25" s="4">
        <f t="shared" si="2"/>
        <v>10</v>
      </c>
    </row>
    <row r="26" spans="1:54" x14ac:dyDescent="0.35">
      <c r="A26" s="1">
        <v>43752</v>
      </c>
      <c r="B26" t="s">
        <v>82</v>
      </c>
      <c r="C26" t="s">
        <v>77</v>
      </c>
      <c r="D26" t="s">
        <v>81</v>
      </c>
      <c r="E26">
        <v>10</v>
      </c>
      <c r="F26">
        <v>1</v>
      </c>
      <c r="G26" t="s">
        <v>65</v>
      </c>
      <c r="H26" t="s">
        <v>66</v>
      </c>
      <c r="I26">
        <v>1.32E-2</v>
      </c>
      <c r="J26">
        <v>0.26100000000000001</v>
      </c>
      <c r="K26">
        <v>10</v>
      </c>
      <c r="L26" t="s">
        <v>67</v>
      </c>
      <c r="M26" t="s">
        <v>68</v>
      </c>
      <c r="N26">
        <v>3.2199999999999999E-2</v>
      </c>
      <c r="O26">
        <v>0.41399999999999998</v>
      </c>
      <c r="P26">
        <v>10</v>
      </c>
      <c r="Q26" t="s">
        <v>69</v>
      </c>
      <c r="R26" t="s">
        <v>66</v>
      </c>
      <c r="S26">
        <v>1.7500000000000002E-2</v>
      </c>
      <c r="T26">
        <v>0.21099999999999999</v>
      </c>
      <c r="U26">
        <v>10</v>
      </c>
      <c r="W26" s="2">
        <v>1</v>
      </c>
      <c r="Y26">
        <f t="shared" si="0"/>
        <v>10</v>
      </c>
      <c r="Z26" s="3"/>
      <c r="AA26" s="3"/>
      <c r="AB26" s="3"/>
      <c r="AC26" s="3"/>
      <c r="AF26" s="2">
        <v>1</v>
      </c>
      <c r="AG26" s="7"/>
      <c r="AH26" s="4">
        <f t="shared" si="1"/>
        <v>10</v>
      </c>
      <c r="AI26" s="3"/>
      <c r="AJ26" s="3"/>
      <c r="AK26" s="3"/>
      <c r="AL26" s="3"/>
      <c r="AO26" s="2">
        <v>1</v>
      </c>
      <c r="AP26" s="7"/>
      <c r="AQ26" s="4">
        <f t="shared" si="2"/>
        <v>10</v>
      </c>
      <c r="AR26" s="3"/>
      <c r="AS26" s="3"/>
      <c r="AT26" s="3"/>
      <c r="AU26" s="3"/>
    </row>
    <row r="27" spans="1:54" x14ac:dyDescent="0.35">
      <c r="A27" s="1">
        <v>43752</v>
      </c>
      <c r="B27" t="s">
        <v>82</v>
      </c>
      <c r="C27" t="s">
        <v>78</v>
      </c>
      <c r="D27" t="s">
        <v>13</v>
      </c>
      <c r="E27">
        <v>1</v>
      </c>
      <c r="F27">
        <v>1</v>
      </c>
      <c r="G27" t="s">
        <v>65</v>
      </c>
      <c r="H27" t="s">
        <v>66</v>
      </c>
      <c r="I27">
        <v>9.7800000000000005E-3</v>
      </c>
      <c r="J27">
        <v>0.17599999999999999</v>
      </c>
      <c r="K27">
        <v>5</v>
      </c>
      <c r="L27" t="s">
        <v>67</v>
      </c>
      <c r="M27" t="s">
        <v>68</v>
      </c>
      <c r="N27">
        <v>1.9300000000000001E-2</v>
      </c>
      <c r="O27">
        <v>0.26400000000000001</v>
      </c>
      <c r="P27">
        <v>5</v>
      </c>
      <c r="Q27" t="s">
        <v>69</v>
      </c>
      <c r="R27" t="s">
        <v>66</v>
      </c>
      <c r="S27">
        <v>8.4499999999999992E-3</v>
      </c>
      <c r="T27">
        <v>7.0599999999999996E-2</v>
      </c>
      <c r="U27">
        <v>5</v>
      </c>
      <c r="W27" s="2">
        <v>1</v>
      </c>
      <c r="Y27">
        <f t="shared" si="0"/>
        <v>5</v>
      </c>
      <c r="AF27" s="2">
        <v>1</v>
      </c>
      <c r="AG27" s="7"/>
      <c r="AH27" s="4">
        <f t="shared" si="1"/>
        <v>5</v>
      </c>
      <c r="AO27" s="2">
        <v>1</v>
      </c>
      <c r="AP27" s="7"/>
      <c r="AQ27" s="4">
        <f t="shared" si="2"/>
        <v>5</v>
      </c>
    </row>
    <row r="28" spans="1:54" x14ac:dyDescent="0.35">
      <c r="A28" s="1">
        <v>43752</v>
      </c>
      <c r="B28" t="s">
        <v>82</v>
      </c>
      <c r="C28" t="s">
        <v>78</v>
      </c>
      <c r="D28" t="s">
        <v>13</v>
      </c>
      <c r="E28">
        <v>1</v>
      </c>
      <c r="F28">
        <v>1</v>
      </c>
      <c r="G28" t="s">
        <v>65</v>
      </c>
      <c r="H28" t="s">
        <v>66</v>
      </c>
      <c r="I28">
        <v>8.9999999999999993E-3</v>
      </c>
      <c r="J28">
        <v>0.19700000000000001</v>
      </c>
      <c r="K28">
        <v>5</v>
      </c>
      <c r="L28" t="s">
        <v>67</v>
      </c>
      <c r="M28" t="s">
        <v>68</v>
      </c>
      <c r="N28">
        <v>1.9400000000000001E-2</v>
      </c>
      <c r="O28">
        <v>0.28199999999999997</v>
      </c>
      <c r="P28">
        <v>5</v>
      </c>
      <c r="Q28" t="s">
        <v>69</v>
      </c>
      <c r="R28" t="s">
        <v>66</v>
      </c>
      <c r="S28">
        <v>7.0099999999999997E-3</v>
      </c>
      <c r="T28">
        <v>4.6100000000000002E-2</v>
      </c>
      <c r="U28">
        <v>5</v>
      </c>
      <c r="W28" s="2">
        <v>1</v>
      </c>
      <c r="Y28">
        <f t="shared" si="0"/>
        <v>5</v>
      </c>
      <c r="AF28" s="2">
        <v>1</v>
      </c>
      <c r="AG28" s="7"/>
      <c r="AH28" s="4">
        <f t="shared" si="1"/>
        <v>5</v>
      </c>
      <c r="AO28" s="2">
        <v>1</v>
      </c>
      <c r="AP28" s="7"/>
      <c r="AQ28" s="4">
        <f t="shared" si="2"/>
        <v>5</v>
      </c>
    </row>
    <row r="29" spans="1:54" x14ac:dyDescent="0.35">
      <c r="A29" s="1">
        <v>43752</v>
      </c>
      <c r="B29" t="s">
        <v>82</v>
      </c>
      <c r="C29" t="s">
        <v>78</v>
      </c>
      <c r="D29" t="s">
        <v>13</v>
      </c>
      <c r="E29">
        <v>1</v>
      </c>
      <c r="F29">
        <v>1</v>
      </c>
      <c r="G29" t="s">
        <v>65</v>
      </c>
      <c r="H29" t="s">
        <v>66</v>
      </c>
      <c r="I29">
        <v>7.9900000000000006E-3</v>
      </c>
      <c r="J29">
        <v>0.16700000000000001</v>
      </c>
      <c r="K29">
        <v>5</v>
      </c>
      <c r="L29" t="s">
        <v>67</v>
      </c>
      <c r="M29" t="s">
        <v>68</v>
      </c>
      <c r="N29">
        <v>1.8499999999999999E-2</v>
      </c>
      <c r="O29">
        <v>0.28199999999999997</v>
      </c>
      <c r="P29">
        <v>5</v>
      </c>
      <c r="Q29" t="s">
        <v>69</v>
      </c>
      <c r="R29" t="s">
        <v>66</v>
      </c>
      <c r="S29">
        <v>7.0200000000000002E-3</v>
      </c>
      <c r="T29">
        <v>9.0800000000000006E-2</v>
      </c>
      <c r="U29">
        <v>5</v>
      </c>
      <c r="W29" s="2">
        <v>1</v>
      </c>
      <c r="Y29">
        <f t="shared" si="0"/>
        <v>5</v>
      </c>
      <c r="AF29" s="2">
        <v>1</v>
      </c>
      <c r="AG29" s="7"/>
      <c r="AH29" s="4">
        <f t="shared" si="1"/>
        <v>5</v>
      </c>
      <c r="AO29" s="2">
        <v>1</v>
      </c>
      <c r="AP29" s="7"/>
      <c r="AQ29" s="4">
        <f t="shared" si="2"/>
        <v>5</v>
      </c>
    </row>
    <row r="30" spans="1:54" x14ac:dyDescent="0.35">
      <c r="A30" s="1">
        <v>43752</v>
      </c>
      <c r="B30" t="s">
        <v>82</v>
      </c>
      <c r="C30" t="s">
        <v>79</v>
      </c>
      <c r="D30" t="s">
        <v>13</v>
      </c>
      <c r="E30">
        <v>2</v>
      </c>
      <c r="F30">
        <v>1</v>
      </c>
      <c r="G30" t="s">
        <v>65</v>
      </c>
      <c r="H30" t="s">
        <v>66</v>
      </c>
      <c r="I30">
        <v>1.3100000000000001E-2</v>
      </c>
      <c r="J30">
        <v>0.104</v>
      </c>
      <c r="K30">
        <v>2.5</v>
      </c>
      <c r="L30" t="s">
        <v>67</v>
      </c>
      <c r="M30" t="s">
        <v>68</v>
      </c>
      <c r="N30">
        <v>1.2500000000000001E-2</v>
      </c>
      <c r="O30">
        <v>0.24</v>
      </c>
      <c r="P30">
        <v>2.5</v>
      </c>
      <c r="Q30" t="s">
        <v>69</v>
      </c>
      <c r="R30" t="s">
        <v>66</v>
      </c>
      <c r="S30">
        <v>4.8799999999999998E-3</v>
      </c>
      <c r="T30">
        <v>5.3800000000000001E-2</v>
      </c>
      <c r="U30">
        <v>2.5</v>
      </c>
      <c r="W30" s="2">
        <v>1</v>
      </c>
      <c r="Y30">
        <f t="shared" si="0"/>
        <v>2.5</v>
      </c>
      <c r="AB30" s="3"/>
      <c r="AC30" s="3"/>
      <c r="AD30" s="3"/>
      <c r="AE30" s="3"/>
      <c r="AF30" s="2">
        <v>1</v>
      </c>
      <c r="AG30" s="7"/>
      <c r="AH30" s="4">
        <f t="shared" si="1"/>
        <v>2.5</v>
      </c>
      <c r="AK30" s="3"/>
      <c r="AL30" s="3"/>
      <c r="AM30" s="3"/>
      <c r="AN30" s="3"/>
      <c r="AO30" s="2">
        <v>1</v>
      </c>
      <c r="AP30" s="7"/>
      <c r="AQ30" s="4">
        <f t="shared" si="2"/>
        <v>2.5</v>
      </c>
      <c r="AT30" s="3"/>
      <c r="AU30" s="3"/>
      <c r="AV30" s="3"/>
      <c r="AW30" s="3"/>
    </row>
    <row r="31" spans="1:54" x14ac:dyDescent="0.35">
      <c r="A31" s="1">
        <v>43752</v>
      </c>
      <c r="B31" t="s">
        <v>82</v>
      </c>
      <c r="C31" t="s">
        <v>79</v>
      </c>
      <c r="D31" t="s">
        <v>13</v>
      </c>
      <c r="E31">
        <v>2</v>
      </c>
      <c r="F31">
        <v>1</v>
      </c>
      <c r="G31" t="s">
        <v>65</v>
      </c>
      <c r="H31" t="s">
        <v>66</v>
      </c>
      <c r="I31">
        <v>4.7400000000000003E-3</v>
      </c>
      <c r="J31">
        <v>8.2799999999999999E-2</v>
      </c>
      <c r="K31">
        <v>2.5</v>
      </c>
      <c r="L31" t="s">
        <v>67</v>
      </c>
      <c r="M31" t="s">
        <v>68</v>
      </c>
      <c r="N31">
        <v>1.3899999999999999E-2</v>
      </c>
      <c r="O31">
        <v>0.23599999999999999</v>
      </c>
      <c r="P31">
        <v>2.5</v>
      </c>
      <c r="Q31" t="s">
        <v>69</v>
      </c>
      <c r="R31" t="s">
        <v>66</v>
      </c>
      <c r="S31">
        <v>5.9300000000000004E-3</v>
      </c>
      <c r="T31">
        <v>5.0700000000000002E-2</v>
      </c>
      <c r="U31">
        <v>2.5</v>
      </c>
      <c r="W31" s="2">
        <v>1</v>
      </c>
      <c r="Y31">
        <f t="shared" si="0"/>
        <v>2.5</v>
      </c>
      <c r="AB31" s="3"/>
      <c r="AC31" s="3"/>
      <c r="AF31" s="2">
        <v>1</v>
      </c>
      <c r="AG31" s="7"/>
      <c r="AH31" s="4">
        <f t="shared" si="1"/>
        <v>2.5</v>
      </c>
      <c r="AK31" s="3"/>
      <c r="AL31" s="3"/>
      <c r="AO31" s="2">
        <v>1</v>
      </c>
      <c r="AP31" s="7"/>
      <c r="AQ31" s="4">
        <f t="shared" si="2"/>
        <v>2.5</v>
      </c>
      <c r="AT31" s="3"/>
      <c r="AU31" s="3"/>
    </row>
    <row r="32" spans="1:54" x14ac:dyDescent="0.35">
      <c r="A32" s="1">
        <v>43752</v>
      </c>
      <c r="B32" t="s">
        <v>82</v>
      </c>
      <c r="C32" t="s">
        <v>79</v>
      </c>
      <c r="D32" t="s">
        <v>13</v>
      </c>
      <c r="E32">
        <v>2</v>
      </c>
      <c r="F32">
        <v>1</v>
      </c>
      <c r="G32" t="s">
        <v>65</v>
      </c>
      <c r="H32" t="s">
        <v>66</v>
      </c>
      <c r="I32">
        <v>4.79E-3</v>
      </c>
      <c r="J32">
        <v>8.7999999999999995E-2</v>
      </c>
      <c r="K32">
        <v>2.5</v>
      </c>
      <c r="L32" t="s">
        <v>67</v>
      </c>
      <c r="M32" t="s">
        <v>68</v>
      </c>
      <c r="N32">
        <v>1.12E-2</v>
      </c>
      <c r="O32">
        <v>0.151</v>
      </c>
      <c r="P32">
        <v>2.5</v>
      </c>
      <c r="Q32" t="s">
        <v>69</v>
      </c>
      <c r="R32" t="s">
        <v>66</v>
      </c>
      <c r="S32">
        <v>6.79E-3</v>
      </c>
      <c r="T32">
        <v>0.113</v>
      </c>
      <c r="U32">
        <v>2.5</v>
      </c>
      <c r="W32" s="2">
        <v>1</v>
      </c>
      <c r="Y32">
        <f t="shared" si="0"/>
        <v>2.5</v>
      </c>
      <c r="AD32" s="3"/>
      <c r="AE32" s="3"/>
      <c r="AF32" s="2">
        <v>1</v>
      </c>
      <c r="AG32" s="7"/>
      <c r="AH32" s="4">
        <f t="shared" si="1"/>
        <v>2.5</v>
      </c>
      <c r="AM32" s="3"/>
      <c r="AN32" s="3"/>
      <c r="AO32" s="2">
        <v>1</v>
      </c>
      <c r="AP32" s="7"/>
      <c r="AQ32" s="4">
        <f t="shared" si="2"/>
        <v>2.5</v>
      </c>
      <c r="AV32" s="3"/>
      <c r="AW32" s="3"/>
    </row>
    <row r="33" spans="1:49" x14ac:dyDescent="0.35">
      <c r="A33" s="1">
        <v>43752</v>
      </c>
      <c r="B33" t="s">
        <v>82</v>
      </c>
      <c r="C33" t="s">
        <v>80</v>
      </c>
      <c r="D33" t="s">
        <v>60</v>
      </c>
      <c r="E33">
        <v>1</v>
      </c>
      <c r="F33">
        <v>1</v>
      </c>
      <c r="G33" t="s">
        <v>65</v>
      </c>
      <c r="H33" t="s">
        <v>66</v>
      </c>
      <c r="I33">
        <v>4.0800000000000003E-3</v>
      </c>
      <c r="J33">
        <v>5.5500000000000001E-2</v>
      </c>
      <c r="K33">
        <v>0</v>
      </c>
      <c r="L33" t="s">
        <v>67</v>
      </c>
      <c r="M33" t="s">
        <v>68</v>
      </c>
      <c r="N33">
        <v>9.3100000000000006E-3</v>
      </c>
      <c r="O33">
        <v>0.17699999999999999</v>
      </c>
      <c r="P33">
        <v>0</v>
      </c>
      <c r="Q33" t="s">
        <v>69</v>
      </c>
      <c r="R33" t="s">
        <v>66</v>
      </c>
      <c r="S33">
        <v>-3.62E-3</v>
      </c>
      <c r="T33">
        <v>-4.0899999999999999E-2</v>
      </c>
      <c r="U33">
        <v>0</v>
      </c>
      <c r="W33" s="2">
        <v>1</v>
      </c>
      <c r="Y33">
        <f t="shared" si="0"/>
        <v>0</v>
      </c>
      <c r="Z33" s="3"/>
      <c r="AA33" s="3"/>
      <c r="AB33" s="3"/>
      <c r="AC33" s="3"/>
      <c r="AF33" s="2">
        <v>1</v>
      </c>
      <c r="AG33" s="7"/>
      <c r="AH33" s="4">
        <f t="shared" si="1"/>
        <v>0</v>
      </c>
      <c r="AI33" s="3"/>
      <c r="AJ33" s="3"/>
      <c r="AK33" s="3"/>
      <c r="AL33" s="3"/>
      <c r="AO33" s="2">
        <v>1</v>
      </c>
      <c r="AP33" s="7"/>
      <c r="AQ33" s="4">
        <f t="shared" si="2"/>
        <v>0</v>
      </c>
      <c r="AR33" s="3"/>
      <c r="AS33" s="3"/>
      <c r="AT33" s="3"/>
      <c r="AU33" s="3"/>
    </row>
    <row r="34" spans="1:49" x14ac:dyDescent="0.35">
      <c r="A34" s="1">
        <v>43752</v>
      </c>
      <c r="B34" t="s">
        <v>82</v>
      </c>
      <c r="C34" t="s">
        <v>80</v>
      </c>
      <c r="D34" t="s">
        <v>60</v>
      </c>
      <c r="E34">
        <v>1</v>
      </c>
      <c r="F34">
        <v>1</v>
      </c>
      <c r="G34" t="s">
        <v>65</v>
      </c>
      <c r="H34" t="s">
        <v>66</v>
      </c>
      <c r="I34">
        <v>2.1900000000000001E-3</v>
      </c>
      <c r="J34">
        <v>1.5599999999999999E-2</v>
      </c>
      <c r="K34">
        <v>0</v>
      </c>
      <c r="L34" t="s">
        <v>67</v>
      </c>
      <c r="M34" t="s">
        <v>68</v>
      </c>
      <c r="N34">
        <v>9.1000000000000004E-3</v>
      </c>
      <c r="O34">
        <v>0.17199999999999999</v>
      </c>
      <c r="P34">
        <v>0</v>
      </c>
      <c r="Q34" t="s">
        <v>69</v>
      </c>
      <c r="R34" t="s">
        <v>66</v>
      </c>
      <c r="S34">
        <v>-5.5300000000000002E-3</v>
      </c>
      <c r="T34">
        <v>-7.46E-2</v>
      </c>
      <c r="U34">
        <v>0</v>
      </c>
      <c r="W34" s="2">
        <v>1</v>
      </c>
      <c r="Y34">
        <f t="shared" si="0"/>
        <v>0</v>
      </c>
      <c r="AF34" s="2">
        <v>1</v>
      </c>
      <c r="AG34" s="7"/>
      <c r="AH34" s="4">
        <f t="shared" si="1"/>
        <v>0</v>
      </c>
      <c r="AO34" s="2">
        <v>1</v>
      </c>
      <c r="AP34" s="7"/>
      <c r="AQ34" s="4">
        <f t="shared" si="2"/>
        <v>0</v>
      </c>
    </row>
    <row r="35" spans="1:49" x14ac:dyDescent="0.35">
      <c r="A35" s="1">
        <v>43752</v>
      </c>
      <c r="B35" t="s">
        <v>82</v>
      </c>
      <c r="C35" t="s">
        <v>80</v>
      </c>
      <c r="D35" t="s">
        <v>60</v>
      </c>
      <c r="E35">
        <v>1</v>
      </c>
      <c r="F35">
        <v>1</v>
      </c>
      <c r="G35" t="s">
        <v>65</v>
      </c>
      <c r="H35" t="s">
        <v>66</v>
      </c>
      <c r="I35">
        <v>1.23E-2</v>
      </c>
      <c r="J35">
        <v>6.6100000000000006E-2</v>
      </c>
      <c r="K35">
        <v>0</v>
      </c>
      <c r="L35" t="s">
        <v>67</v>
      </c>
      <c r="M35" t="s">
        <v>68</v>
      </c>
      <c r="N35">
        <v>1.01E-2</v>
      </c>
      <c r="O35">
        <v>0.16800000000000001</v>
      </c>
      <c r="P35">
        <v>0</v>
      </c>
      <c r="Q35" t="s">
        <v>69</v>
      </c>
      <c r="R35" t="s">
        <v>66</v>
      </c>
      <c r="S35">
        <v>5.0699999999999999E-3</v>
      </c>
      <c r="T35">
        <v>1.7399999999999999E-2</v>
      </c>
      <c r="U35">
        <v>0</v>
      </c>
      <c r="W35" s="2">
        <v>1</v>
      </c>
      <c r="Y35">
        <f t="shared" si="0"/>
        <v>0</v>
      </c>
      <c r="AF35" s="2">
        <v>1</v>
      </c>
      <c r="AG35" s="7"/>
      <c r="AH35" s="4">
        <f t="shared" si="1"/>
        <v>0</v>
      </c>
      <c r="AO35" s="2">
        <v>1</v>
      </c>
      <c r="AP35" s="7"/>
      <c r="AQ35" s="4">
        <f t="shared" si="2"/>
        <v>0</v>
      </c>
    </row>
    <row r="36" spans="1:49" x14ac:dyDescent="0.35">
      <c r="A36" s="1">
        <v>43752</v>
      </c>
      <c r="B36" t="s">
        <v>82</v>
      </c>
      <c r="C36" t="s">
        <v>36</v>
      </c>
      <c r="D36" t="s">
        <v>13</v>
      </c>
      <c r="E36">
        <v>1</v>
      </c>
      <c r="F36">
        <v>1</v>
      </c>
      <c r="G36" t="s">
        <v>65</v>
      </c>
      <c r="H36" t="s">
        <v>66</v>
      </c>
      <c r="I36">
        <v>8.7500000000000008E-3</v>
      </c>
      <c r="J36">
        <v>0.16400000000000001</v>
      </c>
      <c r="K36">
        <v>5.1100000000000003</v>
      </c>
      <c r="L36" t="s">
        <v>67</v>
      </c>
      <c r="M36" t="s">
        <v>68</v>
      </c>
      <c r="N36">
        <v>1.9E-2</v>
      </c>
      <c r="O36">
        <v>0.29499999999999998</v>
      </c>
      <c r="P36">
        <v>4.6900000000000004</v>
      </c>
      <c r="Q36" t="s">
        <v>69</v>
      </c>
      <c r="R36" t="s">
        <v>66</v>
      </c>
      <c r="S36">
        <v>8.8500000000000002E-3</v>
      </c>
      <c r="T36">
        <v>0.13</v>
      </c>
      <c r="U36">
        <v>7.84</v>
      </c>
      <c r="W36" s="2">
        <v>1</v>
      </c>
      <c r="Y36">
        <f t="shared" si="0"/>
        <v>5.1100000000000003</v>
      </c>
      <c r="AF36" s="2">
        <v>1</v>
      </c>
      <c r="AG36" s="7"/>
      <c r="AH36" s="4">
        <f t="shared" si="1"/>
        <v>4.6900000000000004</v>
      </c>
      <c r="AO36" s="2">
        <v>1</v>
      </c>
      <c r="AP36" s="7"/>
      <c r="AQ36" s="4">
        <f t="shared" si="2"/>
        <v>7.84</v>
      </c>
    </row>
    <row r="37" spans="1:49" x14ac:dyDescent="0.35">
      <c r="A37" s="1">
        <v>43752</v>
      </c>
      <c r="B37" t="s">
        <v>82</v>
      </c>
      <c r="C37" t="s">
        <v>36</v>
      </c>
      <c r="D37" t="s">
        <v>13</v>
      </c>
      <c r="E37">
        <v>1</v>
      </c>
      <c r="F37">
        <v>1</v>
      </c>
      <c r="G37" t="s">
        <v>65</v>
      </c>
      <c r="H37" t="s">
        <v>66</v>
      </c>
      <c r="I37">
        <v>8.8400000000000006E-3</v>
      </c>
      <c r="J37">
        <v>0.186</v>
      </c>
      <c r="K37">
        <v>5.89</v>
      </c>
      <c r="L37" t="s">
        <v>67</v>
      </c>
      <c r="M37" t="s">
        <v>68</v>
      </c>
      <c r="N37">
        <v>1.89E-2</v>
      </c>
      <c r="O37">
        <v>0.27100000000000002</v>
      </c>
      <c r="P37">
        <v>3.85</v>
      </c>
      <c r="Q37" t="s">
        <v>69</v>
      </c>
      <c r="R37" t="s">
        <v>66</v>
      </c>
      <c r="S37">
        <v>8.2400000000000008E-3</v>
      </c>
      <c r="T37">
        <v>9.7500000000000003E-2</v>
      </c>
      <c r="U37">
        <v>6.03</v>
      </c>
      <c r="V37" s="2"/>
      <c r="W37" s="2">
        <v>1</v>
      </c>
      <c r="Y37">
        <f t="shared" si="0"/>
        <v>5.89</v>
      </c>
      <c r="AB37" s="3"/>
      <c r="AC37" s="3"/>
      <c r="AD37" s="3"/>
      <c r="AE37" s="3"/>
      <c r="AF37" s="2">
        <v>1</v>
      </c>
      <c r="AG37" s="7"/>
      <c r="AH37" s="4">
        <f t="shared" si="1"/>
        <v>3.85</v>
      </c>
      <c r="AK37" s="3"/>
      <c r="AL37" s="3"/>
      <c r="AM37" s="3"/>
      <c r="AN37" s="3"/>
      <c r="AO37" s="2">
        <v>1</v>
      </c>
      <c r="AP37" s="7"/>
      <c r="AQ37" s="4">
        <f t="shared" si="2"/>
        <v>6.03</v>
      </c>
      <c r="AT37" s="3"/>
      <c r="AU37" s="3"/>
      <c r="AV37" s="3"/>
      <c r="AW37" s="3"/>
    </row>
    <row r="38" spans="1:49" x14ac:dyDescent="0.35">
      <c r="A38" s="1">
        <v>43752</v>
      </c>
      <c r="B38" t="s">
        <v>82</v>
      </c>
      <c r="C38" t="s">
        <v>36</v>
      </c>
      <c r="D38" t="s">
        <v>13</v>
      </c>
      <c r="E38">
        <v>1</v>
      </c>
      <c r="F38">
        <v>1</v>
      </c>
      <c r="G38" t="s">
        <v>65</v>
      </c>
      <c r="H38" t="s">
        <v>66</v>
      </c>
      <c r="I38">
        <v>0.01</v>
      </c>
      <c r="J38">
        <v>0.215</v>
      </c>
      <c r="K38">
        <v>6.9</v>
      </c>
      <c r="L38" t="s">
        <v>67</v>
      </c>
      <c r="M38" t="s">
        <v>68</v>
      </c>
      <c r="N38">
        <v>1.8599999999999998E-2</v>
      </c>
      <c r="O38">
        <v>0.28499999999999998</v>
      </c>
      <c r="P38">
        <v>4.33</v>
      </c>
      <c r="Q38" t="s">
        <v>69</v>
      </c>
      <c r="R38" t="s">
        <v>66</v>
      </c>
      <c r="S38">
        <v>8.2699999999999996E-3</v>
      </c>
      <c r="T38">
        <v>0.13300000000000001</v>
      </c>
      <c r="U38">
        <v>8.0299999999999994</v>
      </c>
      <c r="V38" s="2"/>
      <c r="W38" s="2">
        <v>1</v>
      </c>
      <c r="Y38">
        <f t="shared" si="0"/>
        <v>6.9</v>
      </c>
      <c r="AB38" s="3"/>
      <c r="AC38" s="3"/>
      <c r="AF38" s="2">
        <v>1</v>
      </c>
      <c r="AG38" s="7"/>
      <c r="AH38" s="4">
        <f t="shared" si="1"/>
        <v>4.33</v>
      </c>
      <c r="AK38" s="3"/>
      <c r="AL38" s="3"/>
      <c r="AO38" s="2">
        <v>1</v>
      </c>
      <c r="AP38" s="7"/>
      <c r="AQ38" s="4">
        <f t="shared" si="2"/>
        <v>8.0299999999999994</v>
      </c>
      <c r="AT38" s="3"/>
      <c r="AU38" s="3"/>
    </row>
    <row r="39" spans="1:49" x14ac:dyDescent="0.35">
      <c r="A39" s="1">
        <v>43752</v>
      </c>
      <c r="B39" t="s">
        <v>82</v>
      </c>
      <c r="C39" t="s">
        <v>36</v>
      </c>
      <c r="D39" t="s">
        <v>13</v>
      </c>
      <c r="E39">
        <v>1</v>
      </c>
      <c r="F39">
        <v>1</v>
      </c>
      <c r="G39" t="s">
        <v>65</v>
      </c>
      <c r="H39" t="s">
        <v>66</v>
      </c>
      <c r="I39">
        <v>8.9800000000000001E-3</v>
      </c>
      <c r="J39">
        <v>0.16300000000000001</v>
      </c>
      <c r="K39">
        <v>5.08</v>
      </c>
      <c r="L39" t="s">
        <v>67</v>
      </c>
      <c r="M39" t="s">
        <v>68</v>
      </c>
      <c r="N39">
        <v>1.9400000000000001E-2</v>
      </c>
      <c r="O39">
        <v>0.29299999999999998</v>
      </c>
      <c r="P39">
        <v>4.62</v>
      </c>
      <c r="Q39" t="s">
        <v>69</v>
      </c>
      <c r="R39" t="s">
        <v>66</v>
      </c>
      <c r="S39">
        <v>9.0100000000000006E-3</v>
      </c>
      <c r="T39">
        <v>0.114</v>
      </c>
      <c r="U39">
        <v>6.99</v>
      </c>
      <c r="W39" s="2">
        <v>1</v>
      </c>
      <c r="Y39">
        <f t="shared" si="0"/>
        <v>5.08</v>
      </c>
      <c r="AD39" s="3"/>
      <c r="AE39" s="3"/>
      <c r="AF39" s="2">
        <v>1</v>
      </c>
      <c r="AG39" s="7"/>
      <c r="AH39" s="4">
        <f t="shared" si="1"/>
        <v>4.62</v>
      </c>
      <c r="AM39" s="3"/>
      <c r="AN39" s="3"/>
      <c r="AO39" s="2">
        <v>1</v>
      </c>
      <c r="AP39" s="7"/>
      <c r="AQ39" s="4">
        <f t="shared" si="2"/>
        <v>6.99</v>
      </c>
      <c r="AV39" s="3"/>
      <c r="AW39" s="3"/>
    </row>
    <row r="40" spans="1:49" x14ac:dyDescent="0.35">
      <c r="A40" s="1">
        <v>43752</v>
      </c>
      <c r="B40" t="s">
        <v>82</v>
      </c>
      <c r="C40" t="s">
        <v>36</v>
      </c>
      <c r="D40" t="s">
        <v>13</v>
      </c>
      <c r="E40">
        <v>1</v>
      </c>
      <c r="F40">
        <v>1</v>
      </c>
      <c r="G40" t="s">
        <v>65</v>
      </c>
      <c r="H40" t="s">
        <v>66</v>
      </c>
      <c r="I40">
        <v>6.7999999999999996E-3</v>
      </c>
      <c r="J40">
        <v>0.122</v>
      </c>
      <c r="K40">
        <v>3.64</v>
      </c>
      <c r="L40" t="s">
        <v>67</v>
      </c>
      <c r="M40" t="s">
        <v>68</v>
      </c>
      <c r="N40">
        <v>2.0199999999999999E-2</v>
      </c>
      <c r="O40">
        <v>0.308</v>
      </c>
      <c r="P40">
        <v>5.15</v>
      </c>
      <c r="Q40" t="s">
        <v>69</v>
      </c>
      <c r="R40" t="s">
        <v>66</v>
      </c>
      <c r="S40">
        <v>1.0699999999999999E-2</v>
      </c>
      <c r="T40">
        <v>0.13200000000000001</v>
      </c>
      <c r="U40">
        <v>7.98</v>
      </c>
      <c r="W40" s="2">
        <v>1</v>
      </c>
      <c r="Y40">
        <f t="shared" si="0"/>
        <v>3.64</v>
      </c>
      <c r="Z40" s="3"/>
      <c r="AA40" s="3"/>
      <c r="AD40" s="3"/>
      <c r="AE40" s="3"/>
      <c r="AF40" s="2">
        <v>1</v>
      </c>
      <c r="AG40" s="7"/>
      <c r="AH40" s="4">
        <f t="shared" si="1"/>
        <v>5.15</v>
      </c>
      <c r="AI40" s="3"/>
      <c r="AJ40" s="3"/>
      <c r="AM40" s="3"/>
      <c r="AN40" s="3"/>
      <c r="AO40" s="2">
        <v>1</v>
      </c>
      <c r="AP40" s="7"/>
      <c r="AQ40" s="4">
        <f t="shared" si="2"/>
        <v>7.98</v>
      </c>
      <c r="AR40" s="3"/>
      <c r="AS40" s="3"/>
      <c r="AV40" s="3"/>
      <c r="AW40" s="3"/>
    </row>
    <row r="41" spans="1:49" x14ac:dyDescent="0.35">
      <c r="A41" s="1">
        <v>43752</v>
      </c>
      <c r="B41" t="s">
        <v>82</v>
      </c>
      <c r="C41" t="s">
        <v>36</v>
      </c>
      <c r="D41" t="s">
        <v>13</v>
      </c>
      <c r="E41">
        <v>1</v>
      </c>
      <c r="F41">
        <v>1</v>
      </c>
      <c r="G41" t="s">
        <v>65</v>
      </c>
      <c r="H41" t="s">
        <v>66</v>
      </c>
      <c r="I41">
        <v>8.8400000000000006E-3</v>
      </c>
      <c r="J41">
        <v>0.187</v>
      </c>
      <c r="K41">
        <v>5.9</v>
      </c>
      <c r="L41" t="s">
        <v>67</v>
      </c>
      <c r="M41" t="s">
        <v>68</v>
      </c>
      <c r="N41">
        <v>2.0299999999999999E-2</v>
      </c>
      <c r="O41">
        <v>0.30399999999999999</v>
      </c>
      <c r="P41">
        <v>5.01</v>
      </c>
      <c r="Q41" t="s">
        <v>69</v>
      </c>
      <c r="R41" t="s">
        <v>66</v>
      </c>
      <c r="S41">
        <v>8.9800000000000001E-3</v>
      </c>
      <c r="T41">
        <v>0.11700000000000001</v>
      </c>
      <c r="U41">
        <v>7.12</v>
      </c>
      <c r="W41" s="2">
        <v>2</v>
      </c>
      <c r="X41" s="7" t="s">
        <v>191</v>
      </c>
      <c r="Y41">
        <f t="shared" si="0"/>
        <v>5.9</v>
      </c>
      <c r="AF41" s="2">
        <v>1</v>
      </c>
      <c r="AG41" s="7"/>
      <c r="AH41" s="4">
        <f t="shared" si="1"/>
        <v>5.01</v>
      </c>
      <c r="AO41" s="2">
        <v>1</v>
      </c>
      <c r="AP41" s="7"/>
      <c r="AQ41" s="4">
        <f t="shared" si="2"/>
        <v>7.12</v>
      </c>
    </row>
    <row r="42" spans="1:49" x14ac:dyDescent="0.35">
      <c r="A42" s="1">
        <v>43752</v>
      </c>
      <c r="B42" t="s">
        <v>82</v>
      </c>
      <c r="C42" t="s">
        <v>36</v>
      </c>
      <c r="D42" t="s">
        <v>13</v>
      </c>
      <c r="E42">
        <v>1</v>
      </c>
      <c r="F42">
        <v>1</v>
      </c>
      <c r="G42" t="s">
        <v>65</v>
      </c>
      <c r="H42" t="s">
        <v>66</v>
      </c>
      <c r="I42">
        <v>6.6100000000000004E-3</v>
      </c>
      <c r="J42">
        <v>9.69E-2</v>
      </c>
      <c r="K42">
        <v>2.74</v>
      </c>
      <c r="L42" t="s">
        <v>67</v>
      </c>
      <c r="M42" t="s">
        <v>68</v>
      </c>
      <c r="N42">
        <v>1.9599999999999999E-2</v>
      </c>
      <c r="O42">
        <v>0.29199999999999998</v>
      </c>
      <c r="P42">
        <v>4.5599999999999996</v>
      </c>
      <c r="Q42" t="s">
        <v>69</v>
      </c>
      <c r="R42" t="s">
        <v>66</v>
      </c>
      <c r="S42">
        <v>9.92E-3</v>
      </c>
      <c r="T42">
        <v>7.6999999999999999E-2</v>
      </c>
      <c r="U42">
        <v>4.87</v>
      </c>
      <c r="W42" s="2">
        <v>2</v>
      </c>
      <c r="X42" s="7" t="s">
        <v>191</v>
      </c>
      <c r="Y42">
        <f t="shared" si="0"/>
        <v>2.74</v>
      </c>
      <c r="AF42" s="2">
        <v>1</v>
      </c>
      <c r="AG42" s="7"/>
      <c r="AH42" s="4">
        <f t="shared" si="1"/>
        <v>4.5599999999999996</v>
      </c>
      <c r="AO42" s="2">
        <v>1</v>
      </c>
      <c r="AP42" s="7"/>
      <c r="AQ42" s="4">
        <f t="shared" si="2"/>
        <v>4.87</v>
      </c>
    </row>
    <row r="43" spans="1:49" x14ac:dyDescent="0.35">
      <c r="A43" s="1">
        <v>43752</v>
      </c>
      <c r="B43" t="s">
        <v>82</v>
      </c>
      <c r="C43" t="s">
        <v>36</v>
      </c>
      <c r="D43" t="s">
        <v>13</v>
      </c>
      <c r="E43">
        <v>1</v>
      </c>
      <c r="F43">
        <v>1</v>
      </c>
      <c r="G43" t="s">
        <v>65</v>
      </c>
      <c r="H43" t="s">
        <v>66</v>
      </c>
      <c r="I43">
        <v>7.1900000000000002E-3</v>
      </c>
      <c r="J43">
        <v>0.109</v>
      </c>
      <c r="K43">
        <v>3.17</v>
      </c>
      <c r="L43" t="s">
        <v>67</v>
      </c>
      <c r="M43" t="s">
        <v>68</v>
      </c>
      <c r="N43">
        <v>1.9199999999999998E-2</v>
      </c>
      <c r="O43">
        <v>0.27900000000000003</v>
      </c>
      <c r="P43">
        <v>4.1100000000000003</v>
      </c>
      <c r="Q43" t="s">
        <v>69</v>
      </c>
      <c r="R43" t="s">
        <v>66</v>
      </c>
      <c r="S43">
        <v>9.8899999999999995E-3</v>
      </c>
      <c r="T43">
        <v>0.122</v>
      </c>
      <c r="U43">
        <v>7.42</v>
      </c>
      <c r="W43" s="2">
        <v>2</v>
      </c>
      <c r="X43" s="7" t="s">
        <v>191</v>
      </c>
      <c r="Y43">
        <f t="shared" si="0"/>
        <v>3.17</v>
      </c>
      <c r="AF43" s="2">
        <v>1</v>
      </c>
      <c r="AG43" s="7"/>
      <c r="AH43" s="4">
        <f t="shared" si="1"/>
        <v>4.1100000000000003</v>
      </c>
      <c r="AO43" s="2">
        <v>1</v>
      </c>
      <c r="AP43" s="7"/>
      <c r="AQ43" s="4">
        <f t="shared" si="2"/>
        <v>7.42</v>
      </c>
    </row>
    <row r="44" spans="1:49" x14ac:dyDescent="0.35">
      <c r="A44" s="1">
        <v>43752</v>
      </c>
      <c r="B44" t="s">
        <v>82</v>
      </c>
      <c r="C44" t="s">
        <v>36</v>
      </c>
      <c r="D44" t="s">
        <v>13</v>
      </c>
      <c r="E44">
        <v>1</v>
      </c>
      <c r="F44">
        <v>1</v>
      </c>
      <c r="G44" t="s">
        <v>65</v>
      </c>
      <c r="H44" t="s">
        <v>66</v>
      </c>
      <c r="I44">
        <v>9.0100000000000006E-3</v>
      </c>
      <c r="J44">
        <v>0.16</v>
      </c>
      <c r="K44">
        <v>4.9800000000000004</v>
      </c>
      <c r="L44" t="s">
        <v>67</v>
      </c>
      <c r="M44" t="s">
        <v>68</v>
      </c>
      <c r="N44">
        <v>1.8800000000000001E-2</v>
      </c>
      <c r="O44">
        <v>0.27600000000000002</v>
      </c>
      <c r="P44">
        <v>4.01</v>
      </c>
      <c r="Q44" t="s">
        <v>69</v>
      </c>
      <c r="R44" t="s">
        <v>66</v>
      </c>
      <c r="S44">
        <v>1.46E-2</v>
      </c>
      <c r="T44">
        <v>0.124</v>
      </c>
      <c r="U44">
        <v>7.54</v>
      </c>
      <c r="W44" s="2">
        <v>1</v>
      </c>
      <c r="Y44">
        <f t="shared" si="0"/>
        <v>4.9800000000000004</v>
      </c>
      <c r="AB44" s="3"/>
      <c r="AC44" s="3"/>
      <c r="AD44" s="3"/>
      <c r="AE44" s="3"/>
      <c r="AF44" s="2">
        <v>1</v>
      </c>
      <c r="AG44" s="7"/>
      <c r="AH44" s="4">
        <f t="shared" si="1"/>
        <v>4.01</v>
      </c>
      <c r="AK44" s="3"/>
      <c r="AL44" s="3"/>
      <c r="AM44" s="3"/>
      <c r="AN44" s="3"/>
      <c r="AO44" s="2">
        <v>1</v>
      </c>
      <c r="AP44" s="7"/>
      <c r="AQ44" s="4">
        <f t="shared" si="2"/>
        <v>7.54</v>
      </c>
      <c r="AT44" s="3"/>
      <c r="AU44" s="3"/>
      <c r="AV44" s="3"/>
      <c r="AW44" s="3"/>
    </row>
    <row r="45" spans="1:49" x14ac:dyDescent="0.35">
      <c r="A45" s="1">
        <v>43752</v>
      </c>
      <c r="B45" t="s">
        <v>82</v>
      </c>
      <c r="C45" t="s">
        <v>61</v>
      </c>
      <c r="D45" t="s">
        <v>11</v>
      </c>
      <c r="E45">
        <v>1</v>
      </c>
      <c r="F45">
        <v>1</v>
      </c>
      <c r="G45" t="s">
        <v>65</v>
      </c>
      <c r="H45" t="s">
        <v>66</v>
      </c>
      <c r="I45">
        <v>1.67</v>
      </c>
      <c r="J45">
        <v>29.1</v>
      </c>
      <c r="K45">
        <v>990</v>
      </c>
      <c r="L45" t="s">
        <v>67</v>
      </c>
      <c r="M45" t="s">
        <v>68</v>
      </c>
      <c r="N45">
        <v>2.68</v>
      </c>
      <c r="O45">
        <v>28.5</v>
      </c>
      <c r="P45">
        <v>961</v>
      </c>
      <c r="Q45" t="s">
        <v>69</v>
      </c>
      <c r="R45" t="s">
        <v>66</v>
      </c>
      <c r="S45">
        <v>1.38</v>
      </c>
      <c r="T45">
        <v>15.2</v>
      </c>
      <c r="U45">
        <v>962</v>
      </c>
      <c r="W45" s="2">
        <v>1</v>
      </c>
      <c r="Y45">
        <f t="shared" si="0"/>
        <v>990</v>
      </c>
      <c r="AB45" s="3"/>
      <c r="AC45" s="3"/>
      <c r="AF45" s="2">
        <v>1</v>
      </c>
      <c r="AG45" s="7"/>
      <c r="AH45" s="4">
        <f t="shared" si="1"/>
        <v>961</v>
      </c>
      <c r="AK45" s="3"/>
      <c r="AL45" s="3"/>
      <c r="AO45" s="2">
        <v>1</v>
      </c>
      <c r="AP45" s="7"/>
      <c r="AQ45" s="4">
        <f t="shared" si="2"/>
        <v>962</v>
      </c>
      <c r="AT45" s="3"/>
      <c r="AU45" s="3"/>
    </row>
    <row r="46" spans="1:49" x14ac:dyDescent="0.35">
      <c r="A46" s="1">
        <v>43752</v>
      </c>
      <c r="B46" t="s">
        <v>82</v>
      </c>
      <c r="C46" t="s">
        <v>62</v>
      </c>
      <c r="D46" t="s">
        <v>70</v>
      </c>
      <c r="E46">
        <v>1</v>
      </c>
      <c r="F46">
        <v>1</v>
      </c>
      <c r="G46" t="s">
        <v>65</v>
      </c>
      <c r="H46" t="s">
        <v>66</v>
      </c>
      <c r="I46">
        <v>1.4999999999999999E-2</v>
      </c>
      <c r="J46">
        <v>0.29599999999999999</v>
      </c>
      <c r="K46">
        <v>9.76</v>
      </c>
      <c r="L46" t="s">
        <v>67</v>
      </c>
      <c r="M46" t="s">
        <v>68</v>
      </c>
      <c r="N46">
        <v>9.0399999999999994E-3</v>
      </c>
      <c r="O46">
        <v>0.16</v>
      </c>
      <c r="P46">
        <v>-4.1700000000000001E-2</v>
      </c>
      <c r="Q46" t="s">
        <v>69</v>
      </c>
      <c r="R46" t="s">
        <v>66</v>
      </c>
      <c r="S46">
        <v>1.43</v>
      </c>
      <c r="T46">
        <v>15.9</v>
      </c>
      <c r="U46">
        <v>1010</v>
      </c>
      <c r="V46">
        <f>100*T45/T46</f>
        <v>95.59748427672956</v>
      </c>
      <c r="W46" s="2">
        <v>1</v>
      </c>
      <c r="Y46">
        <f t="shared" si="0"/>
        <v>9.76</v>
      </c>
      <c r="AD46" s="3"/>
      <c r="AE46" s="3"/>
      <c r="AF46" s="2">
        <v>1</v>
      </c>
      <c r="AG46" s="7"/>
      <c r="AH46" s="4">
        <f t="shared" si="1"/>
        <v>-4.1700000000000001E-2</v>
      </c>
      <c r="AM46" s="3"/>
      <c r="AN46" s="3"/>
      <c r="AO46" s="2">
        <v>1</v>
      </c>
      <c r="AP46" s="7"/>
      <c r="AQ46" s="4">
        <f t="shared" si="2"/>
        <v>1010</v>
      </c>
      <c r="AV46" s="3"/>
      <c r="AW46" s="3"/>
    </row>
    <row r="47" spans="1:49" x14ac:dyDescent="0.35">
      <c r="A47" s="1">
        <v>43752</v>
      </c>
      <c r="B47" t="s">
        <v>83</v>
      </c>
      <c r="C47" t="s">
        <v>84</v>
      </c>
      <c r="D47" t="s">
        <v>12</v>
      </c>
      <c r="E47">
        <v>1</v>
      </c>
      <c r="F47">
        <v>1</v>
      </c>
      <c r="G47" t="s">
        <v>65</v>
      </c>
      <c r="H47" t="s">
        <v>66</v>
      </c>
      <c r="I47">
        <v>3.6299999999999999E-2</v>
      </c>
      <c r="J47">
        <v>0.67500000000000004</v>
      </c>
      <c r="K47">
        <v>23.6</v>
      </c>
      <c r="L47" t="s">
        <v>67</v>
      </c>
      <c r="M47" t="s">
        <v>68</v>
      </c>
      <c r="N47">
        <v>6.8099999999999994E-2</v>
      </c>
      <c r="O47">
        <v>0.78300000000000003</v>
      </c>
      <c r="P47">
        <v>21.8</v>
      </c>
      <c r="Q47" t="s">
        <v>69</v>
      </c>
      <c r="R47" t="s">
        <v>66</v>
      </c>
      <c r="S47">
        <v>3.7900000000000003E-2</v>
      </c>
      <c r="T47">
        <v>0.42699999999999999</v>
      </c>
      <c r="U47">
        <v>23.3</v>
      </c>
      <c r="W47" s="2">
        <v>1</v>
      </c>
      <c r="Y47">
        <f t="shared" si="0"/>
        <v>23.6</v>
      </c>
      <c r="Z47" s="3">
        <f>100*(Y47-25)/25</f>
        <v>-5.5999999999999943</v>
      </c>
      <c r="AA47" s="3" t="str">
        <f>IF((ABS(Z47))&lt;=20,"PASS","FAIL")</f>
        <v>PASS</v>
      </c>
      <c r="AB47" s="3"/>
      <c r="AC47" s="3"/>
      <c r="AF47" s="2">
        <v>1</v>
      </c>
      <c r="AG47" s="7"/>
      <c r="AH47" s="4">
        <f t="shared" si="1"/>
        <v>21.8</v>
      </c>
      <c r="AI47" s="3">
        <f>100*(AH47-25)/25</f>
        <v>-12.799999999999997</v>
      </c>
      <c r="AJ47" s="3" t="str">
        <f>IF((ABS(AI47))&lt;=20,"PASS","FAIL")</f>
        <v>PASS</v>
      </c>
      <c r="AK47" s="3"/>
      <c r="AL47" s="3"/>
      <c r="AO47" s="2">
        <v>1</v>
      </c>
      <c r="AP47" s="7"/>
      <c r="AQ47" s="4">
        <f t="shared" si="2"/>
        <v>23.3</v>
      </c>
      <c r="AR47" s="3">
        <f>100*(AQ47-25)/25</f>
        <v>-6.799999999999998</v>
      </c>
      <c r="AS47" s="3" t="str">
        <f>IF((ABS(AR47))&lt;=20,"PASS","FAIL")</f>
        <v>PASS</v>
      </c>
      <c r="AT47" s="3"/>
      <c r="AU47" s="3"/>
    </row>
    <row r="48" spans="1:49" x14ac:dyDescent="0.35">
      <c r="A48" s="1">
        <v>43752</v>
      </c>
      <c r="B48" t="s">
        <v>83</v>
      </c>
      <c r="C48" t="s">
        <v>35</v>
      </c>
      <c r="D48" t="s">
        <v>60</v>
      </c>
      <c r="E48">
        <v>1</v>
      </c>
      <c r="F48">
        <v>1</v>
      </c>
      <c r="G48" t="s">
        <v>65</v>
      </c>
      <c r="H48" t="s">
        <v>66</v>
      </c>
      <c r="I48">
        <v>-2.1600000000000001E-2</v>
      </c>
      <c r="J48">
        <v>-6.7000000000000004E-2</v>
      </c>
      <c r="K48">
        <v>-2.39</v>
      </c>
      <c r="L48" t="s">
        <v>67</v>
      </c>
      <c r="M48" t="s">
        <v>68</v>
      </c>
      <c r="N48">
        <v>0.01</v>
      </c>
      <c r="O48">
        <v>0.19800000000000001</v>
      </c>
      <c r="P48">
        <v>1.63</v>
      </c>
      <c r="Q48" t="s">
        <v>69</v>
      </c>
      <c r="R48" t="s">
        <v>66</v>
      </c>
      <c r="S48">
        <v>2.63E-3</v>
      </c>
      <c r="T48">
        <v>2.5500000000000002E-3</v>
      </c>
      <c r="U48">
        <v>-0.77300000000000002</v>
      </c>
      <c r="W48" s="2">
        <v>1</v>
      </c>
      <c r="Y48">
        <f t="shared" si="0"/>
        <v>-2.39</v>
      </c>
      <c r="AD48" s="3"/>
      <c r="AE48" s="3"/>
      <c r="AF48" s="2">
        <v>1</v>
      </c>
      <c r="AG48" s="7"/>
      <c r="AH48" s="4">
        <f t="shared" si="1"/>
        <v>1.63</v>
      </c>
      <c r="AM48" s="3"/>
      <c r="AN48" s="3"/>
      <c r="AO48" s="2">
        <v>1</v>
      </c>
      <c r="AP48" s="7"/>
      <c r="AQ48" s="4">
        <f t="shared" si="2"/>
        <v>-0.77300000000000002</v>
      </c>
      <c r="AV48" s="3"/>
      <c r="AW48" s="3"/>
    </row>
    <row r="49" spans="1:49" x14ac:dyDescent="0.35">
      <c r="A49" s="1">
        <v>43752</v>
      </c>
      <c r="B49" t="s">
        <v>83</v>
      </c>
      <c r="C49" t="s">
        <v>85</v>
      </c>
      <c r="D49">
        <v>1</v>
      </c>
      <c r="E49">
        <v>1</v>
      </c>
      <c r="F49">
        <v>1</v>
      </c>
      <c r="G49" t="s">
        <v>65</v>
      </c>
      <c r="H49" t="s">
        <v>66</v>
      </c>
      <c r="I49">
        <v>2.2999999999999998</v>
      </c>
      <c r="J49">
        <v>17.5</v>
      </c>
      <c r="K49">
        <v>601</v>
      </c>
      <c r="L49" t="s">
        <v>67</v>
      </c>
      <c r="M49" t="s">
        <v>68</v>
      </c>
      <c r="N49">
        <v>3.54</v>
      </c>
      <c r="O49">
        <v>10.9</v>
      </c>
      <c r="P49">
        <v>397</v>
      </c>
      <c r="Q49" t="s">
        <v>69</v>
      </c>
      <c r="R49" t="s">
        <v>66</v>
      </c>
      <c r="S49">
        <v>4.5599999999999998E-3</v>
      </c>
      <c r="T49">
        <v>3.8300000000000001E-2</v>
      </c>
      <c r="U49">
        <v>1.24</v>
      </c>
      <c r="W49" s="2">
        <v>3</v>
      </c>
      <c r="X49" s="7" t="s">
        <v>191</v>
      </c>
      <c r="Y49">
        <f t="shared" si="0"/>
        <v>601</v>
      </c>
      <c r="Z49" s="3"/>
      <c r="AA49" s="3"/>
      <c r="AF49" s="2">
        <v>3</v>
      </c>
      <c r="AG49" s="7" t="s">
        <v>191</v>
      </c>
      <c r="AH49" s="4">
        <f t="shared" si="1"/>
        <v>397</v>
      </c>
      <c r="AI49" s="3"/>
      <c r="AJ49" s="3"/>
      <c r="AO49" s="2">
        <v>3</v>
      </c>
      <c r="AP49" s="7" t="s">
        <v>191</v>
      </c>
      <c r="AQ49" s="4">
        <f t="shared" si="2"/>
        <v>1.24</v>
      </c>
      <c r="AR49" s="3"/>
      <c r="AS49" s="3"/>
    </row>
    <row r="50" spans="1:49" x14ac:dyDescent="0.35">
      <c r="A50" s="1">
        <v>43752</v>
      </c>
      <c r="B50" t="s">
        <v>83</v>
      </c>
      <c r="C50" t="s">
        <v>86</v>
      </c>
      <c r="D50">
        <v>2</v>
      </c>
      <c r="E50">
        <v>1</v>
      </c>
      <c r="F50">
        <v>1</v>
      </c>
      <c r="G50" t="s">
        <v>65</v>
      </c>
      <c r="H50" t="s">
        <v>66</v>
      </c>
      <c r="I50">
        <v>2.29</v>
      </c>
      <c r="J50">
        <v>17.100000000000001</v>
      </c>
      <c r="K50">
        <v>589</v>
      </c>
      <c r="L50" t="s">
        <v>67</v>
      </c>
      <c r="M50" t="s">
        <v>68</v>
      </c>
      <c r="N50">
        <v>3.12</v>
      </c>
      <c r="O50">
        <v>14.9</v>
      </c>
      <c r="P50">
        <v>561</v>
      </c>
      <c r="Q50" t="s">
        <v>69</v>
      </c>
      <c r="R50" t="s">
        <v>66</v>
      </c>
      <c r="S50">
        <v>5.5700000000000003E-3</v>
      </c>
      <c r="T50">
        <v>7.7399999999999997E-2</v>
      </c>
      <c r="U50">
        <v>3.45</v>
      </c>
      <c r="W50" s="2">
        <v>3</v>
      </c>
      <c r="X50" s="7" t="s">
        <v>191</v>
      </c>
      <c r="Y50">
        <f t="shared" si="0"/>
        <v>589</v>
      </c>
      <c r="AF50" s="2">
        <v>3</v>
      </c>
      <c r="AG50" s="7" t="s">
        <v>191</v>
      </c>
      <c r="AH50" s="4">
        <f t="shared" si="1"/>
        <v>561</v>
      </c>
      <c r="AO50" s="2">
        <v>3</v>
      </c>
      <c r="AP50" s="7" t="s">
        <v>191</v>
      </c>
      <c r="AQ50" s="4">
        <f t="shared" si="2"/>
        <v>3.45</v>
      </c>
    </row>
    <row r="51" spans="1:49" x14ac:dyDescent="0.35">
      <c r="A51" s="1">
        <v>43752</v>
      </c>
      <c r="B51" t="s">
        <v>83</v>
      </c>
      <c r="C51" t="s">
        <v>87</v>
      </c>
      <c r="D51">
        <v>3</v>
      </c>
      <c r="E51">
        <v>1</v>
      </c>
      <c r="F51">
        <v>1</v>
      </c>
      <c r="G51" t="s">
        <v>65</v>
      </c>
      <c r="H51" t="s">
        <v>66</v>
      </c>
      <c r="I51">
        <v>2.5299999999999998</v>
      </c>
      <c r="J51">
        <v>17.600000000000001</v>
      </c>
      <c r="K51">
        <v>606</v>
      </c>
      <c r="L51" t="s">
        <v>67</v>
      </c>
      <c r="M51" t="s">
        <v>68</v>
      </c>
      <c r="N51">
        <v>3.82</v>
      </c>
      <c r="O51">
        <v>16.8</v>
      </c>
      <c r="P51">
        <v>641</v>
      </c>
      <c r="Q51" t="s">
        <v>69</v>
      </c>
      <c r="R51" t="s">
        <v>66</v>
      </c>
      <c r="S51">
        <v>2.2899999999999999E-3</v>
      </c>
      <c r="T51">
        <v>3.44E-2</v>
      </c>
      <c r="U51">
        <v>1.02</v>
      </c>
      <c r="W51" s="2">
        <v>3</v>
      </c>
      <c r="X51" s="7" t="s">
        <v>191</v>
      </c>
      <c r="Y51">
        <f t="shared" si="0"/>
        <v>606</v>
      </c>
      <c r="AB51" s="3"/>
      <c r="AC51" s="3"/>
      <c r="AD51" s="3"/>
      <c r="AE51" s="3"/>
      <c r="AF51" s="2">
        <v>3</v>
      </c>
      <c r="AG51" s="7" t="s">
        <v>191</v>
      </c>
      <c r="AH51" s="4">
        <f t="shared" si="1"/>
        <v>641</v>
      </c>
      <c r="AK51" s="3"/>
      <c r="AL51" s="3"/>
      <c r="AM51" s="3"/>
      <c r="AN51" s="3"/>
      <c r="AO51" s="2">
        <v>3</v>
      </c>
      <c r="AP51" s="7" t="s">
        <v>191</v>
      </c>
      <c r="AQ51" s="4">
        <f t="shared" si="2"/>
        <v>1.02</v>
      </c>
      <c r="AT51" s="3"/>
      <c r="AU51" s="3"/>
      <c r="AV51" s="3"/>
      <c r="AW51" s="3"/>
    </row>
    <row r="52" spans="1:49" x14ac:dyDescent="0.35">
      <c r="A52" s="1">
        <v>43752</v>
      </c>
      <c r="B52" t="s">
        <v>83</v>
      </c>
      <c r="C52" t="s">
        <v>88</v>
      </c>
      <c r="D52">
        <v>4</v>
      </c>
      <c r="E52">
        <v>1</v>
      </c>
      <c r="F52">
        <v>1</v>
      </c>
      <c r="G52" t="s">
        <v>65</v>
      </c>
      <c r="H52" t="s">
        <v>66</v>
      </c>
      <c r="I52">
        <v>0.128</v>
      </c>
      <c r="J52">
        <v>1.63</v>
      </c>
      <c r="K52">
        <v>57.1</v>
      </c>
      <c r="L52" t="s">
        <v>67</v>
      </c>
      <c r="M52" t="s">
        <v>68</v>
      </c>
      <c r="N52">
        <v>2.69E-2</v>
      </c>
      <c r="O52">
        <v>0.33100000000000002</v>
      </c>
      <c r="P52">
        <v>6.19</v>
      </c>
      <c r="Q52" t="s">
        <v>69</v>
      </c>
      <c r="R52" t="s">
        <v>66</v>
      </c>
      <c r="S52">
        <v>6.8699999999999997E-2</v>
      </c>
      <c r="T52">
        <v>0.69599999999999995</v>
      </c>
      <c r="U52">
        <v>38.5</v>
      </c>
      <c r="W52" s="2">
        <v>2</v>
      </c>
      <c r="X52" s="7" t="s">
        <v>192</v>
      </c>
      <c r="Y52">
        <f t="shared" si="0"/>
        <v>57.1</v>
      </c>
      <c r="AB52" s="3"/>
      <c r="AC52" s="3"/>
      <c r="AF52" s="2">
        <v>1</v>
      </c>
      <c r="AG52" s="7"/>
      <c r="AH52" s="4">
        <f t="shared" si="1"/>
        <v>6.19</v>
      </c>
      <c r="AK52" s="3"/>
      <c r="AL52" s="3"/>
      <c r="AO52" s="2">
        <v>1</v>
      </c>
      <c r="AP52" s="7"/>
      <c r="AQ52" s="4">
        <f t="shared" si="2"/>
        <v>38.5</v>
      </c>
      <c r="AT52" s="3"/>
      <c r="AU52" s="3"/>
    </row>
    <row r="53" spans="1:49" x14ac:dyDescent="0.35">
      <c r="A53" s="1">
        <v>43752</v>
      </c>
      <c r="B53" t="s">
        <v>83</v>
      </c>
      <c r="C53" t="s">
        <v>89</v>
      </c>
      <c r="D53">
        <v>5</v>
      </c>
      <c r="E53">
        <v>1</v>
      </c>
      <c r="F53">
        <v>1</v>
      </c>
      <c r="G53" t="s">
        <v>65</v>
      </c>
      <c r="H53" t="s">
        <v>66</v>
      </c>
      <c r="I53">
        <v>1.09E-2</v>
      </c>
      <c r="J53">
        <v>0.20599999999999999</v>
      </c>
      <c r="K53">
        <v>7.16</v>
      </c>
      <c r="L53" t="s">
        <v>67</v>
      </c>
      <c r="M53" t="s">
        <v>68</v>
      </c>
      <c r="N53">
        <v>1.3899999999999999E-2</v>
      </c>
      <c r="O53">
        <v>0.184</v>
      </c>
      <c r="P53">
        <v>1.1499999999999999</v>
      </c>
      <c r="Q53" t="s">
        <v>69</v>
      </c>
      <c r="R53" t="s">
        <v>66</v>
      </c>
      <c r="S53">
        <v>3.13E-3</v>
      </c>
      <c r="T53">
        <v>4.3999999999999997E-2</v>
      </c>
      <c r="U53">
        <v>1.56</v>
      </c>
      <c r="W53" s="2">
        <v>1</v>
      </c>
      <c r="Y53">
        <f t="shared" si="0"/>
        <v>7.16</v>
      </c>
      <c r="AD53" s="3"/>
      <c r="AE53" s="3"/>
      <c r="AF53" s="2">
        <v>1</v>
      </c>
      <c r="AG53" s="7"/>
      <c r="AH53" s="4">
        <f t="shared" si="1"/>
        <v>1.1499999999999999</v>
      </c>
      <c r="AM53" s="3"/>
      <c r="AN53" s="3"/>
      <c r="AO53" s="2">
        <v>1</v>
      </c>
      <c r="AP53" s="7"/>
      <c r="AQ53" s="4">
        <f t="shared" si="2"/>
        <v>1.56</v>
      </c>
      <c r="AV53" s="3"/>
      <c r="AW53" s="3"/>
    </row>
    <row r="54" spans="1:49" x14ac:dyDescent="0.35">
      <c r="A54" s="1">
        <v>43752</v>
      </c>
      <c r="B54" t="s">
        <v>83</v>
      </c>
      <c r="C54" t="s">
        <v>90</v>
      </c>
      <c r="D54">
        <v>6</v>
      </c>
      <c r="E54">
        <v>1</v>
      </c>
      <c r="F54">
        <v>1</v>
      </c>
      <c r="G54" t="s">
        <v>65</v>
      </c>
      <c r="H54" t="s">
        <v>66</v>
      </c>
      <c r="I54">
        <v>5.04E-2</v>
      </c>
      <c r="J54">
        <v>0.36099999999999999</v>
      </c>
      <c r="K54">
        <v>12.6</v>
      </c>
      <c r="L54" t="s">
        <v>67</v>
      </c>
      <c r="M54" t="s">
        <v>68</v>
      </c>
      <c r="N54">
        <v>2.87E-2</v>
      </c>
      <c r="O54">
        <v>0.34899999999999998</v>
      </c>
      <c r="P54">
        <v>6.83</v>
      </c>
      <c r="Q54" t="s">
        <v>69</v>
      </c>
      <c r="R54" t="s">
        <v>66</v>
      </c>
      <c r="S54">
        <v>0.14799999999999999</v>
      </c>
      <c r="T54">
        <v>1.64</v>
      </c>
      <c r="U54">
        <v>92.5</v>
      </c>
      <c r="W54" s="2">
        <v>1</v>
      </c>
      <c r="Y54">
        <f t="shared" si="0"/>
        <v>12.6</v>
      </c>
      <c r="Z54" s="3"/>
      <c r="AA54" s="3"/>
      <c r="AD54" s="3"/>
      <c r="AE54" s="3"/>
      <c r="AF54" s="2">
        <v>1</v>
      </c>
      <c r="AG54" s="7"/>
      <c r="AH54" s="4">
        <f t="shared" si="1"/>
        <v>6.83</v>
      </c>
      <c r="AI54" s="3"/>
      <c r="AJ54" s="3"/>
      <c r="AM54" s="3"/>
      <c r="AN54" s="3"/>
      <c r="AO54" s="2">
        <v>1</v>
      </c>
      <c r="AP54" s="7"/>
      <c r="AQ54" s="4">
        <f t="shared" si="2"/>
        <v>92.5</v>
      </c>
      <c r="AR54" s="3"/>
      <c r="AS54" s="3"/>
      <c r="AV54" s="3"/>
      <c r="AW54" s="3"/>
    </row>
    <row r="55" spans="1:49" x14ac:dyDescent="0.35">
      <c r="A55" s="1">
        <v>43752</v>
      </c>
      <c r="B55" t="s">
        <v>83</v>
      </c>
      <c r="C55" t="s">
        <v>91</v>
      </c>
      <c r="D55">
        <v>7</v>
      </c>
      <c r="E55">
        <v>1</v>
      </c>
      <c r="F55">
        <v>1</v>
      </c>
      <c r="G55" t="s">
        <v>65</v>
      </c>
      <c r="H55" t="s">
        <v>66</v>
      </c>
      <c r="I55">
        <v>8.2500000000000004E-3</v>
      </c>
      <c r="J55">
        <v>0.125</v>
      </c>
      <c r="K55">
        <v>4.33</v>
      </c>
      <c r="L55" t="s">
        <v>67</v>
      </c>
      <c r="M55" t="s">
        <v>68</v>
      </c>
      <c r="N55">
        <v>4.58E-2</v>
      </c>
      <c r="O55">
        <v>0.57499999999999996</v>
      </c>
      <c r="P55">
        <v>14.6</v>
      </c>
      <c r="Q55" t="s">
        <v>69</v>
      </c>
      <c r="R55" t="s">
        <v>66</v>
      </c>
      <c r="S55">
        <v>0.23</v>
      </c>
      <c r="T55">
        <v>2.52</v>
      </c>
      <c r="U55">
        <v>144</v>
      </c>
      <c r="W55" s="2">
        <v>1</v>
      </c>
      <c r="Y55">
        <f t="shared" si="0"/>
        <v>4.33</v>
      </c>
      <c r="AF55" s="2">
        <v>1</v>
      </c>
      <c r="AG55" s="7"/>
      <c r="AH55" s="4">
        <f t="shared" si="1"/>
        <v>14.6</v>
      </c>
      <c r="AO55" s="2">
        <v>1</v>
      </c>
      <c r="AP55" s="7"/>
      <c r="AQ55" s="4">
        <f t="shared" si="2"/>
        <v>144</v>
      </c>
    </row>
    <row r="56" spans="1:49" x14ac:dyDescent="0.35">
      <c r="A56" s="1">
        <v>43752</v>
      </c>
      <c r="B56" t="s">
        <v>83</v>
      </c>
      <c r="C56" t="s">
        <v>92</v>
      </c>
      <c r="D56">
        <v>8</v>
      </c>
      <c r="E56">
        <v>1</v>
      </c>
      <c r="F56">
        <v>1</v>
      </c>
      <c r="G56" t="s">
        <v>65</v>
      </c>
      <c r="H56" t="s">
        <v>66</v>
      </c>
      <c r="I56">
        <v>8.2400000000000008E-3</v>
      </c>
      <c r="J56">
        <v>0.153</v>
      </c>
      <c r="K56">
        <v>5.32</v>
      </c>
      <c r="L56" t="s">
        <v>67</v>
      </c>
      <c r="M56" t="s">
        <v>68</v>
      </c>
      <c r="N56">
        <v>8.9099999999999995E-3</v>
      </c>
      <c r="O56">
        <v>0.109</v>
      </c>
      <c r="P56">
        <v>-1.42</v>
      </c>
      <c r="Q56" t="s">
        <v>69</v>
      </c>
      <c r="R56" t="s">
        <v>66</v>
      </c>
      <c r="S56">
        <v>9.0500000000000008E-3</v>
      </c>
      <c r="T56">
        <v>0.08</v>
      </c>
      <c r="U56">
        <v>3.6</v>
      </c>
      <c r="W56" s="2">
        <v>1</v>
      </c>
      <c r="Y56">
        <f t="shared" si="0"/>
        <v>5.32</v>
      </c>
      <c r="AF56" s="2">
        <v>1</v>
      </c>
      <c r="AG56" s="7"/>
      <c r="AH56" s="4">
        <f t="shared" si="1"/>
        <v>-1.42</v>
      </c>
      <c r="AO56" s="2">
        <v>2</v>
      </c>
      <c r="AP56" s="7" t="s">
        <v>197</v>
      </c>
      <c r="AQ56" s="4">
        <f t="shared" si="2"/>
        <v>3.6</v>
      </c>
    </row>
    <row r="57" spans="1:49" x14ac:dyDescent="0.35">
      <c r="A57" s="1">
        <v>43752</v>
      </c>
      <c r="B57" t="s">
        <v>83</v>
      </c>
      <c r="C57" t="s">
        <v>93</v>
      </c>
      <c r="D57">
        <v>9</v>
      </c>
      <c r="E57">
        <v>1</v>
      </c>
      <c r="F57">
        <v>1</v>
      </c>
      <c r="G57" t="s">
        <v>65</v>
      </c>
      <c r="H57" t="s">
        <v>66</v>
      </c>
      <c r="I57">
        <v>4.4200000000000003E-2</v>
      </c>
      <c r="J57">
        <v>0.78500000000000003</v>
      </c>
      <c r="K57">
        <v>27.4</v>
      </c>
      <c r="L57" t="s">
        <v>67</v>
      </c>
      <c r="M57" t="s">
        <v>68</v>
      </c>
      <c r="N57">
        <v>2.4199999999999999E-2</v>
      </c>
      <c r="O57">
        <v>0.314</v>
      </c>
      <c r="P57">
        <v>5.62</v>
      </c>
      <c r="Q57" t="s">
        <v>69</v>
      </c>
      <c r="R57" t="s">
        <v>66</v>
      </c>
      <c r="S57">
        <v>4.1799999999999997E-2</v>
      </c>
      <c r="T57">
        <v>0.45400000000000001</v>
      </c>
      <c r="U57">
        <v>24.8</v>
      </c>
      <c r="W57" s="2">
        <v>1</v>
      </c>
      <c r="Y57">
        <f t="shared" si="0"/>
        <v>27.4</v>
      </c>
      <c r="AF57" s="2">
        <v>1</v>
      </c>
      <c r="AG57" s="7"/>
      <c r="AH57" s="4">
        <f t="shared" si="1"/>
        <v>5.62</v>
      </c>
      <c r="AO57" s="2">
        <v>1</v>
      </c>
      <c r="AP57" s="7"/>
      <c r="AQ57" s="4">
        <f t="shared" si="2"/>
        <v>24.8</v>
      </c>
    </row>
    <row r="58" spans="1:49" x14ac:dyDescent="0.35">
      <c r="A58" s="1">
        <v>43752</v>
      </c>
      <c r="B58" t="s">
        <v>83</v>
      </c>
      <c r="C58" t="s">
        <v>94</v>
      </c>
      <c r="D58">
        <v>10</v>
      </c>
      <c r="E58">
        <v>1</v>
      </c>
      <c r="F58">
        <v>1</v>
      </c>
      <c r="G58" t="s">
        <v>65</v>
      </c>
      <c r="H58" t="s">
        <v>66</v>
      </c>
      <c r="I58">
        <v>3.6400000000000002E-2</v>
      </c>
      <c r="J58">
        <v>0.67800000000000005</v>
      </c>
      <c r="K58">
        <v>23.7</v>
      </c>
      <c r="L58" t="s">
        <v>67</v>
      </c>
      <c r="M58" t="s">
        <v>68</v>
      </c>
      <c r="N58">
        <v>1.29E-2</v>
      </c>
      <c r="O58">
        <v>0.17799999999999999</v>
      </c>
      <c r="P58">
        <v>0.96</v>
      </c>
      <c r="Q58" t="s">
        <v>69</v>
      </c>
      <c r="R58" t="s">
        <v>66</v>
      </c>
      <c r="S58">
        <v>1.32E-2</v>
      </c>
      <c r="T58">
        <v>0.16200000000000001</v>
      </c>
      <c r="U58">
        <v>8.2100000000000009</v>
      </c>
      <c r="W58" s="2">
        <v>1</v>
      </c>
      <c r="Y58">
        <f t="shared" si="0"/>
        <v>23.7</v>
      </c>
      <c r="AB58" s="3"/>
      <c r="AC58" s="3"/>
      <c r="AD58" s="3"/>
      <c r="AE58" s="3"/>
      <c r="AF58" s="2">
        <v>1</v>
      </c>
      <c r="AG58" s="7"/>
      <c r="AH58" s="4">
        <f t="shared" si="1"/>
        <v>0.96</v>
      </c>
      <c r="AK58" s="3"/>
      <c r="AL58" s="3"/>
      <c r="AM58" s="3"/>
      <c r="AN58" s="3"/>
      <c r="AO58" s="2">
        <v>1</v>
      </c>
      <c r="AP58" s="7"/>
      <c r="AQ58" s="4">
        <f t="shared" si="2"/>
        <v>8.2100000000000009</v>
      </c>
      <c r="AT58" s="3"/>
      <c r="AU58" s="3"/>
      <c r="AV58" s="3"/>
      <c r="AW58" s="3"/>
    </row>
    <row r="59" spans="1:49" x14ac:dyDescent="0.35">
      <c r="A59" s="1">
        <v>43752</v>
      </c>
      <c r="B59" t="s">
        <v>83</v>
      </c>
      <c r="C59" t="s">
        <v>95</v>
      </c>
      <c r="D59">
        <v>14</v>
      </c>
      <c r="E59">
        <v>1</v>
      </c>
      <c r="F59">
        <v>1</v>
      </c>
      <c r="G59" t="s">
        <v>65</v>
      </c>
      <c r="H59" t="s">
        <v>66</v>
      </c>
      <c r="I59">
        <v>1.2E-2</v>
      </c>
      <c r="J59">
        <v>0.215</v>
      </c>
      <c r="K59">
        <v>7.47</v>
      </c>
      <c r="L59" t="s">
        <v>67</v>
      </c>
      <c r="M59" t="s">
        <v>68</v>
      </c>
      <c r="N59">
        <v>1.49E-2</v>
      </c>
      <c r="O59">
        <v>0.193</v>
      </c>
      <c r="P59">
        <v>1.47</v>
      </c>
      <c r="Q59" t="s">
        <v>69</v>
      </c>
      <c r="R59" t="s">
        <v>66</v>
      </c>
      <c r="S59">
        <v>5.4999999999999997E-3</v>
      </c>
      <c r="T59">
        <v>4.7300000000000002E-2</v>
      </c>
      <c r="U59">
        <v>1.75</v>
      </c>
      <c r="W59" s="2">
        <v>1</v>
      </c>
      <c r="Y59">
        <f t="shared" si="0"/>
        <v>7.47</v>
      </c>
      <c r="Z59" s="3"/>
      <c r="AA59" s="3"/>
      <c r="AB59" s="3">
        <f>ABS(100*ABS(Y59-Y53)/AVERAGE(Y59,Y53))</f>
        <v>4.2378673957621276</v>
      </c>
      <c r="AC59" s="3" t="str">
        <f>IF(Y59&gt;10, (IF((AND(AB59&gt;=0,AB59&lt;=20)=TRUE),"PASS","FAIL")),(IF((AND(AB59&gt;=0,AB59&lt;=50)=TRUE),"PASS","FAIL")))</f>
        <v>PASS</v>
      </c>
      <c r="AF59" s="2">
        <v>1</v>
      </c>
      <c r="AG59" s="7"/>
      <c r="AH59" s="4">
        <f t="shared" si="1"/>
        <v>1.47</v>
      </c>
      <c r="AI59" s="3"/>
      <c r="AJ59" s="3"/>
      <c r="AK59" s="3">
        <f>ABS(100*ABS(AH59-AH53)/AVERAGE(AH59,AH53))</f>
        <v>24.42748091603054</v>
      </c>
      <c r="AL59" s="3" t="str">
        <f>IF(AH59&gt;10, (IF((AND(AK59&gt;=0,AK59&lt;=20)=TRUE),"PASS","FAIL")),(IF((AND(AK59&gt;=0,AK59&lt;=50)=TRUE),"PASS","FAIL")))</f>
        <v>PASS</v>
      </c>
      <c r="AO59" s="2">
        <v>1</v>
      </c>
      <c r="AP59" s="7"/>
      <c r="AQ59" s="4">
        <f t="shared" si="2"/>
        <v>1.75</v>
      </c>
      <c r="AR59" s="3"/>
      <c r="AS59" s="3"/>
      <c r="AT59" s="3">
        <f>ABS(100*ABS(AQ59-AQ53)/AVERAGE(AQ59,AQ53))</f>
        <v>11.480362537764346</v>
      </c>
      <c r="AU59" s="3" t="str">
        <f>IF(AQ59&gt;10, (IF((AND(AT59&gt;=0,AT59&lt;=20)=TRUE),"PASS","FAIL")),(IF((AND(AT59&gt;=0,AT59&lt;=50)=TRUE),"PASS","FAIL")))</f>
        <v>PASS</v>
      </c>
    </row>
    <row r="60" spans="1:49" x14ac:dyDescent="0.35">
      <c r="A60" s="1">
        <v>43752</v>
      </c>
      <c r="B60" t="s">
        <v>83</v>
      </c>
      <c r="C60" t="s">
        <v>96</v>
      </c>
      <c r="D60">
        <v>15</v>
      </c>
      <c r="E60">
        <v>1</v>
      </c>
      <c r="F60">
        <v>1</v>
      </c>
      <c r="G60" t="s">
        <v>65</v>
      </c>
      <c r="H60" t="s">
        <v>66</v>
      </c>
      <c r="I60">
        <v>6.7699999999999996E-2</v>
      </c>
      <c r="J60">
        <v>1.22</v>
      </c>
      <c r="K60">
        <v>42.6</v>
      </c>
      <c r="L60" t="s">
        <v>67</v>
      </c>
      <c r="M60" t="s">
        <v>68</v>
      </c>
      <c r="N60">
        <v>5.62E-2</v>
      </c>
      <c r="O60">
        <v>0.69099999999999995</v>
      </c>
      <c r="P60">
        <v>18.600000000000001</v>
      </c>
      <c r="Q60" t="s">
        <v>69</v>
      </c>
      <c r="R60" t="s">
        <v>66</v>
      </c>
      <c r="S60">
        <v>4.1200000000000001E-2</v>
      </c>
      <c r="T60">
        <v>0.46600000000000003</v>
      </c>
      <c r="U60">
        <v>25.5</v>
      </c>
      <c r="W60" s="2">
        <v>1</v>
      </c>
      <c r="Y60">
        <f t="shared" si="0"/>
        <v>42.6</v>
      </c>
      <c r="Z60" s="3"/>
      <c r="AA60" s="3"/>
      <c r="AB60" s="3"/>
      <c r="AC60" s="3"/>
      <c r="AD60" s="3">
        <f>100*((Y60*4200)-(Y58*4000))/(1000*80)</f>
        <v>105.15</v>
      </c>
      <c r="AE60" s="3" t="str">
        <f>IF(Y59&gt;10, (IF((AND(AD60&gt;=80,AD60&lt;=120)=TRUE),"PASS","FAIL")),(IF((AND(AD60&gt;=50,AD60&lt;=150)=TRUE),"PASS","FAIL")))</f>
        <v>PASS</v>
      </c>
      <c r="AF60" s="2">
        <v>1</v>
      </c>
      <c r="AG60" s="7"/>
      <c r="AH60" s="4">
        <f t="shared" si="1"/>
        <v>18.600000000000001</v>
      </c>
      <c r="AI60" s="3"/>
      <c r="AJ60" s="3"/>
      <c r="AK60" s="3"/>
      <c r="AL60" s="3"/>
      <c r="AM60" s="3">
        <f>100*((AH60*4200)-(AH58*4000))/(1000*80)</f>
        <v>92.85</v>
      </c>
      <c r="AN60" s="3" t="str">
        <f>IF(AH59&gt;10, (IF((AND(AM60&gt;=80,AM60&lt;=120)=TRUE),"PASS","FAIL")),(IF((AND(AM60&gt;=50,AM60&lt;=150)=TRUE),"PASS","FAIL")))</f>
        <v>PASS</v>
      </c>
      <c r="AO60" s="2">
        <v>1</v>
      </c>
      <c r="AP60" s="7"/>
      <c r="AQ60" s="4">
        <f t="shared" si="2"/>
        <v>25.5</v>
      </c>
      <c r="AR60" s="3"/>
      <c r="AS60" s="3"/>
      <c r="AT60" s="3"/>
      <c r="AU60" s="3"/>
      <c r="AV60" s="3">
        <f>100*((AQ60*4200)-(AQ58*4000))/(1000*80)</f>
        <v>92.825000000000003</v>
      </c>
      <c r="AW60" s="3" t="str">
        <f>IF(AQ59&gt;10, (IF((AND(AV60&gt;=80,AV60&lt;=120)=TRUE),"PASS","FAIL")),(IF((AND(AV60&gt;=50,AV60&lt;=150)=TRUE),"PASS","FAIL")))</f>
        <v>PASS</v>
      </c>
    </row>
    <row r="61" spans="1:49" x14ac:dyDescent="0.35">
      <c r="A61" s="1">
        <v>43752</v>
      </c>
      <c r="B61" t="s">
        <v>83</v>
      </c>
      <c r="C61" t="s">
        <v>84</v>
      </c>
      <c r="D61" t="s">
        <v>12</v>
      </c>
      <c r="E61">
        <v>1</v>
      </c>
      <c r="F61">
        <v>1</v>
      </c>
      <c r="G61" t="s">
        <v>65</v>
      </c>
      <c r="H61" t="s">
        <v>66</v>
      </c>
      <c r="I61">
        <v>3.9699999999999999E-2</v>
      </c>
      <c r="J61">
        <v>0.67800000000000005</v>
      </c>
      <c r="K61">
        <v>23.7</v>
      </c>
      <c r="L61" t="s">
        <v>67</v>
      </c>
      <c r="M61" t="s">
        <v>68</v>
      </c>
      <c r="N61">
        <v>6.1400000000000003E-2</v>
      </c>
      <c r="O61">
        <v>0.74199999999999999</v>
      </c>
      <c r="P61">
        <v>20.3</v>
      </c>
      <c r="Q61" t="s">
        <v>69</v>
      </c>
      <c r="R61" t="s">
        <v>66</v>
      </c>
      <c r="S61">
        <v>3.49E-2</v>
      </c>
      <c r="T61">
        <v>0.38800000000000001</v>
      </c>
      <c r="U61">
        <v>21</v>
      </c>
      <c r="W61" s="2">
        <v>1</v>
      </c>
      <c r="Y61">
        <f t="shared" si="0"/>
        <v>23.7</v>
      </c>
      <c r="Z61" s="3">
        <f>100*(Y61-25)/25</f>
        <v>-5.200000000000002</v>
      </c>
      <c r="AA61" s="3" t="str">
        <f>IF((ABS(Z61))&lt;=20,"PASS","FAIL")</f>
        <v>PASS</v>
      </c>
      <c r="AD61" s="3"/>
      <c r="AE61" s="3"/>
      <c r="AF61" s="2">
        <v>1</v>
      </c>
      <c r="AG61" s="7"/>
      <c r="AH61" s="4">
        <f t="shared" si="1"/>
        <v>20.3</v>
      </c>
      <c r="AI61" s="3">
        <f>100*(AH61-25)/25</f>
        <v>-18.799999999999997</v>
      </c>
      <c r="AJ61" s="3" t="str">
        <f>IF((ABS(AI61))&lt;=20,"PASS","FAIL")</f>
        <v>PASS</v>
      </c>
      <c r="AM61" s="3"/>
      <c r="AN61" s="3"/>
      <c r="AO61" s="2">
        <v>1</v>
      </c>
      <c r="AP61" s="7"/>
      <c r="AQ61" s="4">
        <f t="shared" si="2"/>
        <v>21</v>
      </c>
      <c r="AR61" s="3">
        <f>100*(AQ61-25)/25</f>
        <v>-16</v>
      </c>
      <c r="AS61" s="3" t="str">
        <f>IF((ABS(AR61))&lt;=20,"PASS","FAIL")</f>
        <v>PASS</v>
      </c>
      <c r="AV61" s="3"/>
      <c r="AW61" s="3"/>
    </row>
    <row r="62" spans="1:49" x14ac:dyDescent="0.35">
      <c r="A62" s="1">
        <v>43752</v>
      </c>
      <c r="B62" t="s">
        <v>83</v>
      </c>
      <c r="C62" t="s">
        <v>35</v>
      </c>
      <c r="D62" t="s">
        <v>60</v>
      </c>
      <c r="E62">
        <v>1</v>
      </c>
      <c r="F62">
        <v>1</v>
      </c>
      <c r="G62" t="s">
        <v>65</v>
      </c>
      <c r="H62" t="s">
        <v>66</v>
      </c>
      <c r="I62">
        <v>3.8899999999999998E-3</v>
      </c>
      <c r="J62">
        <v>8.4199999999999997E-2</v>
      </c>
      <c r="K62">
        <v>2.9</v>
      </c>
      <c r="L62" t="s">
        <v>67</v>
      </c>
      <c r="M62" t="s">
        <v>68</v>
      </c>
      <c r="N62">
        <v>8.1799999999999998E-3</v>
      </c>
      <c r="O62">
        <v>0.14099999999999999</v>
      </c>
      <c r="P62">
        <v>-0.311</v>
      </c>
      <c r="Q62" t="s">
        <v>69</v>
      </c>
      <c r="R62" t="s">
        <v>66</v>
      </c>
      <c r="S62">
        <v>3.31E-3</v>
      </c>
      <c r="T62">
        <v>3.1300000000000001E-2</v>
      </c>
      <c r="U62">
        <v>0.84799999999999998</v>
      </c>
      <c r="W62" s="2">
        <v>1</v>
      </c>
      <c r="Y62">
        <f t="shared" si="0"/>
        <v>2.9</v>
      </c>
      <c r="Z62" s="3"/>
      <c r="AA62" s="3"/>
      <c r="AF62" s="2">
        <v>1</v>
      </c>
      <c r="AG62" s="7"/>
      <c r="AH62" s="4">
        <f t="shared" si="1"/>
        <v>-0.311</v>
      </c>
      <c r="AI62" s="3"/>
      <c r="AJ62" s="3"/>
      <c r="AO62" s="2">
        <v>1</v>
      </c>
      <c r="AP62" s="7"/>
      <c r="AQ62" s="4">
        <f t="shared" si="2"/>
        <v>0.84799999999999998</v>
      </c>
      <c r="AR62" s="3"/>
      <c r="AS62" s="3"/>
    </row>
    <row r="63" spans="1:49" x14ac:dyDescent="0.35">
      <c r="A63" s="1">
        <v>43752</v>
      </c>
      <c r="B63" t="s">
        <v>83</v>
      </c>
      <c r="C63" t="s">
        <v>97</v>
      </c>
      <c r="D63">
        <v>16</v>
      </c>
      <c r="E63">
        <v>1</v>
      </c>
      <c r="F63">
        <v>1</v>
      </c>
      <c r="G63" t="s">
        <v>65</v>
      </c>
      <c r="H63" t="s">
        <v>66</v>
      </c>
      <c r="I63">
        <v>7.2199999999999999E-3</v>
      </c>
      <c r="J63">
        <v>0.17499999999999999</v>
      </c>
      <c r="K63">
        <v>6.09</v>
      </c>
      <c r="L63" t="s">
        <v>67</v>
      </c>
      <c r="M63" t="s">
        <v>68</v>
      </c>
      <c r="N63">
        <v>1.29E-2</v>
      </c>
      <c r="O63">
        <v>0.20499999999999999</v>
      </c>
      <c r="P63">
        <v>1.88</v>
      </c>
      <c r="Q63" t="s">
        <v>69</v>
      </c>
      <c r="R63" t="s">
        <v>66</v>
      </c>
      <c r="S63">
        <v>4.7800000000000004E-3</v>
      </c>
      <c r="T63">
        <v>5.7299999999999997E-2</v>
      </c>
      <c r="U63">
        <v>2.3199999999999998</v>
      </c>
      <c r="W63" s="2">
        <v>1</v>
      </c>
      <c r="Y63">
        <f t="shared" si="0"/>
        <v>6.09</v>
      </c>
      <c r="Z63" s="3"/>
      <c r="AA63" s="3"/>
      <c r="AF63" s="2">
        <v>1</v>
      </c>
      <c r="AG63" s="7"/>
      <c r="AH63" s="4">
        <f t="shared" si="1"/>
        <v>1.88</v>
      </c>
      <c r="AI63" s="3"/>
      <c r="AJ63" s="3"/>
      <c r="AO63" s="2">
        <v>1</v>
      </c>
      <c r="AP63" s="7"/>
      <c r="AQ63" s="4">
        <f t="shared" si="2"/>
        <v>2.3199999999999998</v>
      </c>
      <c r="AR63" s="3"/>
      <c r="AS63" s="3"/>
    </row>
    <row r="64" spans="1:49" x14ac:dyDescent="0.35">
      <c r="A64" s="1">
        <v>43752</v>
      </c>
      <c r="B64" t="s">
        <v>83</v>
      </c>
      <c r="C64" t="s">
        <v>98</v>
      </c>
      <c r="D64">
        <v>17</v>
      </c>
      <c r="E64">
        <v>1</v>
      </c>
      <c r="F64">
        <v>1</v>
      </c>
      <c r="G64" t="s">
        <v>65</v>
      </c>
      <c r="H64" t="s">
        <v>66</v>
      </c>
      <c r="I64">
        <v>1.04E-2</v>
      </c>
      <c r="J64">
        <v>0.191</v>
      </c>
      <c r="K64">
        <v>6.62</v>
      </c>
      <c r="L64" t="s">
        <v>67</v>
      </c>
      <c r="M64" t="s">
        <v>68</v>
      </c>
      <c r="N64">
        <v>3.2500000000000001E-2</v>
      </c>
      <c r="O64">
        <v>0.434</v>
      </c>
      <c r="P64">
        <v>9.74</v>
      </c>
      <c r="Q64" t="s">
        <v>69</v>
      </c>
      <c r="R64" t="s">
        <v>66</v>
      </c>
      <c r="S64">
        <v>6.7299999999999999E-3</v>
      </c>
      <c r="T64">
        <v>8.5699999999999998E-2</v>
      </c>
      <c r="U64">
        <v>3.92</v>
      </c>
      <c r="W64" s="2">
        <v>1</v>
      </c>
      <c r="Y64">
        <f t="shared" si="0"/>
        <v>6.62</v>
      </c>
      <c r="Z64" s="3"/>
      <c r="AA64" s="3"/>
      <c r="AF64" s="2">
        <v>1</v>
      </c>
      <c r="AG64" s="7"/>
      <c r="AH64" s="4">
        <f t="shared" si="1"/>
        <v>9.74</v>
      </c>
      <c r="AI64" s="3"/>
      <c r="AJ64" s="3"/>
      <c r="AO64" s="2">
        <v>1</v>
      </c>
      <c r="AP64" s="7"/>
      <c r="AQ64" s="4">
        <f t="shared" si="2"/>
        <v>3.92</v>
      </c>
      <c r="AR64" s="3"/>
      <c r="AS64" s="3"/>
    </row>
    <row r="65" spans="1:49" x14ac:dyDescent="0.35">
      <c r="A65" s="1">
        <v>43752</v>
      </c>
      <c r="B65" t="s">
        <v>83</v>
      </c>
      <c r="C65" t="s">
        <v>99</v>
      </c>
      <c r="D65">
        <v>18</v>
      </c>
      <c r="E65">
        <v>1</v>
      </c>
      <c r="F65">
        <v>1</v>
      </c>
      <c r="G65" t="s">
        <v>65</v>
      </c>
      <c r="H65" t="s">
        <v>66</v>
      </c>
      <c r="I65">
        <v>6.1500000000000001E-3</v>
      </c>
      <c r="J65">
        <v>8.9800000000000005E-2</v>
      </c>
      <c r="K65">
        <v>3.1</v>
      </c>
      <c r="L65" t="s">
        <v>67</v>
      </c>
      <c r="M65" t="s">
        <v>68</v>
      </c>
      <c r="N65">
        <v>2.47E-2</v>
      </c>
      <c r="O65">
        <v>0.35799999999999998</v>
      </c>
      <c r="P65">
        <v>7.11</v>
      </c>
      <c r="Q65" t="s">
        <v>69</v>
      </c>
      <c r="R65" t="s">
        <v>66</v>
      </c>
      <c r="S65">
        <v>0.109</v>
      </c>
      <c r="T65">
        <v>1.1299999999999999</v>
      </c>
      <c r="U65">
        <v>63.5</v>
      </c>
      <c r="W65" s="2">
        <v>1</v>
      </c>
      <c r="Y65">
        <f t="shared" si="0"/>
        <v>3.1</v>
      </c>
      <c r="AB65" s="3"/>
      <c r="AC65" s="3"/>
      <c r="AD65" s="3"/>
      <c r="AE65" s="3"/>
      <c r="AF65" s="2">
        <v>1</v>
      </c>
      <c r="AG65" s="7"/>
      <c r="AH65" s="4">
        <f t="shared" si="1"/>
        <v>7.11</v>
      </c>
      <c r="AK65" s="3"/>
      <c r="AL65" s="3"/>
      <c r="AM65" s="3"/>
      <c r="AN65" s="3"/>
      <c r="AO65" s="2">
        <v>1</v>
      </c>
      <c r="AP65" s="7"/>
      <c r="AQ65" s="4">
        <f t="shared" si="2"/>
        <v>63.5</v>
      </c>
      <c r="AT65" s="3"/>
      <c r="AU65" s="3"/>
      <c r="AV65" s="3"/>
      <c r="AW65" s="3"/>
    </row>
    <row r="66" spans="1:49" x14ac:dyDescent="0.35">
      <c r="A66" s="1">
        <v>43752</v>
      </c>
      <c r="B66" t="s">
        <v>83</v>
      </c>
      <c r="C66" t="s">
        <v>100</v>
      </c>
      <c r="D66">
        <v>19</v>
      </c>
      <c r="E66">
        <v>1</v>
      </c>
      <c r="F66">
        <v>1</v>
      </c>
      <c r="G66" t="s">
        <v>65</v>
      </c>
      <c r="H66" t="s">
        <v>66</v>
      </c>
      <c r="I66">
        <v>6.9800000000000001E-3</v>
      </c>
      <c r="J66">
        <v>0.13500000000000001</v>
      </c>
      <c r="K66">
        <v>4.68</v>
      </c>
      <c r="L66" t="s">
        <v>67</v>
      </c>
      <c r="M66" t="s">
        <v>68</v>
      </c>
      <c r="N66">
        <v>1.89E-2</v>
      </c>
      <c r="O66">
        <v>0.27300000000000002</v>
      </c>
      <c r="P66">
        <v>4.21</v>
      </c>
      <c r="Q66" t="s">
        <v>69</v>
      </c>
      <c r="R66" t="s">
        <v>66</v>
      </c>
      <c r="S66">
        <v>4.3299999999999996E-3</v>
      </c>
      <c r="T66">
        <v>4.1399999999999999E-2</v>
      </c>
      <c r="U66">
        <v>1.42</v>
      </c>
      <c r="W66" s="2">
        <v>1</v>
      </c>
      <c r="Y66">
        <f t="shared" si="0"/>
        <v>4.68</v>
      </c>
      <c r="AB66" s="3"/>
      <c r="AC66" s="3"/>
      <c r="AF66" s="2">
        <v>1</v>
      </c>
      <c r="AG66" s="7"/>
      <c r="AH66" s="4">
        <f t="shared" si="1"/>
        <v>4.21</v>
      </c>
      <c r="AK66" s="3"/>
      <c r="AL66" s="3"/>
      <c r="AO66" s="2">
        <v>1</v>
      </c>
      <c r="AP66" s="7"/>
      <c r="AQ66" s="4">
        <f t="shared" si="2"/>
        <v>1.42</v>
      </c>
      <c r="AT66" s="3"/>
      <c r="AU66" s="3"/>
    </row>
    <row r="67" spans="1:49" x14ac:dyDescent="0.35">
      <c r="A67" s="1">
        <v>43752</v>
      </c>
      <c r="B67" t="s">
        <v>83</v>
      </c>
      <c r="C67" t="s">
        <v>101</v>
      </c>
      <c r="D67">
        <v>20</v>
      </c>
      <c r="E67">
        <v>1</v>
      </c>
      <c r="F67">
        <v>1</v>
      </c>
      <c r="G67" t="s">
        <v>65</v>
      </c>
      <c r="H67" t="s">
        <v>66</v>
      </c>
      <c r="I67">
        <v>1.3599999999999999E-2</v>
      </c>
      <c r="J67">
        <v>0.156</v>
      </c>
      <c r="K67">
        <v>5.43</v>
      </c>
      <c r="L67" t="s">
        <v>67</v>
      </c>
      <c r="M67" t="s">
        <v>68</v>
      </c>
      <c r="N67">
        <v>1.1900000000000001E-2</v>
      </c>
      <c r="O67">
        <v>0.187</v>
      </c>
      <c r="P67">
        <v>1.27</v>
      </c>
      <c r="Q67" t="s">
        <v>69</v>
      </c>
      <c r="R67" t="s">
        <v>66</v>
      </c>
      <c r="S67">
        <v>3.63E-3</v>
      </c>
      <c r="T67">
        <v>3.0599999999999999E-2</v>
      </c>
      <c r="U67">
        <v>0.80800000000000005</v>
      </c>
      <c r="W67" s="2">
        <v>2</v>
      </c>
      <c r="X67" s="7" t="s">
        <v>192</v>
      </c>
      <c r="Y67">
        <f t="shared" ref="Y67:Y130" si="3">K67</f>
        <v>5.43</v>
      </c>
      <c r="AD67" s="3"/>
      <c r="AE67" s="3"/>
      <c r="AF67" s="2">
        <v>1</v>
      </c>
      <c r="AG67" s="7"/>
      <c r="AH67" s="4">
        <f t="shared" ref="AH67:AH130" si="4">P67</f>
        <v>1.27</v>
      </c>
      <c r="AM67" s="3"/>
      <c r="AN67" s="3"/>
      <c r="AO67" s="2">
        <v>1</v>
      </c>
      <c r="AP67" s="7"/>
      <c r="AQ67" s="4">
        <f t="shared" ref="AQ67:AQ130" si="5">U67</f>
        <v>0.80800000000000005</v>
      </c>
      <c r="AV67" s="3"/>
      <c r="AW67" s="3"/>
    </row>
    <row r="68" spans="1:49" x14ac:dyDescent="0.35">
      <c r="A68" s="1">
        <v>43752</v>
      </c>
      <c r="B68" t="s">
        <v>83</v>
      </c>
      <c r="C68" t="s">
        <v>102</v>
      </c>
      <c r="D68">
        <v>21</v>
      </c>
      <c r="E68">
        <v>1</v>
      </c>
      <c r="F68">
        <v>1</v>
      </c>
      <c r="G68" t="s">
        <v>65</v>
      </c>
      <c r="H68" t="s">
        <v>66</v>
      </c>
      <c r="I68">
        <v>2.58E-2</v>
      </c>
      <c r="J68">
        <v>0.49299999999999999</v>
      </c>
      <c r="K68">
        <v>17.2</v>
      </c>
      <c r="L68" t="s">
        <v>67</v>
      </c>
      <c r="M68" t="s">
        <v>68</v>
      </c>
      <c r="N68">
        <v>2.1499999999999998E-2</v>
      </c>
      <c r="O68">
        <v>0.29499999999999998</v>
      </c>
      <c r="P68">
        <v>4.9800000000000004</v>
      </c>
      <c r="Q68" t="s">
        <v>69</v>
      </c>
      <c r="R68" t="s">
        <v>66</v>
      </c>
      <c r="S68">
        <v>9.9799999999999993E-3</v>
      </c>
      <c r="T68">
        <v>0.109</v>
      </c>
      <c r="U68">
        <v>5.24</v>
      </c>
      <c r="W68" s="2">
        <v>1</v>
      </c>
      <c r="Y68">
        <f t="shared" si="3"/>
        <v>17.2</v>
      </c>
      <c r="Z68" s="3"/>
      <c r="AA68" s="3"/>
      <c r="AD68" s="3"/>
      <c r="AE68" s="3"/>
      <c r="AF68" s="2">
        <v>1</v>
      </c>
      <c r="AG68" s="7"/>
      <c r="AH68" s="4">
        <f t="shared" si="4"/>
        <v>4.9800000000000004</v>
      </c>
      <c r="AI68" s="3"/>
      <c r="AJ68" s="3"/>
      <c r="AM68" s="3"/>
      <c r="AN68" s="3"/>
      <c r="AO68" s="2">
        <v>1</v>
      </c>
      <c r="AP68" s="7"/>
      <c r="AQ68" s="4">
        <f t="shared" si="5"/>
        <v>5.24</v>
      </c>
      <c r="AR68" s="3"/>
      <c r="AS68" s="3"/>
      <c r="AV68" s="3"/>
      <c r="AW68" s="3"/>
    </row>
    <row r="69" spans="1:49" x14ac:dyDescent="0.35">
      <c r="A69" s="1">
        <v>43752</v>
      </c>
      <c r="B69" t="s">
        <v>83</v>
      </c>
      <c r="C69" t="s">
        <v>103</v>
      </c>
      <c r="D69">
        <v>22</v>
      </c>
      <c r="E69">
        <v>1</v>
      </c>
      <c r="F69">
        <v>1</v>
      </c>
      <c r="G69" t="s">
        <v>65</v>
      </c>
      <c r="H69" t="s">
        <v>66</v>
      </c>
      <c r="I69">
        <v>4.13E-3</v>
      </c>
      <c r="J69">
        <v>8.8599999999999998E-2</v>
      </c>
      <c r="K69">
        <v>3.06</v>
      </c>
      <c r="L69" t="s">
        <v>67</v>
      </c>
      <c r="M69" t="s">
        <v>68</v>
      </c>
      <c r="N69">
        <v>1.23E-2</v>
      </c>
      <c r="O69">
        <v>0.19600000000000001</v>
      </c>
      <c r="P69">
        <v>1.59</v>
      </c>
      <c r="Q69" t="s">
        <v>69</v>
      </c>
      <c r="R69" t="s">
        <v>66</v>
      </c>
      <c r="S69">
        <v>3.6600000000000001E-3</v>
      </c>
      <c r="T69">
        <v>3.5299999999999998E-2</v>
      </c>
      <c r="U69">
        <v>1.08</v>
      </c>
      <c r="W69" s="2">
        <v>1</v>
      </c>
      <c r="Y69">
        <f t="shared" si="3"/>
        <v>3.06</v>
      </c>
      <c r="AF69" s="2">
        <v>1</v>
      </c>
      <c r="AG69" s="7"/>
      <c r="AH69" s="4">
        <f t="shared" si="4"/>
        <v>1.59</v>
      </c>
      <c r="AO69" s="2">
        <v>2</v>
      </c>
      <c r="AP69" s="7" t="s">
        <v>197</v>
      </c>
      <c r="AQ69" s="4">
        <f t="shared" si="5"/>
        <v>1.08</v>
      </c>
    </row>
    <row r="70" spans="1:49" x14ac:dyDescent="0.35">
      <c r="A70" s="1">
        <v>43752</v>
      </c>
      <c r="B70" t="s">
        <v>83</v>
      </c>
      <c r="C70" t="s">
        <v>104</v>
      </c>
      <c r="D70">
        <v>23</v>
      </c>
      <c r="E70">
        <v>1</v>
      </c>
      <c r="F70">
        <v>1</v>
      </c>
      <c r="G70" t="s">
        <v>65</v>
      </c>
      <c r="H70" t="s">
        <v>66</v>
      </c>
      <c r="I70">
        <v>3.15E-3</v>
      </c>
      <c r="J70">
        <v>5.6599999999999998E-2</v>
      </c>
      <c r="K70">
        <v>1.94</v>
      </c>
      <c r="L70" t="s">
        <v>67</v>
      </c>
      <c r="M70" t="s">
        <v>68</v>
      </c>
      <c r="N70">
        <v>1.09E-2</v>
      </c>
      <c r="O70">
        <v>0.17100000000000001</v>
      </c>
      <c r="P70">
        <v>0.72799999999999998</v>
      </c>
      <c r="Q70" t="s">
        <v>69</v>
      </c>
      <c r="R70" t="s">
        <v>66</v>
      </c>
      <c r="S70">
        <v>2.9199999999999999E-3</v>
      </c>
      <c r="T70">
        <v>3.6799999999999999E-2</v>
      </c>
      <c r="U70">
        <v>1.1599999999999999</v>
      </c>
      <c r="W70" s="2">
        <v>1</v>
      </c>
      <c r="Y70">
        <f t="shared" si="3"/>
        <v>1.94</v>
      </c>
      <c r="AF70" s="2">
        <v>1</v>
      </c>
      <c r="AG70" s="7"/>
      <c r="AH70" s="4">
        <f t="shared" si="4"/>
        <v>0.72799999999999998</v>
      </c>
      <c r="AO70" s="2">
        <v>1</v>
      </c>
      <c r="AP70" s="7"/>
      <c r="AQ70" s="4">
        <f t="shared" si="5"/>
        <v>1.1599999999999999</v>
      </c>
    </row>
    <row r="71" spans="1:49" x14ac:dyDescent="0.35">
      <c r="A71" s="1">
        <v>43752</v>
      </c>
      <c r="B71" t="s">
        <v>83</v>
      </c>
      <c r="C71" t="s">
        <v>105</v>
      </c>
      <c r="D71">
        <v>24</v>
      </c>
      <c r="E71">
        <v>1</v>
      </c>
      <c r="F71">
        <v>1</v>
      </c>
      <c r="G71" t="s">
        <v>65</v>
      </c>
      <c r="H71" t="s">
        <v>66</v>
      </c>
      <c r="I71">
        <v>4.0800000000000003E-3</v>
      </c>
      <c r="J71">
        <v>7.6200000000000004E-2</v>
      </c>
      <c r="K71">
        <v>2.63</v>
      </c>
      <c r="L71" t="s">
        <v>67</v>
      </c>
      <c r="M71" t="s">
        <v>68</v>
      </c>
      <c r="N71">
        <v>1.2E-2</v>
      </c>
      <c r="O71">
        <v>0.17899999999999999</v>
      </c>
      <c r="P71">
        <v>0.995</v>
      </c>
      <c r="Q71" t="s">
        <v>69</v>
      </c>
      <c r="R71" t="s">
        <v>66</v>
      </c>
      <c r="S71">
        <v>-2.7699999999999999E-3</v>
      </c>
      <c r="T71">
        <v>1.4500000000000001E-2</v>
      </c>
      <c r="U71">
        <v>-9.7799999999999998E-2</v>
      </c>
      <c r="W71" s="2">
        <v>1</v>
      </c>
      <c r="Y71">
        <f t="shared" si="3"/>
        <v>2.63</v>
      </c>
      <c r="AF71" s="2">
        <v>1</v>
      </c>
      <c r="AG71" s="7"/>
      <c r="AH71" s="4">
        <f t="shared" si="4"/>
        <v>0.995</v>
      </c>
      <c r="AO71" s="2">
        <v>1</v>
      </c>
      <c r="AP71" s="7"/>
      <c r="AQ71" s="4">
        <f t="shared" si="5"/>
        <v>-9.7799999999999998E-2</v>
      </c>
    </row>
    <row r="72" spans="1:49" x14ac:dyDescent="0.35">
      <c r="A72" s="1">
        <v>43752</v>
      </c>
      <c r="B72" t="s">
        <v>83</v>
      </c>
      <c r="C72" t="s">
        <v>106</v>
      </c>
      <c r="D72">
        <v>25</v>
      </c>
      <c r="E72">
        <v>1</v>
      </c>
      <c r="F72">
        <v>1</v>
      </c>
      <c r="G72" t="s">
        <v>65</v>
      </c>
      <c r="H72" t="s">
        <v>66</v>
      </c>
      <c r="I72">
        <v>9.6200000000000001E-3</v>
      </c>
      <c r="J72">
        <v>0.12</v>
      </c>
      <c r="K72">
        <v>4.1500000000000004</v>
      </c>
      <c r="L72" t="s">
        <v>67</v>
      </c>
      <c r="M72" t="s">
        <v>68</v>
      </c>
      <c r="N72">
        <v>1.52E-2</v>
      </c>
      <c r="O72">
        <v>0.22700000000000001</v>
      </c>
      <c r="P72">
        <v>2.65</v>
      </c>
      <c r="Q72" t="s">
        <v>69</v>
      </c>
      <c r="R72" t="s">
        <v>66</v>
      </c>
      <c r="S72">
        <v>8.2500000000000004E-3</v>
      </c>
      <c r="T72">
        <v>7.4999999999999997E-2</v>
      </c>
      <c r="U72">
        <v>3.31</v>
      </c>
      <c r="W72" s="2">
        <v>1</v>
      </c>
      <c r="Y72">
        <f t="shared" si="3"/>
        <v>4.1500000000000004</v>
      </c>
      <c r="AB72" s="3"/>
      <c r="AC72" s="3"/>
      <c r="AD72" s="3"/>
      <c r="AE72" s="3"/>
      <c r="AF72" s="2">
        <v>1</v>
      </c>
      <c r="AG72" s="7"/>
      <c r="AH72" s="4">
        <f t="shared" si="4"/>
        <v>2.65</v>
      </c>
      <c r="AK72" s="3"/>
      <c r="AL72" s="3"/>
      <c r="AM72" s="3"/>
      <c r="AN72" s="3"/>
      <c r="AO72" s="2">
        <v>1</v>
      </c>
      <c r="AP72" s="7"/>
      <c r="AQ72" s="4">
        <f t="shared" si="5"/>
        <v>3.31</v>
      </c>
      <c r="AT72" s="3"/>
      <c r="AU72" s="3"/>
      <c r="AV72" s="3"/>
      <c r="AW72" s="3"/>
    </row>
    <row r="73" spans="1:49" x14ac:dyDescent="0.35">
      <c r="A73" s="1">
        <v>43752</v>
      </c>
      <c r="B73" t="s">
        <v>83</v>
      </c>
      <c r="C73" t="s">
        <v>107</v>
      </c>
      <c r="D73">
        <v>29</v>
      </c>
      <c r="E73">
        <v>1</v>
      </c>
      <c r="F73">
        <v>1</v>
      </c>
      <c r="G73" t="s">
        <v>65</v>
      </c>
      <c r="H73" t="s">
        <v>66</v>
      </c>
      <c r="I73">
        <v>1.6199999999999999E-2</v>
      </c>
      <c r="J73">
        <v>0.17499999999999999</v>
      </c>
      <c r="K73">
        <v>6.08</v>
      </c>
      <c r="L73" t="s">
        <v>67</v>
      </c>
      <c r="M73" t="s">
        <v>68</v>
      </c>
      <c r="N73">
        <v>1.1299999999999999E-2</v>
      </c>
      <c r="O73">
        <v>0.16700000000000001</v>
      </c>
      <c r="P73">
        <v>0.57199999999999995</v>
      </c>
      <c r="Q73" t="s">
        <v>69</v>
      </c>
      <c r="R73" t="s">
        <v>66</v>
      </c>
      <c r="S73">
        <v>3.79E-3</v>
      </c>
      <c r="T73">
        <v>4.6699999999999998E-2</v>
      </c>
      <c r="U73">
        <v>1.72</v>
      </c>
      <c r="W73" s="2">
        <v>1</v>
      </c>
      <c r="Y73">
        <f t="shared" si="3"/>
        <v>6.08</v>
      </c>
      <c r="Z73" s="3"/>
      <c r="AA73" s="3"/>
      <c r="AB73" s="3">
        <f>ABS(100*ABS(Y73-Y67)/AVERAGE(Y73,Y67))</f>
        <v>11.29452649869679</v>
      </c>
      <c r="AC73" s="3" t="str">
        <f>IF(Y73&gt;10, (IF((AND(AB73&gt;=0,AB73&lt;=20)=TRUE),"PASS","FAIL")),(IF((AND(AB73&gt;=0,AB73&lt;=50)=TRUE),"PASS","FAIL")))</f>
        <v>PASS</v>
      </c>
      <c r="AF73" s="2">
        <v>1</v>
      </c>
      <c r="AG73" s="7"/>
      <c r="AH73" s="4">
        <f t="shared" si="4"/>
        <v>0.57199999999999995</v>
      </c>
      <c r="AI73" s="3"/>
      <c r="AJ73" s="3"/>
      <c r="AK73" s="3">
        <f>ABS(100*ABS(AH73-AH67)/AVERAGE(AH73,AH67))</f>
        <v>75.787187839305119</v>
      </c>
      <c r="AL73" s="3" t="str">
        <f>IF(AH73&gt;10, (IF((AND(AK73&gt;=0,AK73&lt;=20)=TRUE),"PASS","FAIL")),(IF((AND(AK73&gt;=0,AK73&lt;=50)=TRUE),"PASS","FAIL")))</f>
        <v>FAIL</v>
      </c>
      <c r="AO73" s="2">
        <v>1</v>
      </c>
      <c r="AP73" s="7"/>
      <c r="AQ73" s="4">
        <f t="shared" si="5"/>
        <v>1.72</v>
      </c>
      <c r="AR73" s="3"/>
      <c r="AS73" s="3"/>
      <c r="AT73" s="3">
        <f>ABS(100*ABS(AQ73-AQ67)/AVERAGE(AQ73,AQ67))</f>
        <v>72.151898734177209</v>
      </c>
      <c r="AU73" s="3" t="str">
        <f>IF(AQ73&gt;10, (IF((AND(AT73&gt;=0,AT73&lt;=20)=TRUE),"PASS","FAIL")),(IF((AND(AT73&gt;=0,AT73&lt;=50)=TRUE),"PASS","FAIL")))</f>
        <v>FAIL</v>
      </c>
    </row>
    <row r="74" spans="1:49" x14ac:dyDescent="0.35">
      <c r="A74" s="1">
        <v>43752</v>
      </c>
      <c r="B74" t="s">
        <v>83</v>
      </c>
      <c r="C74" t="s">
        <v>108</v>
      </c>
      <c r="D74">
        <v>30</v>
      </c>
      <c r="E74">
        <v>1</v>
      </c>
      <c r="F74">
        <v>1</v>
      </c>
      <c r="G74" t="s">
        <v>65</v>
      </c>
      <c r="H74" t="s">
        <v>66</v>
      </c>
      <c r="I74">
        <v>3.78E-2</v>
      </c>
      <c r="J74">
        <v>0.72299999999999998</v>
      </c>
      <c r="K74">
        <v>25.3</v>
      </c>
      <c r="L74" t="s">
        <v>67</v>
      </c>
      <c r="M74" t="s">
        <v>68</v>
      </c>
      <c r="N74">
        <v>5.4800000000000001E-2</v>
      </c>
      <c r="O74">
        <v>0.70299999999999996</v>
      </c>
      <c r="P74">
        <v>19</v>
      </c>
      <c r="Q74" t="s">
        <v>69</v>
      </c>
      <c r="R74" t="s">
        <v>66</v>
      </c>
      <c r="S74">
        <v>3.4700000000000002E-2</v>
      </c>
      <c r="T74">
        <v>0.35299999999999998</v>
      </c>
      <c r="U74">
        <v>19</v>
      </c>
      <c r="W74" s="2">
        <v>1</v>
      </c>
      <c r="Y74">
        <f t="shared" si="3"/>
        <v>25.3</v>
      </c>
      <c r="Z74" s="3"/>
      <c r="AA74" s="3"/>
      <c r="AB74" s="3"/>
      <c r="AC74" s="3"/>
      <c r="AD74" s="3">
        <f>100*((Y74*4200)-(Y72*4000))/(1000*80)</f>
        <v>112.075</v>
      </c>
      <c r="AE74" s="3" t="str">
        <f>IF(Y73&gt;10, (IF((AND(AD74&gt;=80,AD74&lt;=120)=TRUE),"PASS","FAIL")),(IF((AND(AD74&gt;=50,AD74&lt;=150)=TRUE),"PASS","FAIL")))</f>
        <v>PASS</v>
      </c>
      <c r="AF74" s="2">
        <v>1</v>
      </c>
      <c r="AG74" s="7"/>
      <c r="AH74" s="4">
        <f t="shared" si="4"/>
        <v>19</v>
      </c>
      <c r="AI74" s="3"/>
      <c r="AJ74" s="3"/>
      <c r="AK74" s="3"/>
      <c r="AL74" s="3"/>
      <c r="AM74" s="3">
        <f>100*((AH74*4200)-(AH72*4000))/(1000*80)</f>
        <v>86.5</v>
      </c>
      <c r="AN74" s="3" t="str">
        <f>IF(AH73&gt;10, (IF((AND(AM74&gt;=80,AM74&lt;=120)=TRUE),"PASS","FAIL")),(IF((AND(AM74&gt;=50,AM74&lt;=150)=TRUE),"PASS","FAIL")))</f>
        <v>PASS</v>
      </c>
      <c r="AO74" s="2">
        <v>1</v>
      </c>
      <c r="AP74" s="7"/>
      <c r="AQ74" s="4">
        <f t="shared" si="5"/>
        <v>19</v>
      </c>
      <c r="AR74" s="3"/>
      <c r="AS74" s="3"/>
      <c r="AT74" s="3"/>
      <c r="AU74" s="3"/>
      <c r="AV74" s="3">
        <f>100*((AQ74*4200)-(AQ72*4000))/(1000*80)</f>
        <v>83.2</v>
      </c>
      <c r="AW74" s="3" t="str">
        <f>IF(AQ73&gt;10, (IF((AND(AV74&gt;=80,AV74&lt;=120)=TRUE),"PASS","FAIL")),(IF((AND(AV74&gt;=50,AV74&lt;=150)=TRUE),"PASS","FAIL")))</f>
        <v>PASS</v>
      </c>
    </row>
    <row r="75" spans="1:49" x14ac:dyDescent="0.35">
      <c r="A75" s="1">
        <v>43752</v>
      </c>
      <c r="B75" t="s">
        <v>83</v>
      </c>
      <c r="C75" t="s">
        <v>84</v>
      </c>
      <c r="D75" t="s">
        <v>12</v>
      </c>
      <c r="E75">
        <v>1</v>
      </c>
      <c r="F75">
        <v>1</v>
      </c>
      <c r="G75" t="s">
        <v>65</v>
      </c>
      <c r="H75" t="s">
        <v>66</v>
      </c>
      <c r="I75">
        <v>4.0500000000000001E-2</v>
      </c>
      <c r="J75">
        <v>0.71399999999999997</v>
      </c>
      <c r="K75">
        <v>24.9</v>
      </c>
      <c r="L75" t="s">
        <v>67</v>
      </c>
      <c r="M75" t="s">
        <v>68</v>
      </c>
      <c r="N75">
        <v>6.2199999999999998E-2</v>
      </c>
      <c r="O75">
        <v>0.79700000000000004</v>
      </c>
      <c r="P75">
        <v>22.2</v>
      </c>
      <c r="Q75" t="s">
        <v>69</v>
      </c>
      <c r="R75" t="s">
        <v>66</v>
      </c>
      <c r="S75">
        <v>3.4599999999999999E-2</v>
      </c>
      <c r="T75">
        <v>0.374</v>
      </c>
      <c r="U75">
        <v>20.2</v>
      </c>
      <c r="W75" s="2">
        <v>1</v>
      </c>
      <c r="Y75">
        <f t="shared" si="3"/>
        <v>24.9</v>
      </c>
      <c r="Z75" s="3">
        <f>100*(Y75-25)/25</f>
        <v>-0.40000000000000568</v>
      </c>
      <c r="AA75" s="3" t="str">
        <f>IF((ABS(Z75))&lt;=20,"PASS","FAIL")</f>
        <v>PASS</v>
      </c>
      <c r="AD75" s="3"/>
      <c r="AE75" s="3"/>
      <c r="AF75" s="2">
        <v>1</v>
      </c>
      <c r="AG75" s="7"/>
      <c r="AH75" s="4">
        <f t="shared" si="4"/>
        <v>22.2</v>
      </c>
      <c r="AI75" s="3">
        <f>100*(AH75-25)/25</f>
        <v>-11.200000000000003</v>
      </c>
      <c r="AJ75" s="3" t="str">
        <f>IF((ABS(AI75))&lt;=20,"PASS","FAIL")</f>
        <v>PASS</v>
      </c>
      <c r="AM75" s="3"/>
      <c r="AN75" s="3"/>
      <c r="AO75" s="2">
        <v>1</v>
      </c>
      <c r="AP75" s="7"/>
      <c r="AQ75" s="4">
        <f t="shared" si="5"/>
        <v>20.2</v>
      </c>
      <c r="AR75" s="3">
        <f>100*(AQ75-25)/25</f>
        <v>-19.200000000000003</v>
      </c>
      <c r="AS75" s="3" t="str">
        <f>IF((ABS(AR75))&lt;=20,"PASS","FAIL")</f>
        <v>PASS</v>
      </c>
      <c r="AV75" s="3"/>
      <c r="AW75" s="3"/>
    </row>
    <row r="76" spans="1:49" x14ac:dyDescent="0.35">
      <c r="A76" s="1">
        <v>43752</v>
      </c>
      <c r="B76" t="s">
        <v>83</v>
      </c>
      <c r="C76" t="s">
        <v>35</v>
      </c>
      <c r="D76" t="s">
        <v>60</v>
      </c>
      <c r="E76">
        <v>1</v>
      </c>
      <c r="F76">
        <v>1</v>
      </c>
      <c r="G76" t="s">
        <v>65</v>
      </c>
      <c r="H76" t="s">
        <v>66</v>
      </c>
      <c r="I76">
        <v>7.0800000000000004E-3</v>
      </c>
      <c r="J76">
        <v>1.61E-2</v>
      </c>
      <c r="K76">
        <v>0.51900000000000002</v>
      </c>
      <c r="L76" t="s">
        <v>67</v>
      </c>
      <c r="M76" t="s">
        <v>68</v>
      </c>
      <c r="N76">
        <v>1.03E-2</v>
      </c>
      <c r="O76">
        <v>0.16700000000000001</v>
      </c>
      <c r="P76">
        <v>0.58799999999999997</v>
      </c>
      <c r="Q76" t="s">
        <v>69</v>
      </c>
      <c r="R76" t="s">
        <v>66</v>
      </c>
      <c r="S76">
        <v>3.1800000000000001E-3</v>
      </c>
      <c r="T76">
        <v>5.1400000000000001E-2</v>
      </c>
      <c r="U76">
        <v>1.98</v>
      </c>
      <c r="W76" s="2">
        <v>1</v>
      </c>
      <c r="Y76">
        <f t="shared" si="3"/>
        <v>0.51900000000000002</v>
      </c>
      <c r="Z76" s="3"/>
      <c r="AA76" s="3"/>
      <c r="AF76" s="2">
        <v>1</v>
      </c>
      <c r="AG76" s="7"/>
      <c r="AH76" s="4">
        <f t="shared" si="4"/>
        <v>0.58799999999999997</v>
      </c>
      <c r="AI76" s="3"/>
      <c r="AJ76" s="3"/>
      <c r="AO76" s="2">
        <v>1</v>
      </c>
      <c r="AP76" s="7"/>
      <c r="AQ76" s="4">
        <f t="shared" si="5"/>
        <v>1.98</v>
      </c>
      <c r="AR76" s="3"/>
      <c r="AS76" s="3"/>
    </row>
    <row r="77" spans="1:49" x14ac:dyDescent="0.35">
      <c r="A77" s="1">
        <v>43752</v>
      </c>
      <c r="B77" t="s">
        <v>83</v>
      </c>
      <c r="C77" t="s">
        <v>109</v>
      </c>
      <c r="D77">
        <v>31</v>
      </c>
      <c r="E77">
        <v>1</v>
      </c>
      <c r="F77">
        <v>1</v>
      </c>
      <c r="G77" t="s">
        <v>65</v>
      </c>
      <c r="H77" t="s">
        <v>66</v>
      </c>
      <c r="I77">
        <v>1.8700000000000001E-2</v>
      </c>
      <c r="J77">
        <v>0.13100000000000001</v>
      </c>
      <c r="K77">
        <v>4.55</v>
      </c>
      <c r="L77" t="s">
        <v>67</v>
      </c>
      <c r="M77" t="s">
        <v>68</v>
      </c>
      <c r="N77">
        <v>1.24E-2</v>
      </c>
      <c r="O77">
        <v>0.17899999999999999</v>
      </c>
      <c r="P77">
        <v>1.01</v>
      </c>
      <c r="Q77" t="s">
        <v>69</v>
      </c>
      <c r="R77" t="s">
        <v>66</v>
      </c>
      <c r="S77">
        <v>3.0699999999999998E-3</v>
      </c>
      <c r="T77">
        <v>5.5899999999999998E-2</v>
      </c>
      <c r="U77">
        <v>2.2400000000000002</v>
      </c>
      <c r="W77" s="2">
        <v>2</v>
      </c>
      <c r="X77" s="7" t="s">
        <v>192</v>
      </c>
      <c r="Y77">
        <f t="shared" si="3"/>
        <v>4.55</v>
      </c>
      <c r="AF77" s="2">
        <v>1</v>
      </c>
      <c r="AG77" s="7"/>
      <c r="AH77" s="4">
        <f t="shared" si="4"/>
        <v>1.01</v>
      </c>
      <c r="AO77" s="2">
        <v>1</v>
      </c>
      <c r="AP77" s="7"/>
      <c r="AQ77" s="4">
        <f t="shared" si="5"/>
        <v>2.2400000000000002</v>
      </c>
    </row>
    <row r="78" spans="1:49" x14ac:dyDescent="0.35">
      <c r="A78" s="1">
        <v>43752</v>
      </c>
      <c r="B78" t="s">
        <v>83</v>
      </c>
      <c r="C78" t="s">
        <v>110</v>
      </c>
      <c r="D78">
        <v>32</v>
      </c>
      <c r="E78">
        <v>1</v>
      </c>
      <c r="F78">
        <v>1</v>
      </c>
      <c r="G78" t="s">
        <v>65</v>
      </c>
      <c r="H78" t="s">
        <v>66</v>
      </c>
      <c r="I78">
        <v>2.0299999999999999E-2</v>
      </c>
      <c r="J78">
        <v>0.38800000000000001</v>
      </c>
      <c r="K78">
        <v>13.5</v>
      </c>
      <c r="L78" t="s">
        <v>67</v>
      </c>
      <c r="M78" t="s">
        <v>68</v>
      </c>
      <c r="N78">
        <v>1.6E-2</v>
      </c>
      <c r="O78">
        <v>0.22</v>
      </c>
      <c r="P78">
        <v>2.39</v>
      </c>
      <c r="Q78" t="s">
        <v>69</v>
      </c>
      <c r="R78" t="s">
        <v>66</v>
      </c>
      <c r="S78">
        <v>4.0099999999999997E-3</v>
      </c>
      <c r="T78">
        <v>5.3199999999999997E-2</v>
      </c>
      <c r="U78">
        <v>2.09</v>
      </c>
      <c r="W78" s="2">
        <v>1</v>
      </c>
      <c r="Y78">
        <f t="shared" si="3"/>
        <v>13.5</v>
      </c>
      <c r="AF78" s="2">
        <v>1</v>
      </c>
      <c r="AG78" s="7"/>
      <c r="AH78" s="4">
        <f t="shared" si="4"/>
        <v>2.39</v>
      </c>
      <c r="AO78" s="2">
        <v>1</v>
      </c>
      <c r="AP78" s="7"/>
      <c r="AQ78" s="4">
        <f t="shared" si="5"/>
        <v>2.09</v>
      </c>
    </row>
    <row r="79" spans="1:49" x14ac:dyDescent="0.35">
      <c r="A79" s="1">
        <v>43752</v>
      </c>
      <c r="B79" t="s">
        <v>83</v>
      </c>
      <c r="C79" t="s">
        <v>111</v>
      </c>
      <c r="D79">
        <v>33</v>
      </c>
      <c r="E79">
        <v>1</v>
      </c>
      <c r="F79">
        <v>1</v>
      </c>
      <c r="G79" t="s">
        <v>65</v>
      </c>
      <c r="H79" t="s">
        <v>66</v>
      </c>
      <c r="I79">
        <v>1.61E-2</v>
      </c>
      <c r="J79">
        <v>0.26500000000000001</v>
      </c>
      <c r="K79">
        <v>9.24</v>
      </c>
      <c r="L79" t="s">
        <v>67</v>
      </c>
      <c r="M79" t="s">
        <v>68</v>
      </c>
      <c r="N79">
        <v>2.1000000000000001E-2</v>
      </c>
      <c r="O79">
        <v>0.28399999999999997</v>
      </c>
      <c r="P79">
        <v>4.59</v>
      </c>
      <c r="Q79" t="s">
        <v>69</v>
      </c>
      <c r="R79" t="s">
        <v>66</v>
      </c>
      <c r="S79">
        <v>9.2100000000000001E-2</v>
      </c>
      <c r="T79">
        <v>1.01</v>
      </c>
      <c r="U79">
        <v>56.6</v>
      </c>
      <c r="W79" s="2">
        <v>1</v>
      </c>
      <c r="Y79">
        <f t="shared" si="3"/>
        <v>9.24</v>
      </c>
      <c r="AB79" s="3"/>
      <c r="AC79" s="3"/>
      <c r="AD79" s="3"/>
      <c r="AE79" s="3"/>
      <c r="AF79" s="2">
        <v>1</v>
      </c>
      <c r="AG79" s="7"/>
      <c r="AH79" s="4">
        <f t="shared" si="4"/>
        <v>4.59</v>
      </c>
      <c r="AK79" s="3"/>
      <c r="AL79" s="3"/>
      <c r="AM79" s="3"/>
      <c r="AN79" s="3"/>
      <c r="AO79" s="2">
        <v>1</v>
      </c>
      <c r="AP79" s="7"/>
      <c r="AQ79" s="4">
        <f t="shared" si="5"/>
        <v>56.6</v>
      </c>
      <c r="AT79" s="3"/>
      <c r="AU79" s="3"/>
      <c r="AV79" s="3"/>
      <c r="AW79" s="3"/>
    </row>
    <row r="80" spans="1:49" x14ac:dyDescent="0.35">
      <c r="A80" s="1">
        <v>43752</v>
      </c>
      <c r="B80" t="s">
        <v>83</v>
      </c>
      <c r="C80" t="s">
        <v>112</v>
      </c>
      <c r="D80">
        <v>34</v>
      </c>
      <c r="E80">
        <v>1</v>
      </c>
      <c r="F80">
        <v>1</v>
      </c>
      <c r="G80" t="s">
        <v>65</v>
      </c>
      <c r="H80" t="s">
        <v>66</v>
      </c>
      <c r="I80">
        <v>8.9800000000000001E-3</v>
      </c>
      <c r="J80">
        <v>0.2</v>
      </c>
      <c r="K80">
        <v>6.95</v>
      </c>
      <c r="L80" t="s">
        <v>67</v>
      </c>
      <c r="M80" t="s">
        <v>68</v>
      </c>
      <c r="N80">
        <v>2.35E-2</v>
      </c>
      <c r="O80">
        <v>0.311</v>
      </c>
      <c r="P80">
        <v>5.51</v>
      </c>
      <c r="Q80" t="s">
        <v>69</v>
      </c>
      <c r="R80" t="s">
        <v>66</v>
      </c>
      <c r="S80">
        <v>0.105</v>
      </c>
      <c r="T80">
        <v>1.1399999999999999</v>
      </c>
      <c r="U80">
        <v>63.8</v>
      </c>
      <c r="W80" s="2">
        <v>1</v>
      </c>
      <c r="Y80">
        <f t="shared" si="3"/>
        <v>6.95</v>
      </c>
      <c r="AB80" s="3"/>
      <c r="AC80" s="3"/>
      <c r="AF80" s="2">
        <v>1</v>
      </c>
      <c r="AG80" s="7"/>
      <c r="AH80" s="4">
        <f t="shared" si="4"/>
        <v>5.51</v>
      </c>
      <c r="AK80" s="3"/>
      <c r="AL80" s="3"/>
      <c r="AO80" s="2">
        <v>1</v>
      </c>
      <c r="AP80" s="7"/>
      <c r="AQ80" s="4">
        <f t="shared" si="5"/>
        <v>63.8</v>
      </c>
      <c r="AT80" s="3"/>
      <c r="AU80" s="3"/>
    </row>
    <row r="81" spans="1:49" x14ac:dyDescent="0.35">
      <c r="A81" s="1">
        <v>43752</v>
      </c>
      <c r="B81" t="s">
        <v>83</v>
      </c>
      <c r="C81" t="s">
        <v>113</v>
      </c>
      <c r="D81">
        <v>35</v>
      </c>
      <c r="E81">
        <v>1</v>
      </c>
      <c r="F81">
        <v>1</v>
      </c>
      <c r="G81" t="s">
        <v>65</v>
      </c>
      <c r="H81" t="s">
        <v>66</v>
      </c>
      <c r="I81">
        <v>1.84E-2</v>
      </c>
      <c r="J81">
        <v>0.26800000000000002</v>
      </c>
      <c r="K81">
        <v>9.32</v>
      </c>
      <c r="L81" t="s">
        <v>67</v>
      </c>
      <c r="M81" t="s">
        <v>68</v>
      </c>
      <c r="N81">
        <v>1.7999999999999999E-2</v>
      </c>
      <c r="O81">
        <v>0.26</v>
      </c>
      <c r="P81">
        <v>3.76</v>
      </c>
      <c r="Q81" t="s">
        <v>69</v>
      </c>
      <c r="R81" t="s">
        <v>66</v>
      </c>
      <c r="S81">
        <v>3.3099999999999997E-2</v>
      </c>
      <c r="T81">
        <v>0.28999999999999998</v>
      </c>
      <c r="U81">
        <v>15.5</v>
      </c>
      <c r="W81" s="2">
        <v>2</v>
      </c>
      <c r="X81" s="7" t="s">
        <v>192</v>
      </c>
      <c r="Y81">
        <f t="shared" si="3"/>
        <v>9.32</v>
      </c>
      <c r="AD81" s="3"/>
      <c r="AE81" s="3"/>
      <c r="AF81" s="2">
        <v>1</v>
      </c>
      <c r="AG81" s="7"/>
      <c r="AH81" s="4">
        <f t="shared" si="4"/>
        <v>3.76</v>
      </c>
      <c r="AM81" s="3"/>
      <c r="AN81" s="3"/>
      <c r="AO81" s="2">
        <v>2</v>
      </c>
      <c r="AP81" s="7" t="s">
        <v>197</v>
      </c>
      <c r="AQ81" s="4">
        <f t="shared" si="5"/>
        <v>15.5</v>
      </c>
      <c r="AV81" s="3"/>
      <c r="AW81" s="3"/>
    </row>
    <row r="82" spans="1:49" x14ac:dyDescent="0.35">
      <c r="A82" s="1">
        <v>43752</v>
      </c>
      <c r="B82" t="s">
        <v>83</v>
      </c>
      <c r="C82" t="s">
        <v>114</v>
      </c>
      <c r="D82">
        <v>36</v>
      </c>
      <c r="E82">
        <v>1</v>
      </c>
      <c r="F82">
        <v>1</v>
      </c>
      <c r="G82" t="s">
        <v>65</v>
      </c>
      <c r="H82" t="s">
        <v>66</v>
      </c>
      <c r="I82">
        <v>0.19800000000000001</v>
      </c>
      <c r="J82">
        <v>3.5</v>
      </c>
      <c r="K82">
        <v>122</v>
      </c>
      <c r="L82" t="s">
        <v>67</v>
      </c>
      <c r="M82" t="s">
        <v>68</v>
      </c>
      <c r="N82">
        <v>1.1900000000000001E-2</v>
      </c>
      <c r="O82">
        <v>0.19</v>
      </c>
      <c r="P82">
        <v>1.37</v>
      </c>
      <c r="Q82" t="s">
        <v>69</v>
      </c>
      <c r="R82" t="s">
        <v>66</v>
      </c>
      <c r="S82">
        <v>7.0699999999999999E-3</v>
      </c>
      <c r="T82">
        <v>7.6499999999999999E-2</v>
      </c>
      <c r="U82">
        <v>3.4</v>
      </c>
      <c r="W82" s="2">
        <v>1</v>
      </c>
      <c r="Y82">
        <f t="shared" si="3"/>
        <v>122</v>
      </c>
      <c r="Z82" s="3"/>
      <c r="AA82" s="3"/>
      <c r="AB82" s="3"/>
      <c r="AC82" s="3"/>
      <c r="AD82" s="3"/>
      <c r="AE82" s="3"/>
      <c r="AF82" s="2">
        <v>1</v>
      </c>
      <c r="AG82" s="7"/>
      <c r="AH82" s="4">
        <f t="shared" si="4"/>
        <v>1.37</v>
      </c>
      <c r="AI82" s="3"/>
      <c r="AJ82" s="3"/>
      <c r="AK82" s="3"/>
      <c r="AL82" s="3"/>
      <c r="AM82" s="3"/>
      <c r="AN82" s="3"/>
      <c r="AO82" s="2">
        <v>1</v>
      </c>
      <c r="AP82" s="7"/>
      <c r="AQ82" s="4">
        <f t="shared" si="5"/>
        <v>3.4</v>
      </c>
      <c r="AR82" s="3"/>
      <c r="AS82" s="3"/>
      <c r="AT82" s="3"/>
      <c r="AU82" s="3"/>
      <c r="AV82" s="3"/>
      <c r="AW82" s="3"/>
    </row>
    <row r="83" spans="1:49" x14ac:dyDescent="0.35">
      <c r="A83" s="1">
        <v>43752</v>
      </c>
      <c r="B83" t="s">
        <v>83</v>
      </c>
      <c r="C83" t="s">
        <v>115</v>
      </c>
      <c r="D83">
        <v>37</v>
      </c>
      <c r="E83">
        <v>1</v>
      </c>
      <c r="F83">
        <v>1</v>
      </c>
      <c r="G83" t="s">
        <v>65</v>
      </c>
      <c r="H83" t="s">
        <v>66</v>
      </c>
      <c r="I83">
        <v>7.9600000000000004E-2</v>
      </c>
      <c r="J83">
        <v>1.39</v>
      </c>
      <c r="K83">
        <v>48.4</v>
      </c>
      <c r="L83" t="s">
        <v>67</v>
      </c>
      <c r="M83" t="s">
        <v>68</v>
      </c>
      <c r="N83">
        <v>1.29E-2</v>
      </c>
      <c r="O83">
        <v>0.192</v>
      </c>
      <c r="P83">
        <v>1.43</v>
      </c>
      <c r="Q83" t="s">
        <v>69</v>
      </c>
      <c r="R83" t="s">
        <v>66</v>
      </c>
      <c r="S83">
        <v>5.5599999999999997E-2</v>
      </c>
      <c r="T83">
        <v>0.60399999999999998</v>
      </c>
      <c r="U83">
        <v>33.299999999999997</v>
      </c>
      <c r="W83" s="2">
        <v>1</v>
      </c>
      <c r="Y83">
        <f t="shared" si="3"/>
        <v>48.4</v>
      </c>
      <c r="AD83" s="3"/>
      <c r="AE83" s="3"/>
      <c r="AF83" s="2">
        <v>1</v>
      </c>
      <c r="AG83" s="7"/>
      <c r="AH83" s="4">
        <f t="shared" si="4"/>
        <v>1.43</v>
      </c>
      <c r="AM83" s="3"/>
      <c r="AN83" s="3"/>
      <c r="AO83" s="2">
        <v>1</v>
      </c>
      <c r="AP83" s="7"/>
      <c r="AQ83" s="4">
        <f t="shared" si="5"/>
        <v>33.299999999999997</v>
      </c>
      <c r="AV83" s="3"/>
      <c r="AW83" s="3"/>
    </row>
    <row r="84" spans="1:49" x14ac:dyDescent="0.35">
      <c r="A84" s="1">
        <v>43752</v>
      </c>
      <c r="B84" t="s">
        <v>83</v>
      </c>
      <c r="C84" t="s">
        <v>116</v>
      </c>
      <c r="D84">
        <v>38</v>
      </c>
      <c r="E84">
        <v>1</v>
      </c>
      <c r="F84">
        <v>1</v>
      </c>
      <c r="G84" t="s">
        <v>65</v>
      </c>
      <c r="H84" t="s">
        <v>66</v>
      </c>
      <c r="I84">
        <v>7.1199999999999996E-3</v>
      </c>
      <c r="J84">
        <v>9.8900000000000002E-2</v>
      </c>
      <c r="K84">
        <v>3.42</v>
      </c>
      <c r="L84" t="s">
        <v>67</v>
      </c>
      <c r="M84" t="s">
        <v>68</v>
      </c>
      <c r="N84">
        <v>1.89E-2</v>
      </c>
      <c r="O84">
        <v>0.25700000000000001</v>
      </c>
      <c r="P84">
        <v>3.68</v>
      </c>
      <c r="Q84" t="s">
        <v>69</v>
      </c>
      <c r="R84" t="s">
        <v>66</v>
      </c>
      <c r="S84">
        <v>3.5799999999999998E-3</v>
      </c>
      <c r="T84">
        <v>5.3900000000000003E-2</v>
      </c>
      <c r="U84">
        <v>2.12</v>
      </c>
      <c r="W84" s="2">
        <v>1</v>
      </c>
      <c r="Y84">
        <f t="shared" si="3"/>
        <v>3.42</v>
      </c>
      <c r="Z84" s="3"/>
      <c r="AA84" s="3"/>
      <c r="AF84" s="2">
        <v>1</v>
      </c>
      <c r="AG84" s="7"/>
      <c r="AH84" s="4">
        <f t="shared" si="4"/>
        <v>3.68</v>
      </c>
      <c r="AI84" s="3"/>
      <c r="AJ84" s="3"/>
      <c r="AO84" s="2">
        <v>1</v>
      </c>
      <c r="AP84" s="7"/>
      <c r="AQ84" s="4">
        <f t="shared" si="5"/>
        <v>2.12</v>
      </c>
      <c r="AR84" s="3"/>
      <c r="AS84" s="3"/>
    </row>
    <row r="85" spans="1:49" x14ac:dyDescent="0.35">
      <c r="A85" s="1">
        <v>43752</v>
      </c>
      <c r="B85" t="s">
        <v>83</v>
      </c>
      <c r="C85" t="s">
        <v>117</v>
      </c>
      <c r="D85">
        <v>39</v>
      </c>
      <c r="E85">
        <v>1</v>
      </c>
      <c r="F85">
        <v>1</v>
      </c>
      <c r="G85" t="s">
        <v>65</v>
      </c>
      <c r="H85" t="s">
        <v>66</v>
      </c>
      <c r="I85">
        <v>1.4500000000000001E-2</v>
      </c>
      <c r="J85">
        <v>0.19500000000000001</v>
      </c>
      <c r="K85">
        <v>6.78</v>
      </c>
      <c r="L85" t="s">
        <v>67</v>
      </c>
      <c r="M85" t="s">
        <v>68</v>
      </c>
      <c r="N85">
        <v>1.66E-2</v>
      </c>
      <c r="O85">
        <v>0.22800000000000001</v>
      </c>
      <c r="P85">
        <v>2.68</v>
      </c>
      <c r="Q85" t="s">
        <v>69</v>
      </c>
      <c r="R85" t="s">
        <v>66</v>
      </c>
      <c r="S85">
        <v>9.2099999999999994E-3</v>
      </c>
      <c r="T85">
        <v>0.115</v>
      </c>
      <c r="U85">
        <v>5.57</v>
      </c>
      <c r="W85" s="2">
        <v>2</v>
      </c>
      <c r="X85" s="7" t="s">
        <v>192</v>
      </c>
      <c r="Y85">
        <f t="shared" si="3"/>
        <v>6.78</v>
      </c>
      <c r="AF85" s="2">
        <v>1</v>
      </c>
      <c r="AG85" s="7"/>
      <c r="AH85" s="4">
        <f t="shared" si="4"/>
        <v>2.68</v>
      </c>
      <c r="AO85" s="2">
        <v>1</v>
      </c>
      <c r="AP85" s="7"/>
      <c r="AQ85" s="4">
        <f t="shared" si="5"/>
        <v>5.57</v>
      </c>
    </row>
    <row r="86" spans="1:49" x14ac:dyDescent="0.35">
      <c r="A86" s="1">
        <v>43752</v>
      </c>
      <c r="B86" t="s">
        <v>83</v>
      </c>
      <c r="C86" t="s">
        <v>118</v>
      </c>
      <c r="D86">
        <v>40</v>
      </c>
      <c r="E86">
        <v>1</v>
      </c>
      <c r="F86">
        <v>1</v>
      </c>
      <c r="G86" t="s">
        <v>65</v>
      </c>
      <c r="H86" t="s">
        <v>66</v>
      </c>
      <c r="I86">
        <v>9.5499999999999995E-3</v>
      </c>
      <c r="J86">
        <v>0.184</v>
      </c>
      <c r="K86">
        <v>6.39</v>
      </c>
      <c r="L86" t="s">
        <v>67</v>
      </c>
      <c r="M86" t="s">
        <v>68</v>
      </c>
      <c r="N86">
        <v>4.1700000000000001E-2</v>
      </c>
      <c r="O86">
        <v>0.51800000000000002</v>
      </c>
      <c r="P86">
        <v>12.6</v>
      </c>
      <c r="Q86" t="s">
        <v>69</v>
      </c>
      <c r="R86" t="s">
        <v>66</v>
      </c>
      <c r="S86">
        <v>0.223</v>
      </c>
      <c r="T86">
        <v>2.5</v>
      </c>
      <c r="U86">
        <v>143</v>
      </c>
      <c r="W86" s="2">
        <v>1</v>
      </c>
      <c r="Y86">
        <f t="shared" si="3"/>
        <v>6.39</v>
      </c>
      <c r="AB86" s="3"/>
      <c r="AC86" s="3"/>
      <c r="AD86" s="3"/>
      <c r="AE86" s="3"/>
      <c r="AF86" s="2">
        <v>1</v>
      </c>
      <c r="AG86" s="7"/>
      <c r="AH86" s="4">
        <f t="shared" si="4"/>
        <v>12.6</v>
      </c>
      <c r="AK86" s="3"/>
      <c r="AL86" s="3"/>
      <c r="AM86" s="3"/>
      <c r="AN86" s="3"/>
      <c r="AO86" s="2">
        <v>1</v>
      </c>
      <c r="AP86" s="7"/>
      <c r="AQ86" s="4">
        <f t="shared" si="5"/>
        <v>143</v>
      </c>
      <c r="AT86" s="3"/>
      <c r="AU86" s="3"/>
      <c r="AV86" s="3"/>
      <c r="AW86" s="3"/>
    </row>
    <row r="87" spans="1:49" x14ac:dyDescent="0.35">
      <c r="A87" s="1">
        <v>43752</v>
      </c>
      <c r="B87" t="s">
        <v>83</v>
      </c>
      <c r="C87" t="s">
        <v>119</v>
      </c>
      <c r="D87">
        <v>44</v>
      </c>
      <c r="E87">
        <v>1</v>
      </c>
      <c r="F87">
        <v>1</v>
      </c>
      <c r="G87" t="s">
        <v>65</v>
      </c>
      <c r="H87" t="s">
        <v>66</v>
      </c>
      <c r="I87">
        <v>8.0099999999999998E-3</v>
      </c>
      <c r="J87">
        <v>0.13500000000000001</v>
      </c>
      <c r="K87">
        <v>4.68</v>
      </c>
      <c r="L87" t="s">
        <v>67</v>
      </c>
      <c r="M87" t="s">
        <v>68</v>
      </c>
      <c r="N87">
        <v>1.7000000000000001E-2</v>
      </c>
      <c r="O87">
        <v>0.22800000000000001</v>
      </c>
      <c r="P87">
        <v>2.67</v>
      </c>
      <c r="Q87" t="s">
        <v>69</v>
      </c>
      <c r="R87" t="s">
        <v>66</v>
      </c>
      <c r="S87">
        <v>2.5499999999999998E-2</v>
      </c>
      <c r="T87">
        <v>0.30099999999999999</v>
      </c>
      <c r="U87">
        <v>16.100000000000001</v>
      </c>
      <c r="W87" s="2">
        <v>1</v>
      </c>
      <c r="Y87">
        <f t="shared" si="3"/>
        <v>4.68</v>
      </c>
      <c r="Z87" s="3"/>
      <c r="AA87" s="3"/>
      <c r="AB87" s="3">
        <f>ABS(100*ABS(Y87-Y81)/AVERAGE(Y87,Y81))</f>
        <v>66.285714285714292</v>
      </c>
      <c r="AC87" s="3" t="str">
        <f>IF(Y87&gt;10, (IF((AND(AB87&gt;=0,AB87&lt;=20)=TRUE),"PASS","FAIL")),(IF((AND(AB87&gt;=0,AB87&lt;=50)=TRUE),"PASS","FAIL")))</f>
        <v>FAIL</v>
      </c>
      <c r="AF87" s="2">
        <v>1</v>
      </c>
      <c r="AG87" s="7"/>
      <c r="AH87" s="4">
        <f t="shared" si="4"/>
        <v>2.67</v>
      </c>
      <c r="AI87" s="3"/>
      <c r="AJ87" s="3"/>
      <c r="AK87" s="3">
        <f>ABS(100*ABS(AH87-AH81)/AVERAGE(AH87,AH81))</f>
        <v>33.903576982892687</v>
      </c>
      <c r="AL87" s="3" t="str">
        <f>IF(AH87&gt;10, (IF((AND(AK87&gt;=0,AK87&lt;=20)=TRUE),"PASS","FAIL")),(IF((AND(AK87&gt;=0,AK87&lt;=50)=TRUE),"PASS","FAIL")))</f>
        <v>PASS</v>
      </c>
      <c r="AO87" s="2">
        <v>1</v>
      </c>
      <c r="AP87" s="7"/>
      <c r="AQ87" s="4">
        <f t="shared" si="5"/>
        <v>16.100000000000001</v>
      </c>
      <c r="AR87" s="3"/>
      <c r="AS87" s="3"/>
      <c r="AT87" s="3">
        <f>ABS(100*ABS(AQ87-AQ81)/AVERAGE(AQ87,AQ81))</f>
        <v>3.7974683544303884</v>
      </c>
      <c r="AU87" s="3" t="str">
        <f>IF(AQ87&gt;10, (IF((AND(AT87&gt;=0,AT87&lt;=20)=TRUE),"PASS","FAIL")),(IF((AND(AT87&gt;=0,AT87&lt;=50)=TRUE),"PASS","FAIL")))</f>
        <v>PASS</v>
      </c>
    </row>
    <row r="88" spans="1:49" x14ac:dyDescent="0.35">
      <c r="A88" s="1">
        <v>43752</v>
      </c>
      <c r="B88" t="s">
        <v>83</v>
      </c>
      <c r="C88" t="s">
        <v>120</v>
      </c>
      <c r="D88">
        <v>45</v>
      </c>
      <c r="E88">
        <v>1</v>
      </c>
      <c r="F88">
        <v>1</v>
      </c>
      <c r="G88" t="s">
        <v>65</v>
      </c>
      <c r="H88" t="s">
        <v>66</v>
      </c>
      <c r="I88">
        <v>4.02E-2</v>
      </c>
      <c r="J88">
        <v>0.746</v>
      </c>
      <c r="K88">
        <v>26</v>
      </c>
      <c r="L88" t="s">
        <v>67</v>
      </c>
      <c r="M88" t="s">
        <v>68</v>
      </c>
      <c r="N88">
        <v>9.0300000000000005E-2</v>
      </c>
      <c r="O88">
        <v>1.05</v>
      </c>
      <c r="P88">
        <v>31.1</v>
      </c>
      <c r="Q88" t="s">
        <v>69</v>
      </c>
      <c r="R88" t="s">
        <v>66</v>
      </c>
      <c r="S88">
        <v>0.247</v>
      </c>
      <c r="T88">
        <v>2.72</v>
      </c>
      <c r="U88">
        <v>156</v>
      </c>
      <c r="W88" s="2">
        <v>1</v>
      </c>
      <c r="Y88">
        <f t="shared" si="3"/>
        <v>26</v>
      </c>
      <c r="Z88" s="3"/>
      <c r="AA88" s="3"/>
      <c r="AB88" s="3"/>
      <c r="AC88" s="3"/>
      <c r="AD88" s="3">
        <f>100*((Y88*4200)-(Y86*4000))/(1000*80)</f>
        <v>104.55</v>
      </c>
      <c r="AE88" s="3" t="str">
        <f>IF(Y87&gt;10, (IF((AND(AD88&gt;=80,AD88&lt;=120)=TRUE),"PASS","FAIL")),(IF((AND(AD88&gt;=50,AD88&lt;=150)=TRUE),"PASS","FAIL")))</f>
        <v>PASS</v>
      </c>
      <c r="AF88" s="2">
        <v>1</v>
      </c>
      <c r="AG88" s="7"/>
      <c r="AH88" s="4">
        <f t="shared" si="4"/>
        <v>31.1</v>
      </c>
      <c r="AI88" s="3"/>
      <c r="AJ88" s="3"/>
      <c r="AK88" s="3"/>
      <c r="AL88" s="3"/>
      <c r="AM88" s="3">
        <f>100*((AH88*4200)-(AH86*4000))/(1000*80)</f>
        <v>100.27500000000001</v>
      </c>
      <c r="AN88" s="3" t="str">
        <f>IF(AH87&gt;10, (IF((AND(AM88&gt;=80,AM88&lt;=120)=TRUE),"PASS","FAIL")),(IF((AND(AM88&gt;=50,AM88&lt;=150)=TRUE),"PASS","FAIL")))</f>
        <v>PASS</v>
      </c>
      <c r="AO88" s="2">
        <v>1</v>
      </c>
      <c r="AP88" s="7"/>
      <c r="AQ88" s="4">
        <f t="shared" si="5"/>
        <v>156</v>
      </c>
      <c r="AR88" s="3"/>
      <c r="AS88" s="3"/>
      <c r="AT88" s="3"/>
      <c r="AU88" s="3"/>
      <c r="AV88" s="3">
        <f>100*((AQ88*4200)-(AQ86*4000))/(1000*80)</f>
        <v>104</v>
      </c>
      <c r="AW88" s="3" t="str">
        <f>IF(AQ87&gt;10, (IF((AND(AV88&gt;=80,AV88&lt;=120)=TRUE),"PASS","FAIL")),(IF((AND(AV88&gt;=50,AV88&lt;=150)=TRUE),"PASS","FAIL")))</f>
        <v>PASS</v>
      </c>
    </row>
    <row r="89" spans="1:49" x14ac:dyDescent="0.35">
      <c r="A89" s="1">
        <v>43752</v>
      </c>
      <c r="B89" t="s">
        <v>83</v>
      </c>
      <c r="C89" t="s">
        <v>84</v>
      </c>
      <c r="D89" t="s">
        <v>12</v>
      </c>
      <c r="E89">
        <v>1</v>
      </c>
      <c r="F89">
        <v>1</v>
      </c>
      <c r="G89" t="s">
        <v>65</v>
      </c>
      <c r="H89" t="s">
        <v>66</v>
      </c>
      <c r="I89">
        <v>3.7199999999999997E-2</v>
      </c>
      <c r="J89">
        <v>0.67600000000000005</v>
      </c>
      <c r="K89">
        <v>23.6</v>
      </c>
      <c r="L89" t="s">
        <v>67</v>
      </c>
      <c r="M89" t="s">
        <v>68</v>
      </c>
      <c r="N89">
        <v>0.06</v>
      </c>
      <c r="O89">
        <v>0.73099999999999998</v>
      </c>
      <c r="P89">
        <v>20</v>
      </c>
      <c r="Q89" t="s">
        <v>69</v>
      </c>
      <c r="R89" t="s">
        <v>66</v>
      </c>
      <c r="S89">
        <v>3.3700000000000001E-2</v>
      </c>
      <c r="T89">
        <v>0.35299999999999998</v>
      </c>
      <c r="U89">
        <v>19</v>
      </c>
      <c r="W89" s="2">
        <v>1</v>
      </c>
      <c r="Y89">
        <f t="shared" si="3"/>
        <v>23.6</v>
      </c>
      <c r="Z89" s="3">
        <f>100*(Y89-25)/25</f>
        <v>-5.5999999999999943</v>
      </c>
      <c r="AA89" s="3" t="str">
        <f>IF((ABS(Z89))&lt;=20,"PASS","FAIL")</f>
        <v>PASS</v>
      </c>
      <c r="AD89" s="3"/>
      <c r="AE89" s="3"/>
      <c r="AF89" s="2">
        <v>1</v>
      </c>
      <c r="AG89" s="7"/>
      <c r="AH89" s="4">
        <f t="shared" si="4"/>
        <v>20</v>
      </c>
      <c r="AI89" s="3">
        <f>100*(AH89-25)/25</f>
        <v>-20</v>
      </c>
      <c r="AJ89" s="3" t="str">
        <f>IF((ABS(AI89))&lt;=20,"PASS","FAIL")</f>
        <v>PASS</v>
      </c>
      <c r="AM89" s="3"/>
      <c r="AN89" s="3"/>
      <c r="AO89" s="2">
        <v>1</v>
      </c>
      <c r="AP89" s="7"/>
      <c r="AQ89" s="4">
        <f t="shared" si="5"/>
        <v>19</v>
      </c>
      <c r="AR89" s="3">
        <f>100*(AQ89-25)/25</f>
        <v>-24</v>
      </c>
      <c r="AS89" s="3" t="str">
        <f>IF((ABS(AR89))&lt;=20,"PASS","FAIL")</f>
        <v>FAIL</v>
      </c>
      <c r="AV89" s="3"/>
      <c r="AW89" s="3"/>
    </row>
    <row r="90" spans="1:49" x14ac:dyDescent="0.35">
      <c r="A90" s="1">
        <v>43752</v>
      </c>
      <c r="B90" t="s">
        <v>83</v>
      </c>
      <c r="C90" t="s">
        <v>35</v>
      </c>
      <c r="D90" t="s">
        <v>60</v>
      </c>
      <c r="E90">
        <v>1</v>
      </c>
      <c r="F90">
        <v>1</v>
      </c>
      <c r="G90" t="s">
        <v>65</v>
      </c>
      <c r="H90" t="s">
        <v>66</v>
      </c>
      <c r="I90">
        <v>2.5600000000000002E-3</v>
      </c>
      <c r="J90">
        <v>3.09E-2</v>
      </c>
      <c r="K90">
        <v>1.04</v>
      </c>
      <c r="L90" t="s">
        <v>67</v>
      </c>
      <c r="M90" t="s">
        <v>68</v>
      </c>
      <c r="N90">
        <v>9.4400000000000005E-3</v>
      </c>
      <c r="O90">
        <v>0.16300000000000001</v>
      </c>
      <c r="P90">
        <v>0.44900000000000001</v>
      </c>
      <c r="Q90" t="s">
        <v>69</v>
      </c>
      <c r="R90" t="s">
        <v>66</v>
      </c>
      <c r="S90">
        <v>-3.5400000000000002E-3</v>
      </c>
      <c r="T90">
        <v>-4.0899999999999999E-2</v>
      </c>
      <c r="U90">
        <v>-3.22</v>
      </c>
      <c r="W90" s="2">
        <v>1</v>
      </c>
      <c r="Y90">
        <f t="shared" si="3"/>
        <v>1.04</v>
      </c>
      <c r="Z90" s="3"/>
      <c r="AA90" s="3"/>
      <c r="AF90" s="2">
        <v>1</v>
      </c>
      <c r="AG90" s="7"/>
      <c r="AH90" s="4">
        <f t="shared" si="4"/>
        <v>0.44900000000000001</v>
      </c>
      <c r="AI90" s="3"/>
      <c r="AJ90" s="3"/>
      <c r="AO90" s="2">
        <v>1</v>
      </c>
      <c r="AP90" s="7"/>
      <c r="AQ90" s="4">
        <f t="shared" si="5"/>
        <v>-3.22</v>
      </c>
      <c r="AR90" s="3"/>
      <c r="AS90" s="3"/>
    </row>
    <row r="91" spans="1:49" x14ac:dyDescent="0.35">
      <c r="A91" s="1">
        <v>43752</v>
      </c>
      <c r="B91" t="s">
        <v>83</v>
      </c>
      <c r="C91" t="s">
        <v>121</v>
      </c>
      <c r="D91">
        <v>46</v>
      </c>
      <c r="E91">
        <v>1</v>
      </c>
      <c r="F91">
        <v>1</v>
      </c>
      <c r="G91" t="s">
        <v>65</v>
      </c>
      <c r="H91" t="s">
        <v>66</v>
      </c>
      <c r="I91">
        <v>3.9800000000000002E-2</v>
      </c>
      <c r="J91">
        <v>0.78100000000000003</v>
      </c>
      <c r="K91">
        <v>27.3</v>
      </c>
      <c r="L91" t="s">
        <v>67</v>
      </c>
      <c r="M91" t="s">
        <v>68</v>
      </c>
      <c r="N91">
        <v>1.8499999999999999E-2</v>
      </c>
      <c r="O91">
        <v>0.26900000000000002</v>
      </c>
      <c r="P91">
        <v>4.07</v>
      </c>
      <c r="Q91" t="s">
        <v>69</v>
      </c>
      <c r="R91" t="s">
        <v>66</v>
      </c>
      <c r="S91">
        <v>5.2400000000000002E-2</v>
      </c>
      <c r="T91">
        <v>0.56599999999999995</v>
      </c>
      <c r="U91">
        <v>31.1</v>
      </c>
      <c r="W91" s="2">
        <v>1</v>
      </c>
      <c r="Y91">
        <f t="shared" si="3"/>
        <v>27.3</v>
      </c>
      <c r="AF91" s="2">
        <v>1</v>
      </c>
      <c r="AG91" s="7"/>
      <c r="AH91" s="4">
        <f t="shared" si="4"/>
        <v>4.07</v>
      </c>
      <c r="AO91" s="2">
        <v>1</v>
      </c>
      <c r="AP91" s="7"/>
      <c r="AQ91" s="4">
        <f t="shared" si="5"/>
        <v>31.1</v>
      </c>
    </row>
    <row r="92" spans="1:49" x14ac:dyDescent="0.35">
      <c r="A92" s="1">
        <v>43752</v>
      </c>
      <c r="B92" t="s">
        <v>83</v>
      </c>
      <c r="C92" t="s">
        <v>122</v>
      </c>
      <c r="D92">
        <v>47</v>
      </c>
      <c r="E92">
        <v>1</v>
      </c>
      <c r="F92">
        <v>1</v>
      </c>
      <c r="G92" t="s">
        <v>65</v>
      </c>
      <c r="H92" t="s">
        <v>66</v>
      </c>
      <c r="I92">
        <v>1.8200000000000001E-2</v>
      </c>
      <c r="J92">
        <v>0.128</v>
      </c>
      <c r="K92">
        <v>4.42</v>
      </c>
      <c r="L92" t="s">
        <v>67</v>
      </c>
      <c r="M92" t="s">
        <v>68</v>
      </c>
      <c r="N92">
        <v>1.15E-2</v>
      </c>
      <c r="O92">
        <v>0.185</v>
      </c>
      <c r="P92">
        <v>1.19</v>
      </c>
      <c r="Q92" t="s">
        <v>69</v>
      </c>
      <c r="R92" t="s">
        <v>66</v>
      </c>
      <c r="S92">
        <v>7.3899999999999999E-3</v>
      </c>
      <c r="T92">
        <v>1.21E-2</v>
      </c>
      <c r="U92">
        <v>-0.23699999999999999</v>
      </c>
      <c r="W92" s="2">
        <v>2</v>
      </c>
      <c r="X92" s="7" t="s">
        <v>192</v>
      </c>
      <c r="Y92">
        <f t="shared" si="3"/>
        <v>4.42</v>
      </c>
      <c r="AF92" s="2">
        <v>1</v>
      </c>
      <c r="AG92" s="7"/>
      <c r="AH92" s="4">
        <f t="shared" si="4"/>
        <v>1.19</v>
      </c>
      <c r="AO92" s="2">
        <v>2</v>
      </c>
      <c r="AP92" s="7" t="s">
        <v>197</v>
      </c>
      <c r="AQ92" s="4">
        <f t="shared" si="5"/>
        <v>-0.23699999999999999</v>
      </c>
    </row>
    <row r="93" spans="1:49" x14ac:dyDescent="0.35">
      <c r="A93" s="1">
        <v>43752</v>
      </c>
      <c r="B93" t="s">
        <v>83</v>
      </c>
      <c r="C93" t="s">
        <v>123</v>
      </c>
      <c r="D93">
        <v>48</v>
      </c>
      <c r="E93">
        <v>1</v>
      </c>
      <c r="F93">
        <v>1</v>
      </c>
      <c r="G93" t="s">
        <v>65</v>
      </c>
      <c r="H93" t="s">
        <v>66</v>
      </c>
      <c r="I93">
        <v>8.5500000000000003E-3</v>
      </c>
      <c r="J93">
        <v>0.14899999999999999</v>
      </c>
      <c r="K93">
        <v>5.16</v>
      </c>
      <c r="L93" t="s">
        <v>67</v>
      </c>
      <c r="M93" t="s">
        <v>68</v>
      </c>
      <c r="N93">
        <v>3.6999999999999998E-2</v>
      </c>
      <c r="O93">
        <v>0.46700000000000003</v>
      </c>
      <c r="P93">
        <v>10.9</v>
      </c>
      <c r="Q93" t="s">
        <v>69</v>
      </c>
      <c r="R93" t="s">
        <v>66</v>
      </c>
      <c r="S93">
        <v>9.7900000000000001E-2</v>
      </c>
      <c r="T93">
        <v>1.1000000000000001</v>
      </c>
      <c r="U93">
        <v>61.5</v>
      </c>
      <c r="W93" s="2">
        <v>1</v>
      </c>
      <c r="Y93">
        <f t="shared" si="3"/>
        <v>5.16</v>
      </c>
      <c r="AB93" s="3"/>
      <c r="AC93" s="3"/>
      <c r="AD93" s="3"/>
      <c r="AE93" s="3"/>
      <c r="AF93" s="2">
        <v>1</v>
      </c>
      <c r="AG93" s="7"/>
      <c r="AH93" s="4">
        <f t="shared" si="4"/>
        <v>10.9</v>
      </c>
      <c r="AK93" s="3"/>
      <c r="AL93" s="3"/>
      <c r="AM93" s="3"/>
      <c r="AN93" s="3"/>
      <c r="AO93" s="2">
        <v>1</v>
      </c>
      <c r="AP93" s="7"/>
      <c r="AQ93" s="4">
        <f t="shared" si="5"/>
        <v>61.5</v>
      </c>
      <c r="AT93" s="3"/>
      <c r="AU93" s="3"/>
      <c r="AV93" s="3"/>
      <c r="AW93" s="3"/>
    </row>
    <row r="94" spans="1:49" x14ac:dyDescent="0.35">
      <c r="A94" s="1">
        <v>43752</v>
      </c>
      <c r="B94" t="s">
        <v>83</v>
      </c>
      <c r="C94" t="s">
        <v>124</v>
      </c>
      <c r="D94">
        <v>49</v>
      </c>
      <c r="E94">
        <v>1</v>
      </c>
      <c r="F94">
        <v>1</v>
      </c>
      <c r="G94" t="s">
        <v>65</v>
      </c>
      <c r="H94" t="s">
        <v>66</v>
      </c>
      <c r="I94">
        <v>3.8100000000000002E-2</v>
      </c>
      <c r="J94">
        <v>0.62</v>
      </c>
      <c r="K94">
        <v>21.6</v>
      </c>
      <c r="L94" t="s">
        <v>67</v>
      </c>
      <c r="M94" t="s">
        <v>68</v>
      </c>
      <c r="N94">
        <v>1.9900000000000001E-2</v>
      </c>
      <c r="O94">
        <v>0.28899999999999998</v>
      </c>
      <c r="P94">
        <v>4.75</v>
      </c>
      <c r="Q94" t="s">
        <v>69</v>
      </c>
      <c r="R94" t="s">
        <v>66</v>
      </c>
      <c r="S94">
        <v>1.7500000000000002E-2</v>
      </c>
      <c r="T94">
        <v>0.22700000000000001</v>
      </c>
      <c r="U94">
        <v>11.9</v>
      </c>
      <c r="W94" s="2">
        <v>1</v>
      </c>
      <c r="Y94">
        <f t="shared" si="3"/>
        <v>21.6</v>
      </c>
      <c r="AB94" s="3"/>
      <c r="AC94" s="3"/>
      <c r="AF94" s="2">
        <v>1</v>
      </c>
      <c r="AG94" s="7"/>
      <c r="AH94" s="4">
        <f t="shared" si="4"/>
        <v>4.75</v>
      </c>
      <c r="AK94" s="3"/>
      <c r="AL94" s="3"/>
      <c r="AO94" s="2">
        <v>1</v>
      </c>
      <c r="AP94" s="7"/>
      <c r="AQ94" s="4">
        <f t="shared" si="5"/>
        <v>11.9</v>
      </c>
      <c r="AT94" s="3"/>
      <c r="AU94" s="3"/>
    </row>
    <row r="95" spans="1:49" x14ac:dyDescent="0.35">
      <c r="A95" s="1">
        <v>43752</v>
      </c>
      <c r="B95" t="s">
        <v>83</v>
      </c>
      <c r="C95" t="s">
        <v>125</v>
      </c>
      <c r="D95">
        <v>50</v>
      </c>
      <c r="E95">
        <v>1</v>
      </c>
      <c r="F95">
        <v>1</v>
      </c>
      <c r="G95" t="s">
        <v>65</v>
      </c>
      <c r="H95" t="s">
        <v>66</v>
      </c>
      <c r="I95">
        <v>1.41E-2</v>
      </c>
      <c r="J95">
        <v>0.27100000000000002</v>
      </c>
      <c r="K95">
        <v>9.44</v>
      </c>
      <c r="L95" t="s">
        <v>67</v>
      </c>
      <c r="M95" t="s">
        <v>68</v>
      </c>
      <c r="N95">
        <v>1.35E-2</v>
      </c>
      <c r="O95">
        <v>0.189</v>
      </c>
      <c r="P95">
        <v>1.34</v>
      </c>
      <c r="Q95" t="s">
        <v>69</v>
      </c>
      <c r="R95" t="s">
        <v>66</v>
      </c>
      <c r="S95">
        <v>7.9600000000000001E-3</v>
      </c>
      <c r="T95">
        <v>8.5000000000000006E-2</v>
      </c>
      <c r="U95">
        <v>3.88</v>
      </c>
      <c r="W95" s="2">
        <v>1</v>
      </c>
      <c r="Y95">
        <f t="shared" si="3"/>
        <v>9.44</v>
      </c>
      <c r="AD95" s="3"/>
      <c r="AE95" s="3"/>
      <c r="AF95" s="2">
        <v>1</v>
      </c>
      <c r="AG95" s="7"/>
      <c r="AH95" s="4">
        <f t="shared" si="4"/>
        <v>1.34</v>
      </c>
      <c r="AM95" s="3"/>
      <c r="AN95" s="3"/>
      <c r="AO95" s="2">
        <v>1</v>
      </c>
      <c r="AP95" s="7"/>
      <c r="AQ95" s="4">
        <f t="shared" si="5"/>
        <v>3.88</v>
      </c>
      <c r="AV95" s="3"/>
      <c r="AW95" s="3"/>
    </row>
    <row r="96" spans="1:49" x14ac:dyDescent="0.35">
      <c r="A96" s="1">
        <v>43752</v>
      </c>
      <c r="B96" t="s">
        <v>83</v>
      </c>
      <c r="C96" t="s">
        <v>126</v>
      </c>
      <c r="D96">
        <v>51</v>
      </c>
      <c r="E96">
        <v>1</v>
      </c>
      <c r="F96">
        <v>1</v>
      </c>
      <c r="G96" t="s">
        <v>65</v>
      </c>
      <c r="H96" t="s">
        <v>66</v>
      </c>
      <c r="I96">
        <v>9.2200000000000008E-3</v>
      </c>
      <c r="J96">
        <v>0.19400000000000001</v>
      </c>
      <c r="K96">
        <v>6.76</v>
      </c>
      <c r="L96" t="s">
        <v>67</v>
      </c>
      <c r="M96" t="s">
        <v>68</v>
      </c>
      <c r="N96">
        <v>3.1300000000000001E-2</v>
      </c>
      <c r="O96">
        <v>0.41899999999999998</v>
      </c>
      <c r="P96">
        <v>9.2100000000000009</v>
      </c>
      <c r="Q96" t="s">
        <v>69</v>
      </c>
      <c r="R96" t="s">
        <v>66</v>
      </c>
      <c r="S96">
        <v>0.14399999999999999</v>
      </c>
      <c r="T96">
        <v>1.57</v>
      </c>
      <c r="U96">
        <v>88.9</v>
      </c>
      <c r="W96" s="2">
        <v>1</v>
      </c>
      <c r="Y96">
        <f t="shared" si="3"/>
        <v>6.76</v>
      </c>
      <c r="Z96" s="3"/>
      <c r="AA96" s="3"/>
      <c r="AD96" s="3"/>
      <c r="AE96" s="3"/>
      <c r="AF96" s="2">
        <v>1</v>
      </c>
      <c r="AG96" s="7"/>
      <c r="AH96" s="4">
        <f t="shared" si="4"/>
        <v>9.2100000000000009</v>
      </c>
      <c r="AI96" s="3"/>
      <c r="AJ96" s="3"/>
      <c r="AM96" s="3"/>
      <c r="AN96" s="3"/>
      <c r="AO96" s="2">
        <v>1</v>
      </c>
      <c r="AP96" s="7"/>
      <c r="AQ96" s="4">
        <f t="shared" si="5"/>
        <v>88.9</v>
      </c>
      <c r="AR96" s="3"/>
      <c r="AS96" s="3"/>
      <c r="AV96" s="3"/>
      <c r="AW96" s="3"/>
    </row>
    <row r="97" spans="1:49" x14ac:dyDescent="0.35">
      <c r="A97" s="1">
        <v>43752</v>
      </c>
      <c r="B97" t="s">
        <v>83</v>
      </c>
      <c r="C97" t="s">
        <v>127</v>
      </c>
      <c r="D97">
        <v>52</v>
      </c>
      <c r="E97">
        <v>1</v>
      </c>
      <c r="F97">
        <v>1</v>
      </c>
      <c r="G97" t="s">
        <v>65</v>
      </c>
      <c r="H97" t="s">
        <v>66</v>
      </c>
      <c r="I97">
        <v>3.2000000000000001E-2</v>
      </c>
      <c r="J97">
        <v>0.627</v>
      </c>
      <c r="K97">
        <v>21.9</v>
      </c>
      <c r="L97" t="s">
        <v>67</v>
      </c>
      <c r="M97" t="s">
        <v>68</v>
      </c>
      <c r="N97">
        <v>1.6299999999999999E-2</v>
      </c>
      <c r="O97">
        <v>0.24299999999999999</v>
      </c>
      <c r="P97">
        <v>3.19</v>
      </c>
      <c r="Q97" t="s">
        <v>69</v>
      </c>
      <c r="R97" t="s">
        <v>66</v>
      </c>
      <c r="S97">
        <v>9.7299999999999998E-2</v>
      </c>
      <c r="T97">
        <v>1.04</v>
      </c>
      <c r="U97">
        <v>58</v>
      </c>
      <c r="W97" s="2">
        <v>1</v>
      </c>
      <c r="Y97">
        <f t="shared" si="3"/>
        <v>21.9</v>
      </c>
      <c r="AF97" s="2">
        <v>1</v>
      </c>
      <c r="AG97" s="7"/>
      <c r="AH97" s="4">
        <f t="shared" si="4"/>
        <v>3.19</v>
      </c>
      <c r="AO97" s="2">
        <v>1</v>
      </c>
      <c r="AP97" s="7"/>
      <c r="AQ97" s="4">
        <f t="shared" si="5"/>
        <v>58</v>
      </c>
    </row>
    <row r="98" spans="1:49" x14ac:dyDescent="0.35">
      <c r="A98" s="1">
        <v>43752</v>
      </c>
      <c r="B98" t="s">
        <v>83</v>
      </c>
      <c r="C98" t="s">
        <v>128</v>
      </c>
      <c r="D98">
        <v>53</v>
      </c>
      <c r="E98">
        <v>1</v>
      </c>
      <c r="F98">
        <v>1</v>
      </c>
      <c r="G98" t="s">
        <v>65</v>
      </c>
      <c r="H98" t="s">
        <v>66</v>
      </c>
      <c r="I98">
        <v>7.4599999999999996E-3</v>
      </c>
      <c r="J98">
        <v>0.16600000000000001</v>
      </c>
      <c r="K98">
        <v>5.77</v>
      </c>
      <c r="L98" t="s">
        <v>67</v>
      </c>
      <c r="M98" t="s">
        <v>68</v>
      </c>
      <c r="N98">
        <v>1.37E-2</v>
      </c>
      <c r="O98">
        <v>0.222</v>
      </c>
      <c r="P98">
        <v>2.4700000000000002</v>
      </c>
      <c r="Q98" t="s">
        <v>69</v>
      </c>
      <c r="R98" t="s">
        <v>66</v>
      </c>
      <c r="S98">
        <v>2.5999999999999999E-2</v>
      </c>
      <c r="T98">
        <v>0.252</v>
      </c>
      <c r="U98">
        <v>13.3</v>
      </c>
      <c r="W98" s="2">
        <v>1</v>
      </c>
      <c r="Y98">
        <f t="shared" si="3"/>
        <v>5.77</v>
      </c>
      <c r="AF98" s="2">
        <v>1</v>
      </c>
      <c r="AG98" s="7"/>
      <c r="AH98" s="4">
        <f t="shared" si="4"/>
        <v>2.4700000000000002</v>
      </c>
      <c r="AO98" s="2">
        <v>2</v>
      </c>
      <c r="AP98" s="7" t="s">
        <v>197</v>
      </c>
      <c r="AQ98" s="4">
        <f t="shared" si="5"/>
        <v>13.3</v>
      </c>
    </row>
    <row r="99" spans="1:49" x14ac:dyDescent="0.35">
      <c r="A99" s="1">
        <v>43752</v>
      </c>
      <c r="B99" t="s">
        <v>83</v>
      </c>
      <c r="C99" t="s">
        <v>129</v>
      </c>
      <c r="D99">
        <v>54</v>
      </c>
      <c r="E99">
        <v>1</v>
      </c>
      <c r="F99">
        <v>1</v>
      </c>
      <c r="G99" t="s">
        <v>65</v>
      </c>
      <c r="H99" t="s">
        <v>66</v>
      </c>
      <c r="I99">
        <v>6.9699999999999996E-3</v>
      </c>
      <c r="J99">
        <v>0.14699999999999999</v>
      </c>
      <c r="K99">
        <v>5.1100000000000003</v>
      </c>
      <c r="L99" t="s">
        <v>67</v>
      </c>
      <c r="M99" t="s">
        <v>68</v>
      </c>
      <c r="N99">
        <v>1.5299999999999999E-2</v>
      </c>
      <c r="O99">
        <v>0.23499999999999999</v>
      </c>
      <c r="P99">
        <v>2.92</v>
      </c>
      <c r="Q99" t="s">
        <v>69</v>
      </c>
      <c r="R99" t="s">
        <v>66</v>
      </c>
      <c r="S99">
        <v>5.1700000000000001E-3</v>
      </c>
      <c r="T99">
        <v>5.8799999999999998E-2</v>
      </c>
      <c r="U99">
        <v>2.4</v>
      </c>
      <c r="W99" s="2">
        <v>1</v>
      </c>
      <c r="Y99">
        <f t="shared" si="3"/>
        <v>5.1100000000000003</v>
      </c>
      <c r="AF99" s="2">
        <v>1</v>
      </c>
      <c r="AG99" s="7"/>
      <c r="AH99" s="4">
        <f t="shared" si="4"/>
        <v>2.92</v>
      </c>
      <c r="AO99" s="2">
        <v>1</v>
      </c>
      <c r="AP99" s="7"/>
      <c r="AQ99" s="4">
        <f t="shared" si="5"/>
        <v>2.4</v>
      </c>
    </row>
    <row r="100" spans="1:49" x14ac:dyDescent="0.35">
      <c r="A100" s="1">
        <v>43752</v>
      </c>
      <c r="B100" t="s">
        <v>83</v>
      </c>
      <c r="C100" t="s">
        <v>130</v>
      </c>
      <c r="D100">
        <v>55</v>
      </c>
      <c r="E100">
        <v>1</v>
      </c>
      <c r="F100">
        <v>1</v>
      </c>
      <c r="G100" t="s">
        <v>65</v>
      </c>
      <c r="H100" t="s">
        <v>66</v>
      </c>
      <c r="I100">
        <v>5.79E-3</v>
      </c>
      <c r="J100">
        <v>0.104</v>
      </c>
      <c r="K100">
        <v>3.61</v>
      </c>
      <c r="L100" t="s">
        <v>67</v>
      </c>
      <c r="M100" t="s">
        <v>68</v>
      </c>
      <c r="N100">
        <v>1.1599999999999999E-2</v>
      </c>
      <c r="O100">
        <v>0.17499999999999999</v>
      </c>
      <c r="P100">
        <v>0.871</v>
      </c>
      <c r="Q100" t="s">
        <v>69</v>
      </c>
      <c r="R100" t="s">
        <v>66</v>
      </c>
      <c r="S100">
        <v>4.6100000000000004E-3</v>
      </c>
      <c r="T100">
        <v>4.4600000000000001E-2</v>
      </c>
      <c r="U100">
        <v>1.6</v>
      </c>
      <c r="W100" s="2">
        <v>1</v>
      </c>
      <c r="Y100">
        <f t="shared" si="3"/>
        <v>3.61</v>
      </c>
      <c r="AB100" s="3"/>
      <c r="AC100" s="3"/>
      <c r="AD100" s="3"/>
      <c r="AE100" s="3"/>
      <c r="AF100" s="2">
        <v>1</v>
      </c>
      <c r="AG100" s="7"/>
      <c r="AH100" s="4">
        <f t="shared" si="4"/>
        <v>0.871</v>
      </c>
      <c r="AK100" s="3"/>
      <c r="AL100" s="3"/>
      <c r="AM100" s="3"/>
      <c r="AN100" s="3"/>
      <c r="AO100" s="2">
        <v>1</v>
      </c>
      <c r="AP100" s="7"/>
      <c r="AQ100" s="4">
        <f t="shared" si="5"/>
        <v>1.6</v>
      </c>
      <c r="AT100" s="3"/>
      <c r="AU100" s="3"/>
      <c r="AV100" s="3"/>
      <c r="AW100" s="3"/>
    </row>
    <row r="101" spans="1:49" x14ac:dyDescent="0.35">
      <c r="A101" s="1">
        <v>43752</v>
      </c>
      <c r="B101" t="s">
        <v>83</v>
      </c>
      <c r="C101" t="s">
        <v>131</v>
      </c>
      <c r="D101">
        <v>59</v>
      </c>
      <c r="E101">
        <v>1</v>
      </c>
      <c r="F101">
        <v>1</v>
      </c>
      <c r="G101" t="s">
        <v>65</v>
      </c>
      <c r="H101" t="s">
        <v>66</v>
      </c>
      <c r="I101">
        <v>1.0500000000000001E-2</v>
      </c>
      <c r="J101">
        <v>0.184</v>
      </c>
      <c r="K101">
        <v>6.41</v>
      </c>
      <c r="L101" t="s">
        <v>67</v>
      </c>
      <c r="M101" t="s">
        <v>68</v>
      </c>
      <c r="N101">
        <v>1.5800000000000002E-2</v>
      </c>
      <c r="O101">
        <v>0.24299999999999999</v>
      </c>
      <c r="P101">
        <v>3.19</v>
      </c>
      <c r="Q101" t="s">
        <v>69</v>
      </c>
      <c r="R101" t="s">
        <v>66</v>
      </c>
      <c r="S101">
        <v>8.0999999999999996E-3</v>
      </c>
      <c r="T101">
        <v>8.7900000000000006E-2</v>
      </c>
      <c r="U101">
        <v>4.04</v>
      </c>
      <c r="W101" s="2">
        <v>1</v>
      </c>
      <c r="Y101">
        <f t="shared" si="3"/>
        <v>6.41</v>
      </c>
      <c r="Z101" s="3"/>
      <c r="AA101" s="3"/>
      <c r="AB101" s="3">
        <f>ABS(100*ABS(Y101-Y95)/AVERAGE(Y101,Y95))</f>
        <v>38.233438485804413</v>
      </c>
      <c r="AC101" s="3" t="str">
        <f>IF(Y101&gt;10, (IF((AND(AB101&gt;=0,AB101&lt;=20)=TRUE),"PASS","FAIL")),(IF((AND(AB101&gt;=0,AB101&lt;=50)=TRUE),"PASS","FAIL")))</f>
        <v>PASS</v>
      </c>
      <c r="AF101" s="2">
        <v>1</v>
      </c>
      <c r="AG101" s="7"/>
      <c r="AH101" s="4">
        <f t="shared" si="4"/>
        <v>3.19</v>
      </c>
      <c r="AI101" s="3"/>
      <c r="AJ101" s="3"/>
      <c r="AK101" s="3">
        <f>ABS(100*ABS(AH101-AH95)/AVERAGE(AH101,AH95))</f>
        <v>81.677704194260485</v>
      </c>
      <c r="AL101" s="3" t="str">
        <f>IF(AH101&gt;10, (IF((AND(AK101&gt;=0,AK101&lt;=20)=TRUE),"PASS","FAIL")),(IF((AND(AK101&gt;=0,AK101&lt;=50)=TRUE),"PASS","FAIL")))</f>
        <v>FAIL</v>
      </c>
      <c r="AO101" s="2">
        <v>1</v>
      </c>
      <c r="AP101" s="7"/>
      <c r="AQ101" s="4">
        <f t="shared" si="5"/>
        <v>4.04</v>
      </c>
      <c r="AR101" s="3"/>
      <c r="AS101" s="3"/>
      <c r="AT101" s="3">
        <f>ABS(100*ABS(AQ101-AQ95)/AVERAGE(AQ101,AQ95))</f>
        <v>4.0404040404040442</v>
      </c>
      <c r="AU101" s="3" t="str">
        <f>IF(AQ101&gt;10, (IF((AND(AT101&gt;=0,AT101&lt;=20)=TRUE),"PASS","FAIL")),(IF((AND(AT101&gt;=0,AT101&lt;=50)=TRUE),"PASS","FAIL")))</f>
        <v>PASS</v>
      </c>
    </row>
    <row r="102" spans="1:49" x14ac:dyDescent="0.35">
      <c r="A102" s="1">
        <v>43752</v>
      </c>
      <c r="B102" t="s">
        <v>83</v>
      </c>
      <c r="C102" t="s">
        <v>132</v>
      </c>
      <c r="D102">
        <v>60</v>
      </c>
      <c r="E102">
        <v>1</v>
      </c>
      <c r="F102">
        <v>1</v>
      </c>
      <c r="G102" t="s">
        <v>65</v>
      </c>
      <c r="H102" t="s">
        <v>66</v>
      </c>
      <c r="I102">
        <v>5.0799999999999998E-2</v>
      </c>
      <c r="J102">
        <v>0.90500000000000003</v>
      </c>
      <c r="K102">
        <v>31.6</v>
      </c>
      <c r="L102" t="s">
        <v>67</v>
      </c>
      <c r="M102" t="s">
        <v>68</v>
      </c>
      <c r="N102">
        <v>5.7200000000000001E-2</v>
      </c>
      <c r="O102">
        <v>0.68600000000000005</v>
      </c>
      <c r="P102">
        <v>18.399999999999999</v>
      </c>
      <c r="Q102" t="s">
        <v>69</v>
      </c>
      <c r="R102" t="s">
        <v>66</v>
      </c>
      <c r="S102">
        <v>2.8500000000000001E-2</v>
      </c>
      <c r="T102">
        <v>0.309</v>
      </c>
      <c r="U102">
        <v>16.5</v>
      </c>
      <c r="W102" s="2">
        <v>1</v>
      </c>
      <c r="Y102">
        <f t="shared" si="3"/>
        <v>31.6</v>
      </c>
      <c r="Z102" s="3"/>
      <c r="AA102" s="3"/>
      <c r="AB102" s="3"/>
      <c r="AC102" s="3"/>
      <c r="AD102" s="3">
        <f>100*((Y102*4200)-(Y100*4000))/(1000*80)</f>
        <v>147.85</v>
      </c>
      <c r="AE102" s="3" t="str">
        <f>IF(Y101&gt;10, (IF((AND(AD102&gt;=80,AD102&lt;=120)=TRUE),"PASS","FAIL")),(IF((AND(AD102&gt;=50,AD102&lt;=150)=TRUE),"PASS","FAIL")))</f>
        <v>PASS</v>
      </c>
      <c r="AF102" s="2">
        <v>1</v>
      </c>
      <c r="AG102" s="7"/>
      <c r="AH102" s="4">
        <f t="shared" si="4"/>
        <v>18.399999999999999</v>
      </c>
      <c r="AI102" s="3"/>
      <c r="AJ102" s="3"/>
      <c r="AK102" s="3"/>
      <c r="AL102" s="3"/>
      <c r="AM102" s="3">
        <f>100*((AH102*4200)-(AH100*4000))/(1000*80)</f>
        <v>92.245000000000005</v>
      </c>
      <c r="AN102" s="3" t="str">
        <f>IF(AH101&gt;10, (IF((AND(AM102&gt;=80,AM102&lt;=120)=TRUE),"PASS","FAIL")),(IF((AND(AM102&gt;=50,AM102&lt;=150)=TRUE),"PASS","FAIL")))</f>
        <v>PASS</v>
      </c>
      <c r="AO102" s="2">
        <v>1</v>
      </c>
      <c r="AP102" s="7"/>
      <c r="AQ102" s="4">
        <f t="shared" si="5"/>
        <v>16.5</v>
      </c>
      <c r="AR102" s="3"/>
      <c r="AS102" s="3"/>
      <c r="AT102" s="3"/>
      <c r="AU102" s="3"/>
      <c r="AV102" s="3">
        <f>100*((AQ102*4200)-(AQ100*4000))/(1000*80)</f>
        <v>78.625</v>
      </c>
      <c r="AW102" s="3" t="str">
        <f>IF(AQ101&gt;10, (IF((AND(AV102&gt;=80,AV102&lt;=120)=TRUE),"PASS","FAIL")),(IF((AND(AV102&gt;=50,AV102&lt;=150)=TRUE),"PASS","FAIL")))</f>
        <v>PASS</v>
      </c>
    </row>
    <row r="103" spans="1:49" x14ac:dyDescent="0.35">
      <c r="A103" s="1">
        <v>43752</v>
      </c>
      <c r="B103" t="s">
        <v>83</v>
      </c>
      <c r="C103" t="s">
        <v>133</v>
      </c>
      <c r="D103" t="s">
        <v>11</v>
      </c>
      <c r="E103">
        <v>1</v>
      </c>
      <c r="F103">
        <v>1</v>
      </c>
      <c r="G103" t="s">
        <v>65</v>
      </c>
      <c r="H103" t="s">
        <v>66</v>
      </c>
      <c r="I103">
        <v>1.69</v>
      </c>
      <c r="J103">
        <v>29.6</v>
      </c>
      <c r="K103">
        <v>1010</v>
      </c>
      <c r="L103" t="s">
        <v>67</v>
      </c>
      <c r="M103" t="s">
        <v>68</v>
      </c>
      <c r="N103">
        <v>2.56</v>
      </c>
      <c r="O103">
        <v>29.4</v>
      </c>
      <c r="P103">
        <v>1210</v>
      </c>
      <c r="Q103" t="s">
        <v>69</v>
      </c>
      <c r="R103" t="s">
        <v>66</v>
      </c>
      <c r="S103">
        <v>1.36</v>
      </c>
      <c r="T103">
        <v>15.1</v>
      </c>
      <c r="U103">
        <v>959</v>
      </c>
      <c r="W103" s="2">
        <v>1</v>
      </c>
      <c r="Y103">
        <f t="shared" si="3"/>
        <v>1010</v>
      </c>
      <c r="Z103" s="3"/>
      <c r="AA103" s="3"/>
      <c r="AD103" s="3"/>
      <c r="AE103" s="3"/>
      <c r="AF103" s="2">
        <v>1</v>
      </c>
      <c r="AG103" s="7"/>
      <c r="AH103" s="4">
        <f t="shared" si="4"/>
        <v>1210</v>
      </c>
      <c r="AI103" s="3"/>
      <c r="AJ103" s="3"/>
      <c r="AM103" s="3"/>
      <c r="AN103" s="3"/>
      <c r="AO103" s="2">
        <v>1</v>
      </c>
      <c r="AP103" s="7"/>
      <c r="AQ103" s="4">
        <f t="shared" si="5"/>
        <v>959</v>
      </c>
      <c r="AR103" s="3"/>
      <c r="AS103" s="3"/>
      <c r="AV103" s="3"/>
      <c r="AW103" s="3"/>
    </row>
    <row r="104" spans="1:49" x14ac:dyDescent="0.35">
      <c r="A104" s="1">
        <v>43752</v>
      </c>
      <c r="B104" t="s">
        <v>83</v>
      </c>
      <c r="C104" t="s">
        <v>134</v>
      </c>
      <c r="D104" t="s">
        <v>11</v>
      </c>
      <c r="E104">
        <v>2</v>
      </c>
      <c r="F104">
        <v>1</v>
      </c>
      <c r="G104" t="s">
        <v>65</v>
      </c>
      <c r="H104" t="s">
        <v>66</v>
      </c>
      <c r="I104">
        <v>0.83399999999999996</v>
      </c>
      <c r="J104">
        <v>14.7</v>
      </c>
      <c r="K104">
        <v>507</v>
      </c>
      <c r="L104" t="s">
        <v>67</v>
      </c>
      <c r="M104" t="s">
        <v>68</v>
      </c>
      <c r="N104">
        <v>1.4</v>
      </c>
      <c r="O104">
        <v>15.3</v>
      </c>
      <c r="P104">
        <v>578</v>
      </c>
      <c r="Q104" t="s">
        <v>69</v>
      </c>
      <c r="R104" t="s">
        <v>66</v>
      </c>
      <c r="S104">
        <v>0.73099999999999998</v>
      </c>
      <c r="T104">
        <v>8.17</v>
      </c>
      <c r="U104">
        <v>491</v>
      </c>
      <c r="W104" s="2">
        <v>1</v>
      </c>
      <c r="Y104">
        <f t="shared" si="3"/>
        <v>507</v>
      </c>
      <c r="Z104" s="3"/>
      <c r="AA104" s="3"/>
      <c r="AF104" s="2">
        <v>1</v>
      </c>
      <c r="AG104" s="7"/>
      <c r="AH104" s="4">
        <f t="shared" si="4"/>
        <v>578</v>
      </c>
      <c r="AI104" s="3"/>
      <c r="AJ104" s="3"/>
      <c r="AO104" s="2">
        <v>1</v>
      </c>
      <c r="AP104" s="7"/>
      <c r="AQ104" s="4">
        <f t="shared" si="5"/>
        <v>491</v>
      </c>
      <c r="AR104" s="3"/>
      <c r="AS104" s="3"/>
    </row>
    <row r="105" spans="1:49" x14ac:dyDescent="0.35">
      <c r="A105" s="1">
        <v>43752</v>
      </c>
      <c r="B105" t="s">
        <v>83</v>
      </c>
      <c r="C105" t="s">
        <v>135</v>
      </c>
      <c r="D105" t="s">
        <v>11</v>
      </c>
      <c r="E105">
        <v>4</v>
      </c>
      <c r="F105">
        <v>1</v>
      </c>
      <c r="G105" t="s">
        <v>65</v>
      </c>
      <c r="H105" t="s">
        <v>66</v>
      </c>
      <c r="I105">
        <v>0.40200000000000002</v>
      </c>
      <c r="J105">
        <v>7.12</v>
      </c>
      <c r="K105">
        <v>247</v>
      </c>
      <c r="L105" t="s">
        <v>67</v>
      </c>
      <c r="M105" t="s">
        <v>68</v>
      </c>
      <c r="N105">
        <v>0.65500000000000003</v>
      </c>
      <c r="O105">
        <v>7.41</v>
      </c>
      <c r="P105">
        <v>262</v>
      </c>
      <c r="Q105" t="s">
        <v>69</v>
      </c>
      <c r="R105" t="s">
        <v>66</v>
      </c>
      <c r="S105">
        <v>0.36199999999999999</v>
      </c>
      <c r="T105">
        <v>4.0199999999999996</v>
      </c>
      <c r="U105">
        <v>233</v>
      </c>
      <c r="W105" s="2">
        <v>1</v>
      </c>
      <c r="Y105">
        <f t="shared" si="3"/>
        <v>247</v>
      </c>
      <c r="AF105" s="2">
        <v>1</v>
      </c>
      <c r="AG105" s="7"/>
      <c r="AH105" s="4">
        <f t="shared" si="4"/>
        <v>262</v>
      </c>
      <c r="AO105" s="2">
        <v>1</v>
      </c>
      <c r="AP105" s="7"/>
      <c r="AQ105" s="4">
        <f t="shared" si="5"/>
        <v>233</v>
      </c>
    </row>
    <row r="106" spans="1:49" x14ac:dyDescent="0.35">
      <c r="A106" s="1">
        <v>43752</v>
      </c>
      <c r="B106" t="s">
        <v>83</v>
      </c>
      <c r="C106" t="s">
        <v>136</v>
      </c>
      <c r="D106" t="s">
        <v>81</v>
      </c>
      <c r="E106">
        <v>1</v>
      </c>
      <c r="F106">
        <v>1</v>
      </c>
      <c r="G106" t="s">
        <v>65</v>
      </c>
      <c r="H106" t="s">
        <v>66</v>
      </c>
      <c r="I106">
        <v>0.18099999999999999</v>
      </c>
      <c r="J106">
        <v>3.23</v>
      </c>
      <c r="K106">
        <v>113</v>
      </c>
      <c r="L106" t="s">
        <v>67</v>
      </c>
      <c r="M106" t="s">
        <v>68</v>
      </c>
      <c r="N106">
        <v>0.27900000000000003</v>
      </c>
      <c r="O106">
        <v>3.06</v>
      </c>
      <c r="P106">
        <v>102</v>
      </c>
      <c r="Q106" t="s">
        <v>69</v>
      </c>
      <c r="R106" t="s">
        <v>66</v>
      </c>
      <c r="S106">
        <v>0.158</v>
      </c>
      <c r="T106">
        <v>1.72</v>
      </c>
      <c r="U106">
        <v>97.2</v>
      </c>
      <c r="W106" s="2">
        <v>1</v>
      </c>
      <c r="Y106">
        <f t="shared" si="3"/>
        <v>113</v>
      </c>
      <c r="AF106" s="2">
        <v>1</v>
      </c>
      <c r="AG106" s="7"/>
      <c r="AH106" s="4">
        <f t="shared" si="4"/>
        <v>102</v>
      </c>
      <c r="AO106" s="2">
        <v>1</v>
      </c>
      <c r="AP106" s="7"/>
      <c r="AQ106" s="4">
        <f t="shared" si="5"/>
        <v>97.2</v>
      </c>
    </row>
    <row r="107" spans="1:49" x14ac:dyDescent="0.35">
      <c r="A107" s="1">
        <v>43752</v>
      </c>
      <c r="B107" t="s">
        <v>83</v>
      </c>
      <c r="C107" t="s">
        <v>137</v>
      </c>
      <c r="D107" t="s">
        <v>81</v>
      </c>
      <c r="E107">
        <v>2</v>
      </c>
      <c r="F107">
        <v>1</v>
      </c>
      <c r="G107" t="s">
        <v>65</v>
      </c>
      <c r="H107" t="s">
        <v>66</v>
      </c>
      <c r="I107">
        <v>7.8299999999999995E-2</v>
      </c>
      <c r="J107">
        <v>1.46</v>
      </c>
      <c r="K107">
        <v>51.2</v>
      </c>
      <c r="L107" t="s">
        <v>67</v>
      </c>
      <c r="M107" t="s">
        <v>68</v>
      </c>
      <c r="N107">
        <v>0.14099999999999999</v>
      </c>
      <c r="O107">
        <v>1.58</v>
      </c>
      <c r="P107">
        <v>49.4</v>
      </c>
      <c r="Q107" t="s">
        <v>69</v>
      </c>
      <c r="R107" t="s">
        <v>66</v>
      </c>
      <c r="S107">
        <v>8.3599999999999994E-2</v>
      </c>
      <c r="T107">
        <v>0.89300000000000002</v>
      </c>
      <c r="U107">
        <v>49.8</v>
      </c>
      <c r="W107" s="2">
        <v>1</v>
      </c>
      <c r="Y107">
        <f t="shared" si="3"/>
        <v>51.2</v>
      </c>
      <c r="AB107" s="3"/>
      <c r="AC107" s="3"/>
      <c r="AD107" s="3"/>
      <c r="AE107" s="3"/>
      <c r="AF107" s="2">
        <v>1</v>
      </c>
      <c r="AG107" s="7"/>
      <c r="AH107" s="4">
        <f t="shared" si="4"/>
        <v>49.4</v>
      </c>
      <c r="AK107" s="3"/>
      <c r="AL107" s="3"/>
      <c r="AM107" s="3"/>
      <c r="AN107" s="3"/>
      <c r="AO107" s="2">
        <v>1</v>
      </c>
      <c r="AP107" s="7"/>
      <c r="AQ107" s="4">
        <f t="shared" si="5"/>
        <v>49.8</v>
      </c>
      <c r="AT107" s="3"/>
      <c r="AU107" s="3"/>
      <c r="AV107" s="3"/>
      <c r="AW107" s="3"/>
    </row>
    <row r="108" spans="1:49" x14ac:dyDescent="0.35">
      <c r="A108" s="1">
        <v>43752</v>
      </c>
      <c r="B108" t="s">
        <v>83</v>
      </c>
      <c r="C108" t="s">
        <v>84</v>
      </c>
      <c r="D108" t="s">
        <v>12</v>
      </c>
      <c r="E108">
        <v>1</v>
      </c>
      <c r="F108">
        <v>1</v>
      </c>
      <c r="G108" t="s">
        <v>65</v>
      </c>
      <c r="H108" t="s">
        <v>66</v>
      </c>
      <c r="I108">
        <v>0.04</v>
      </c>
      <c r="J108">
        <v>0.71799999999999997</v>
      </c>
      <c r="K108">
        <v>25.1</v>
      </c>
      <c r="L108" t="s">
        <v>67</v>
      </c>
      <c r="M108" t="s">
        <v>68</v>
      </c>
      <c r="N108">
        <v>6.7100000000000007E-2</v>
      </c>
      <c r="O108">
        <v>0.79800000000000004</v>
      </c>
      <c r="P108">
        <v>22.3</v>
      </c>
      <c r="Q108" t="s">
        <v>69</v>
      </c>
      <c r="R108" t="s">
        <v>66</v>
      </c>
      <c r="S108">
        <v>3.7400000000000003E-2</v>
      </c>
      <c r="T108">
        <v>0.39700000000000002</v>
      </c>
      <c r="U108">
        <v>21.5</v>
      </c>
      <c r="W108" s="2">
        <v>1</v>
      </c>
      <c r="Y108">
        <f t="shared" si="3"/>
        <v>25.1</v>
      </c>
      <c r="Z108" s="3">
        <f>100*(Y108-25)/25</f>
        <v>0.40000000000000568</v>
      </c>
      <c r="AA108" s="3" t="str">
        <f>IF((ABS(Z108))&lt;=20,"PASS","FAIL")</f>
        <v>PASS</v>
      </c>
      <c r="AB108" s="3"/>
      <c r="AC108" s="3"/>
      <c r="AF108" s="2">
        <v>1</v>
      </c>
      <c r="AG108" s="7"/>
      <c r="AH108" s="4">
        <f t="shared" si="4"/>
        <v>22.3</v>
      </c>
      <c r="AI108" s="3">
        <f>100*(AH108-25)/25</f>
        <v>-10.799999999999997</v>
      </c>
      <c r="AJ108" s="3" t="str">
        <f>IF((ABS(AI108))&lt;=20,"PASS","FAIL")</f>
        <v>PASS</v>
      </c>
      <c r="AK108" s="3"/>
      <c r="AL108" s="3"/>
      <c r="AO108" s="2">
        <v>1</v>
      </c>
      <c r="AP108" s="7"/>
      <c r="AQ108" s="4">
        <f t="shared" si="5"/>
        <v>21.5</v>
      </c>
      <c r="AR108" s="3">
        <f>100*(AQ108-25)/25</f>
        <v>-14</v>
      </c>
      <c r="AS108" s="3" t="str">
        <f>IF((ABS(AR108))&lt;=20,"PASS","FAIL")</f>
        <v>PASS</v>
      </c>
      <c r="AT108" s="3"/>
      <c r="AU108" s="3"/>
    </row>
    <row r="109" spans="1:49" x14ac:dyDescent="0.35">
      <c r="A109" s="1">
        <v>43752</v>
      </c>
      <c r="B109" t="s">
        <v>83</v>
      </c>
      <c r="C109" t="s">
        <v>138</v>
      </c>
      <c r="D109" t="s">
        <v>81</v>
      </c>
      <c r="E109">
        <v>10</v>
      </c>
      <c r="F109">
        <v>1</v>
      </c>
      <c r="G109" t="s">
        <v>65</v>
      </c>
      <c r="H109" t="s">
        <v>66</v>
      </c>
      <c r="I109">
        <v>2.0299999999999999E-2</v>
      </c>
      <c r="J109">
        <v>0.19900000000000001</v>
      </c>
      <c r="K109">
        <v>6.91</v>
      </c>
      <c r="L109" t="s">
        <v>67</v>
      </c>
      <c r="M109" t="s">
        <v>68</v>
      </c>
      <c r="N109">
        <v>2.9700000000000001E-2</v>
      </c>
      <c r="O109">
        <v>0.39700000000000002</v>
      </c>
      <c r="P109">
        <v>8.4499999999999993</v>
      </c>
      <c r="Q109" t="s">
        <v>69</v>
      </c>
      <c r="R109" t="s">
        <v>66</v>
      </c>
      <c r="S109">
        <v>1.7299999999999999E-2</v>
      </c>
      <c r="T109">
        <v>0.20399999999999999</v>
      </c>
      <c r="U109">
        <v>10.6</v>
      </c>
      <c r="W109" s="2">
        <v>1</v>
      </c>
      <c r="Y109">
        <f t="shared" si="3"/>
        <v>6.91</v>
      </c>
      <c r="AD109" s="3"/>
      <c r="AE109" s="3"/>
      <c r="AF109" s="2">
        <v>1</v>
      </c>
      <c r="AG109" s="7"/>
      <c r="AH109" s="4">
        <f t="shared" si="4"/>
        <v>8.4499999999999993</v>
      </c>
      <c r="AM109" s="3"/>
      <c r="AN109" s="3"/>
      <c r="AO109" s="2">
        <v>1</v>
      </c>
      <c r="AP109" s="7"/>
      <c r="AQ109" s="4">
        <f t="shared" si="5"/>
        <v>10.6</v>
      </c>
      <c r="AV109" s="3"/>
      <c r="AW109" s="3"/>
    </row>
    <row r="110" spans="1:49" x14ac:dyDescent="0.35">
      <c r="A110" s="1">
        <v>43752</v>
      </c>
      <c r="B110" t="s">
        <v>83</v>
      </c>
      <c r="C110" t="s">
        <v>139</v>
      </c>
      <c r="D110" t="s">
        <v>81</v>
      </c>
      <c r="E110">
        <v>20</v>
      </c>
      <c r="F110">
        <v>1</v>
      </c>
      <c r="G110" t="s">
        <v>65</v>
      </c>
      <c r="H110" t="s">
        <v>66</v>
      </c>
      <c r="I110">
        <v>7.6499999999999997E-3</v>
      </c>
      <c r="J110">
        <v>0.17599999999999999</v>
      </c>
      <c r="K110">
        <v>6.1</v>
      </c>
      <c r="L110" t="s">
        <v>67</v>
      </c>
      <c r="M110" t="s">
        <v>68</v>
      </c>
      <c r="N110">
        <v>1.9900000000000001E-2</v>
      </c>
      <c r="O110">
        <v>0.28499999999999998</v>
      </c>
      <c r="P110">
        <v>4.6100000000000003</v>
      </c>
      <c r="Q110" t="s">
        <v>69</v>
      </c>
      <c r="R110" t="s">
        <v>66</v>
      </c>
      <c r="S110">
        <v>1.0500000000000001E-2</v>
      </c>
      <c r="T110">
        <v>0.122</v>
      </c>
      <c r="U110">
        <v>5.99</v>
      </c>
      <c r="V110" s="2"/>
      <c r="W110" s="2">
        <v>1</v>
      </c>
      <c r="Y110">
        <f t="shared" si="3"/>
        <v>6.1</v>
      </c>
      <c r="Z110" s="3"/>
      <c r="AA110" s="3"/>
      <c r="AD110" s="3"/>
      <c r="AE110" s="3"/>
      <c r="AF110" s="2">
        <v>1</v>
      </c>
      <c r="AG110" s="7"/>
      <c r="AH110" s="4">
        <f t="shared" si="4"/>
        <v>4.6100000000000003</v>
      </c>
      <c r="AI110" s="3"/>
      <c r="AJ110" s="3"/>
      <c r="AM110" s="3"/>
      <c r="AN110" s="3"/>
      <c r="AO110" s="2">
        <v>1</v>
      </c>
      <c r="AP110" s="7"/>
      <c r="AQ110" s="4">
        <f t="shared" si="5"/>
        <v>5.99</v>
      </c>
      <c r="AR110" s="3"/>
      <c r="AS110" s="3"/>
      <c r="AV110" s="3"/>
      <c r="AW110" s="3"/>
    </row>
    <row r="111" spans="1:49" x14ac:dyDescent="0.35">
      <c r="A111" s="1">
        <v>43752</v>
      </c>
      <c r="B111" t="s">
        <v>83</v>
      </c>
      <c r="C111" t="s">
        <v>140</v>
      </c>
      <c r="D111" t="s">
        <v>12</v>
      </c>
      <c r="E111">
        <v>10</v>
      </c>
      <c r="F111">
        <v>1</v>
      </c>
      <c r="G111" t="s">
        <v>65</v>
      </c>
      <c r="H111" t="s">
        <v>66</v>
      </c>
      <c r="I111">
        <v>1.35E-2</v>
      </c>
      <c r="J111">
        <v>0.13</v>
      </c>
      <c r="K111">
        <v>4.49</v>
      </c>
      <c r="L111" t="s">
        <v>67</v>
      </c>
      <c r="M111" t="s">
        <v>68</v>
      </c>
      <c r="N111">
        <v>1.38E-2</v>
      </c>
      <c r="O111">
        <v>0.20899999999999999</v>
      </c>
      <c r="P111">
        <v>2</v>
      </c>
      <c r="Q111" t="s">
        <v>69</v>
      </c>
      <c r="R111" t="s">
        <v>66</v>
      </c>
      <c r="S111">
        <v>5.5399999999999998E-3</v>
      </c>
      <c r="T111">
        <v>7.1300000000000002E-2</v>
      </c>
      <c r="U111">
        <v>3.11</v>
      </c>
      <c r="W111" s="2">
        <v>1</v>
      </c>
      <c r="Y111">
        <f t="shared" si="3"/>
        <v>4.49</v>
      </c>
      <c r="AF111" s="2">
        <v>1</v>
      </c>
      <c r="AG111" s="7"/>
      <c r="AH111" s="4">
        <f t="shared" si="4"/>
        <v>2</v>
      </c>
      <c r="AO111" s="2">
        <v>1</v>
      </c>
      <c r="AP111" s="7"/>
      <c r="AQ111" s="4">
        <f t="shared" si="5"/>
        <v>3.11</v>
      </c>
    </row>
    <row r="112" spans="1:49" x14ac:dyDescent="0.35">
      <c r="A112" s="1">
        <v>43752</v>
      </c>
      <c r="B112" t="s">
        <v>83</v>
      </c>
      <c r="C112" t="s">
        <v>141</v>
      </c>
      <c r="D112" t="s">
        <v>60</v>
      </c>
      <c r="E112">
        <v>1</v>
      </c>
      <c r="F112">
        <v>1</v>
      </c>
      <c r="G112" t="s">
        <v>65</v>
      </c>
      <c r="H112" t="s">
        <v>66</v>
      </c>
      <c r="I112">
        <v>4.0499999999999998E-3</v>
      </c>
      <c r="J112">
        <v>6.9400000000000003E-2</v>
      </c>
      <c r="K112">
        <v>2.38</v>
      </c>
      <c r="L112" t="s">
        <v>67</v>
      </c>
      <c r="M112" t="s">
        <v>68</v>
      </c>
      <c r="N112">
        <v>9.3699999999999999E-3</v>
      </c>
      <c r="O112">
        <v>0.16400000000000001</v>
      </c>
      <c r="P112">
        <v>0.47399999999999998</v>
      </c>
      <c r="Q112" t="s">
        <v>69</v>
      </c>
      <c r="R112" t="s">
        <v>66</v>
      </c>
      <c r="S112">
        <v>3.7699999999999999E-3</v>
      </c>
      <c r="T112">
        <v>1.5299999999999999E-2</v>
      </c>
      <c r="U112">
        <v>-5.45E-2</v>
      </c>
      <c r="W112" s="2">
        <v>1</v>
      </c>
      <c r="Y112">
        <f t="shared" si="3"/>
        <v>2.38</v>
      </c>
      <c r="AF112" s="2">
        <v>1</v>
      </c>
      <c r="AG112" s="7"/>
      <c r="AH112" s="4">
        <f t="shared" si="4"/>
        <v>0.47399999999999998</v>
      </c>
      <c r="AO112" s="2">
        <v>1</v>
      </c>
      <c r="AP112" s="7"/>
      <c r="AQ112" s="4">
        <f t="shared" si="5"/>
        <v>-5.45E-2</v>
      </c>
    </row>
    <row r="113" spans="1:49" x14ac:dyDescent="0.35">
      <c r="A113" s="1">
        <v>43752</v>
      </c>
      <c r="B113" t="s">
        <v>83</v>
      </c>
      <c r="C113" t="s">
        <v>62</v>
      </c>
      <c r="D113" t="s">
        <v>70</v>
      </c>
      <c r="E113">
        <v>1</v>
      </c>
      <c r="F113">
        <v>1</v>
      </c>
      <c r="G113" t="s">
        <v>65</v>
      </c>
      <c r="H113" t="s">
        <v>66</v>
      </c>
      <c r="I113">
        <v>2.6700000000000001E-3</v>
      </c>
      <c r="J113">
        <v>2.5700000000000001E-2</v>
      </c>
      <c r="K113">
        <v>0.85599999999999998</v>
      </c>
      <c r="L113" t="s">
        <v>67</v>
      </c>
      <c r="M113" t="s">
        <v>68</v>
      </c>
      <c r="N113">
        <v>8.9099999999999995E-3</v>
      </c>
      <c r="O113">
        <v>0.14399999999999999</v>
      </c>
      <c r="P113">
        <v>-0.20899999999999999</v>
      </c>
      <c r="Q113" t="s">
        <v>69</v>
      </c>
      <c r="R113" t="s">
        <v>66</v>
      </c>
      <c r="S113">
        <v>1.45</v>
      </c>
      <c r="T113">
        <v>16.100000000000001</v>
      </c>
      <c r="U113">
        <v>1030</v>
      </c>
      <c r="V113">
        <f>100*T103/T113</f>
        <v>93.788819875776383</v>
      </c>
      <c r="W113" s="2">
        <v>1</v>
      </c>
      <c r="Y113">
        <f t="shared" si="3"/>
        <v>0.85599999999999998</v>
      </c>
      <c r="AF113" s="2">
        <v>1</v>
      </c>
      <c r="AG113" s="7"/>
      <c r="AH113" s="4">
        <f t="shared" si="4"/>
        <v>-0.20899999999999999</v>
      </c>
      <c r="AO113" s="2">
        <v>1</v>
      </c>
      <c r="AP113" s="7"/>
      <c r="AQ113" s="4">
        <f t="shared" si="5"/>
        <v>1030</v>
      </c>
    </row>
    <row r="114" spans="1:49" x14ac:dyDescent="0.35">
      <c r="A114" s="1">
        <v>43752</v>
      </c>
      <c r="B114" t="s">
        <v>83</v>
      </c>
      <c r="C114" t="s">
        <v>142</v>
      </c>
      <c r="D114">
        <v>61</v>
      </c>
      <c r="E114">
        <v>1</v>
      </c>
      <c r="F114">
        <v>1</v>
      </c>
      <c r="G114" t="s">
        <v>65</v>
      </c>
      <c r="H114" t="s">
        <v>66</v>
      </c>
      <c r="I114">
        <v>1.8200000000000001E-2</v>
      </c>
      <c r="J114">
        <v>0.42399999999999999</v>
      </c>
      <c r="K114">
        <v>14.8</v>
      </c>
      <c r="L114" t="s">
        <v>67</v>
      </c>
      <c r="M114" t="s">
        <v>68</v>
      </c>
      <c r="N114">
        <v>1.14E-2</v>
      </c>
      <c r="O114">
        <v>0.16800000000000001</v>
      </c>
      <c r="P114">
        <v>0.628</v>
      </c>
      <c r="Q114" t="s">
        <v>69</v>
      </c>
      <c r="R114" t="s">
        <v>66</v>
      </c>
      <c r="S114">
        <v>7.1000000000000004E-3</v>
      </c>
      <c r="T114">
        <v>8.4199999999999997E-2</v>
      </c>
      <c r="U114">
        <v>3.84</v>
      </c>
      <c r="W114" s="2">
        <v>1</v>
      </c>
      <c r="Y114">
        <f t="shared" si="3"/>
        <v>14.8</v>
      </c>
      <c r="AB114" s="3"/>
      <c r="AC114" s="3"/>
      <c r="AD114" s="3"/>
      <c r="AE114" s="3"/>
      <c r="AF114" s="2">
        <v>1</v>
      </c>
      <c r="AG114" s="7"/>
      <c r="AH114" s="4">
        <f t="shared" si="4"/>
        <v>0.628</v>
      </c>
      <c r="AK114" s="3"/>
      <c r="AL114" s="3"/>
      <c r="AM114" s="3"/>
      <c r="AN114" s="3"/>
      <c r="AO114" s="2">
        <v>1</v>
      </c>
      <c r="AP114" s="7"/>
      <c r="AQ114" s="4">
        <f t="shared" si="5"/>
        <v>3.84</v>
      </c>
      <c r="AT114" s="3"/>
      <c r="AU114" s="3"/>
      <c r="AV114" s="3"/>
      <c r="AW114" s="3"/>
    </row>
    <row r="115" spans="1:49" x14ac:dyDescent="0.35">
      <c r="A115" s="1">
        <v>43752</v>
      </c>
      <c r="B115" t="s">
        <v>83</v>
      </c>
      <c r="C115" t="s">
        <v>143</v>
      </c>
      <c r="D115">
        <v>62</v>
      </c>
      <c r="E115">
        <v>1</v>
      </c>
      <c r="F115">
        <v>1</v>
      </c>
      <c r="G115" t="s">
        <v>65</v>
      </c>
      <c r="H115" t="s">
        <v>66</v>
      </c>
      <c r="I115">
        <v>1.6799999999999999E-2</v>
      </c>
      <c r="J115">
        <v>0.315</v>
      </c>
      <c r="K115">
        <v>11</v>
      </c>
      <c r="L115" t="s">
        <v>67</v>
      </c>
      <c r="M115" t="s">
        <v>68</v>
      </c>
      <c r="N115">
        <v>4.0500000000000001E-2</v>
      </c>
      <c r="O115">
        <v>0.52500000000000002</v>
      </c>
      <c r="P115">
        <v>12.9</v>
      </c>
      <c r="Q115" t="s">
        <v>69</v>
      </c>
      <c r="R115" t="s">
        <v>66</v>
      </c>
      <c r="S115">
        <v>0.26</v>
      </c>
      <c r="T115">
        <v>2.84</v>
      </c>
      <c r="U115">
        <v>163</v>
      </c>
      <c r="W115" s="2">
        <v>1</v>
      </c>
      <c r="Y115">
        <f t="shared" si="3"/>
        <v>11</v>
      </c>
      <c r="AB115" s="3"/>
      <c r="AC115" s="3"/>
      <c r="AF115" s="2">
        <v>1</v>
      </c>
      <c r="AG115" s="7"/>
      <c r="AH115" s="4">
        <f t="shared" si="4"/>
        <v>12.9</v>
      </c>
      <c r="AK115" s="3"/>
      <c r="AL115" s="3"/>
      <c r="AO115" s="2">
        <v>1</v>
      </c>
      <c r="AP115" s="7"/>
      <c r="AQ115" s="4">
        <f t="shared" si="5"/>
        <v>163</v>
      </c>
      <c r="AT115" s="3"/>
      <c r="AU115" s="3"/>
    </row>
    <row r="116" spans="1:49" x14ac:dyDescent="0.35">
      <c r="A116" s="1">
        <v>43752</v>
      </c>
      <c r="B116" t="s">
        <v>83</v>
      </c>
      <c r="C116" t="s">
        <v>144</v>
      </c>
      <c r="D116">
        <v>63</v>
      </c>
      <c r="E116">
        <v>1</v>
      </c>
      <c r="F116">
        <v>1</v>
      </c>
      <c r="G116" t="s">
        <v>65</v>
      </c>
      <c r="H116" t="s">
        <v>66</v>
      </c>
      <c r="I116">
        <v>6.4599999999999996E-3</v>
      </c>
      <c r="J116">
        <v>0.10299999999999999</v>
      </c>
      <c r="K116">
        <v>3.56</v>
      </c>
      <c r="L116" t="s">
        <v>67</v>
      </c>
      <c r="M116" t="s">
        <v>68</v>
      </c>
      <c r="N116">
        <v>1.4500000000000001E-2</v>
      </c>
      <c r="O116">
        <v>0.23499999999999999</v>
      </c>
      <c r="P116">
        <v>2.92</v>
      </c>
      <c r="Q116" t="s">
        <v>69</v>
      </c>
      <c r="R116" t="s">
        <v>66</v>
      </c>
      <c r="S116">
        <v>4.2599999999999999E-3</v>
      </c>
      <c r="T116">
        <v>5.28E-2</v>
      </c>
      <c r="U116">
        <v>2.06</v>
      </c>
      <c r="W116" s="2">
        <v>1</v>
      </c>
      <c r="Y116">
        <f t="shared" si="3"/>
        <v>3.56</v>
      </c>
      <c r="Z116" s="3"/>
      <c r="AA116" s="3"/>
      <c r="AB116" s="3"/>
      <c r="AC116" s="3"/>
      <c r="AF116" s="2">
        <v>1</v>
      </c>
      <c r="AG116" s="7"/>
      <c r="AH116" s="4">
        <f t="shared" si="4"/>
        <v>2.92</v>
      </c>
      <c r="AI116" s="3"/>
      <c r="AJ116" s="3"/>
      <c r="AK116" s="3"/>
      <c r="AL116" s="3"/>
      <c r="AO116" s="2">
        <v>1</v>
      </c>
      <c r="AP116" s="7"/>
      <c r="AQ116" s="4">
        <f t="shared" si="5"/>
        <v>2.06</v>
      </c>
      <c r="AR116" s="3"/>
      <c r="AS116" s="3"/>
      <c r="AT116" s="3"/>
      <c r="AU116" s="3"/>
    </row>
    <row r="117" spans="1:49" x14ac:dyDescent="0.35">
      <c r="A117" s="1">
        <v>43752</v>
      </c>
      <c r="B117" t="s">
        <v>83</v>
      </c>
      <c r="C117" t="s">
        <v>145</v>
      </c>
      <c r="D117">
        <v>64</v>
      </c>
      <c r="E117">
        <v>1</v>
      </c>
      <c r="F117">
        <v>1</v>
      </c>
      <c r="G117" t="s">
        <v>65</v>
      </c>
      <c r="H117" t="s">
        <v>66</v>
      </c>
      <c r="I117">
        <v>5.6500000000000002E-2</v>
      </c>
      <c r="J117">
        <v>0.95399999999999996</v>
      </c>
      <c r="K117">
        <v>33.299999999999997</v>
      </c>
      <c r="L117" t="s">
        <v>67</v>
      </c>
      <c r="M117" t="s">
        <v>68</v>
      </c>
      <c r="N117">
        <v>2.2499999999999999E-2</v>
      </c>
      <c r="O117">
        <v>0.33100000000000002</v>
      </c>
      <c r="P117">
        <v>6.21</v>
      </c>
      <c r="Q117" t="s">
        <v>69</v>
      </c>
      <c r="R117" t="s">
        <v>66</v>
      </c>
      <c r="S117">
        <v>4.1200000000000001E-2</v>
      </c>
      <c r="T117">
        <v>0.435</v>
      </c>
      <c r="U117">
        <v>23.7</v>
      </c>
      <c r="V117" s="2"/>
      <c r="W117" s="2">
        <v>1</v>
      </c>
      <c r="Y117">
        <f t="shared" si="3"/>
        <v>33.299999999999997</v>
      </c>
      <c r="AB117" s="3"/>
      <c r="AC117" s="3"/>
      <c r="AD117" s="3"/>
      <c r="AE117" s="3"/>
      <c r="AF117" s="2">
        <v>1</v>
      </c>
      <c r="AG117" s="7"/>
      <c r="AH117" s="4">
        <f t="shared" si="4"/>
        <v>6.21</v>
      </c>
      <c r="AK117" s="3"/>
      <c r="AL117" s="3"/>
      <c r="AM117" s="3"/>
      <c r="AN117" s="3"/>
      <c r="AO117" s="2">
        <v>1</v>
      </c>
      <c r="AP117" s="7"/>
      <c r="AQ117" s="4">
        <f t="shared" si="5"/>
        <v>23.7</v>
      </c>
      <c r="AT117" s="3"/>
      <c r="AU117" s="3"/>
      <c r="AV117" s="3"/>
      <c r="AW117" s="3"/>
    </row>
    <row r="118" spans="1:49" x14ac:dyDescent="0.35">
      <c r="A118" s="1">
        <v>43752</v>
      </c>
      <c r="B118" t="s">
        <v>83</v>
      </c>
      <c r="C118" t="s">
        <v>146</v>
      </c>
      <c r="D118">
        <v>65</v>
      </c>
      <c r="E118">
        <v>1</v>
      </c>
      <c r="F118">
        <v>1</v>
      </c>
      <c r="G118" t="s">
        <v>65</v>
      </c>
      <c r="H118" t="s">
        <v>66</v>
      </c>
      <c r="I118">
        <v>2.1100000000000001E-2</v>
      </c>
      <c r="J118">
        <v>0.39400000000000002</v>
      </c>
      <c r="K118">
        <v>13.7</v>
      </c>
      <c r="L118" t="s">
        <v>67</v>
      </c>
      <c r="M118" t="s">
        <v>68</v>
      </c>
      <c r="N118">
        <v>1.7299999999999999E-2</v>
      </c>
      <c r="O118">
        <v>0.26700000000000002</v>
      </c>
      <c r="P118">
        <v>4</v>
      </c>
      <c r="Q118" t="s">
        <v>69</v>
      </c>
      <c r="R118" t="s">
        <v>66</v>
      </c>
      <c r="S118">
        <v>1.26E-2</v>
      </c>
      <c r="T118">
        <v>0.13100000000000001</v>
      </c>
      <c r="U118">
        <v>6.49</v>
      </c>
      <c r="W118" s="2">
        <v>1</v>
      </c>
      <c r="Y118">
        <f t="shared" si="3"/>
        <v>13.7</v>
      </c>
      <c r="Z118" s="3"/>
      <c r="AA118" s="3"/>
      <c r="AD118" s="3"/>
      <c r="AE118" s="3"/>
      <c r="AF118" s="2">
        <v>1</v>
      </c>
      <c r="AG118" s="7"/>
      <c r="AH118" s="4">
        <f t="shared" si="4"/>
        <v>4</v>
      </c>
      <c r="AI118" s="3"/>
      <c r="AJ118" s="3"/>
      <c r="AM118" s="3"/>
      <c r="AN118" s="3"/>
      <c r="AO118" s="2">
        <v>1</v>
      </c>
      <c r="AP118" s="7"/>
      <c r="AQ118" s="4">
        <f t="shared" si="5"/>
        <v>6.49</v>
      </c>
      <c r="AR118" s="3"/>
      <c r="AS118" s="3"/>
      <c r="AV118" s="3"/>
      <c r="AW118" s="3"/>
    </row>
    <row r="119" spans="1:49" x14ac:dyDescent="0.35">
      <c r="A119" s="1">
        <v>43752</v>
      </c>
      <c r="B119" t="s">
        <v>83</v>
      </c>
      <c r="C119" t="s">
        <v>147</v>
      </c>
      <c r="D119">
        <v>66</v>
      </c>
      <c r="E119">
        <v>1</v>
      </c>
      <c r="F119">
        <v>1</v>
      </c>
      <c r="G119" t="s">
        <v>65</v>
      </c>
      <c r="H119" t="s">
        <v>66</v>
      </c>
      <c r="I119">
        <v>2.3E-2</v>
      </c>
      <c r="J119">
        <v>0.44400000000000001</v>
      </c>
      <c r="K119">
        <v>15.5</v>
      </c>
      <c r="L119" t="s">
        <v>67</v>
      </c>
      <c r="M119" t="s">
        <v>68</v>
      </c>
      <c r="N119">
        <v>1.23E-2</v>
      </c>
      <c r="O119">
        <v>0.18099999999999999</v>
      </c>
      <c r="P119">
        <v>1.05</v>
      </c>
      <c r="Q119" t="s">
        <v>69</v>
      </c>
      <c r="R119" t="s">
        <v>66</v>
      </c>
      <c r="S119">
        <v>1.32E-2</v>
      </c>
      <c r="T119">
        <v>0.14799999999999999</v>
      </c>
      <c r="U119">
        <v>7.44</v>
      </c>
      <c r="W119" s="2">
        <v>1</v>
      </c>
      <c r="Y119">
        <f t="shared" si="3"/>
        <v>15.5</v>
      </c>
      <c r="Z119" s="3"/>
      <c r="AA119" s="3"/>
      <c r="AF119" s="2">
        <v>1</v>
      </c>
      <c r="AG119" s="7"/>
      <c r="AH119" s="4">
        <f t="shared" si="4"/>
        <v>1.05</v>
      </c>
      <c r="AI119" s="3"/>
      <c r="AJ119" s="3"/>
      <c r="AO119" s="2">
        <v>1</v>
      </c>
      <c r="AP119" s="7"/>
      <c r="AQ119" s="4">
        <f t="shared" si="5"/>
        <v>7.44</v>
      </c>
      <c r="AR119" s="3"/>
      <c r="AS119" s="3"/>
    </row>
    <row r="120" spans="1:49" x14ac:dyDescent="0.35">
      <c r="A120" s="1">
        <v>43752</v>
      </c>
      <c r="B120" t="s">
        <v>83</v>
      </c>
      <c r="C120" t="s">
        <v>148</v>
      </c>
      <c r="D120">
        <v>67</v>
      </c>
      <c r="E120">
        <v>1</v>
      </c>
      <c r="F120">
        <v>1</v>
      </c>
      <c r="G120" t="s">
        <v>65</v>
      </c>
      <c r="H120" t="s">
        <v>66</v>
      </c>
      <c r="I120">
        <v>4.8800000000000003E-2</v>
      </c>
      <c r="J120">
        <v>0.878</v>
      </c>
      <c r="K120">
        <v>30.7</v>
      </c>
      <c r="L120" t="s">
        <v>67</v>
      </c>
      <c r="M120" t="s">
        <v>68</v>
      </c>
      <c r="N120">
        <v>1.17E-2</v>
      </c>
      <c r="O120">
        <v>0.17499999999999999</v>
      </c>
      <c r="P120">
        <v>0.871</v>
      </c>
      <c r="Q120" t="s">
        <v>69</v>
      </c>
      <c r="R120" t="s">
        <v>66</v>
      </c>
      <c r="S120">
        <v>5.0200000000000002E-3</v>
      </c>
      <c r="T120">
        <v>7.3899999999999993E-2</v>
      </c>
      <c r="U120">
        <v>3.25</v>
      </c>
      <c r="V120" s="2"/>
      <c r="W120" s="2">
        <v>1</v>
      </c>
      <c r="Y120">
        <f t="shared" si="3"/>
        <v>30.7</v>
      </c>
      <c r="AF120" s="2">
        <v>1</v>
      </c>
      <c r="AG120" s="7"/>
      <c r="AH120" s="4">
        <f t="shared" si="4"/>
        <v>0.871</v>
      </c>
      <c r="AO120" s="2">
        <v>1</v>
      </c>
      <c r="AP120" s="7"/>
      <c r="AQ120" s="4">
        <f t="shared" si="5"/>
        <v>3.25</v>
      </c>
    </row>
    <row r="121" spans="1:49" x14ac:dyDescent="0.35">
      <c r="A121" s="1">
        <v>43752</v>
      </c>
      <c r="B121" t="s">
        <v>83</v>
      </c>
      <c r="C121" t="s">
        <v>149</v>
      </c>
      <c r="D121">
        <v>68</v>
      </c>
      <c r="E121">
        <v>1</v>
      </c>
      <c r="F121">
        <v>1</v>
      </c>
      <c r="G121" t="s">
        <v>65</v>
      </c>
      <c r="H121" t="s">
        <v>66</v>
      </c>
      <c r="I121">
        <v>5.8700000000000002E-2</v>
      </c>
      <c r="J121">
        <v>1.02</v>
      </c>
      <c r="K121">
        <v>35.5</v>
      </c>
      <c r="L121" t="s">
        <v>67</v>
      </c>
      <c r="M121" t="s">
        <v>68</v>
      </c>
      <c r="N121">
        <v>1.9599999999999999E-2</v>
      </c>
      <c r="O121">
        <v>0.25900000000000001</v>
      </c>
      <c r="P121">
        <v>3.75</v>
      </c>
      <c r="Q121" t="s">
        <v>69</v>
      </c>
      <c r="R121" t="s">
        <v>66</v>
      </c>
      <c r="S121">
        <v>0.20799999999999999</v>
      </c>
      <c r="T121">
        <v>2.31</v>
      </c>
      <c r="U121">
        <v>132</v>
      </c>
      <c r="W121" s="2">
        <v>1</v>
      </c>
      <c r="Y121">
        <f t="shared" si="3"/>
        <v>35.5</v>
      </c>
      <c r="AB121" s="3"/>
      <c r="AC121" s="3"/>
      <c r="AD121" s="3"/>
      <c r="AE121" s="3"/>
      <c r="AF121" s="2">
        <v>1</v>
      </c>
      <c r="AG121" s="7"/>
      <c r="AH121" s="4">
        <f t="shared" si="4"/>
        <v>3.75</v>
      </c>
      <c r="AK121" s="3"/>
      <c r="AL121" s="3"/>
      <c r="AM121" s="3"/>
      <c r="AN121" s="3"/>
      <c r="AO121" s="2">
        <v>1</v>
      </c>
      <c r="AP121" s="7"/>
      <c r="AQ121" s="4">
        <f t="shared" si="5"/>
        <v>132</v>
      </c>
      <c r="AT121" s="3"/>
      <c r="AU121" s="3"/>
      <c r="AV121" s="3"/>
      <c r="AW121" s="3"/>
    </row>
    <row r="122" spans="1:49" x14ac:dyDescent="0.35">
      <c r="A122" s="1">
        <v>43752</v>
      </c>
      <c r="B122" t="s">
        <v>83</v>
      </c>
      <c r="C122" t="s">
        <v>150</v>
      </c>
      <c r="D122">
        <v>69</v>
      </c>
      <c r="E122">
        <v>1</v>
      </c>
      <c r="F122">
        <v>1</v>
      </c>
      <c r="G122" t="s">
        <v>65</v>
      </c>
      <c r="H122" t="s">
        <v>66</v>
      </c>
      <c r="I122">
        <v>4.3700000000000003E-2</v>
      </c>
      <c r="J122">
        <v>0.76800000000000002</v>
      </c>
      <c r="K122">
        <v>26.8</v>
      </c>
      <c r="L122" t="s">
        <v>67</v>
      </c>
      <c r="M122" t="s">
        <v>68</v>
      </c>
      <c r="N122">
        <v>2.3699999999999999E-2</v>
      </c>
      <c r="O122">
        <v>0.32300000000000001</v>
      </c>
      <c r="P122">
        <v>5.92</v>
      </c>
      <c r="Q122" t="s">
        <v>69</v>
      </c>
      <c r="R122" t="s">
        <v>66</v>
      </c>
      <c r="S122">
        <v>7.6799999999999993E-2</v>
      </c>
      <c r="T122">
        <v>0.86699999999999999</v>
      </c>
      <c r="U122">
        <v>48.3</v>
      </c>
      <c r="V122" s="2"/>
      <c r="W122" s="2">
        <v>1</v>
      </c>
      <c r="Y122">
        <f t="shared" si="3"/>
        <v>26.8</v>
      </c>
      <c r="AB122" s="3"/>
      <c r="AC122" s="3"/>
      <c r="AF122" s="2">
        <v>1</v>
      </c>
      <c r="AG122" s="7"/>
      <c r="AH122" s="4">
        <f t="shared" si="4"/>
        <v>5.92</v>
      </c>
      <c r="AK122" s="3"/>
      <c r="AL122" s="3"/>
      <c r="AO122" s="2">
        <v>1</v>
      </c>
      <c r="AP122" s="7"/>
      <c r="AQ122" s="4">
        <f t="shared" si="5"/>
        <v>48.3</v>
      </c>
      <c r="AT122" s="3"/>
      <c r="AU122" s="3"/>
    </row>
    <row r="123" spans="1:49" ht="14.25" customHeight="1" x14ac:dyDescent="0.35">
      <c r="A123" s="1">
        <v>43752</v>
      </c>
      <c r="B123" t="s">
        <v>83</v>
      </c>
      <c r="C123" t="s">
        <v>151</v>
      </c>
      <c r="D123">
        <v>70</v>
      </c>
      <c r="E123">
        <v>1</v>
      </c>
      <c r="F123">
        <v>1</v>
      </c>
      <c r="G123" t="s">
        <v>65</v>
      </c>
      <c r="H123" t="s">
        <v>66</v>
      </c>
      <c r="I123">
        <v>1.2200000000000001E-2</v>
      </c>
      <c r="J123">
        <v>0.25800000000000001</v>
      </c>
      <c r="K123">
        <v>8.98</v>
      </c>
      <c r="L123" t="s">
        <v>67</v>
      </c>
      <c r="M123" t="s">
        <v>68</v>
      </c>
      <c r="N123">
        <v>1.6799999999999999E-2</v>
      </c>
      <c r="O123">
        <v>0.251</v>
      </c>
      <c r="P123">
        <v>3.47</v>
      </c>
      <c r="Q123" t="s">
        <v>69</v>
      </c>
      <c r="R123" t="s">
        <v>66</v>
      </c>
      <c r="S123">
        <v>5.3200000000000001E-3</v>
      </c>
      <c r="T123">
        <v>6.25E-2</v>
      </c>
      <c r="U123">
        <v>2.61</v>
      </c>
      <c r="W123" s="2">
        <v>1</v>
      </c>
      <c r="Y123">
        <f t="shared" si="3"/>
        <v>8.98</v>
      </c>
      <c r="AD123" s="3"/>
      <c r="AE123" s="3"/>
      <c r="AF123" s="2">
        <v>1</v>
      </c>
      <c r="AG123" s="7"/>
      <c r="AH123" s="4">
        <f t="shared" si="4"/>
        <v>3.47</v>
      </c>
      <c r="AM123" s="3"/>
      <c r="AN123" s="3"/>
      <c r="AO123" s="2">
        <v>1</v>
      </c>
      <c r="AP123" s="7"/>
      <c r="AQ123" s="4">
        <f t="shared" si="5"/>
        <v>2.61</v>
      </c>
      <c r="AV123" s="3"/>
      <c r="AW123" s="3"/>
    </row>
    <row r="124" spans="1:49" x14ac:dyDescent="0.35">
      <c r="A124" s="1">
        <v>43752</v>
      </c>
      <c r="B124" t="s">
        <v>83</v>
      </c>
      <c r="C124" t="s">
        <v>152</v>
      </c>
      <c r="D124">
        <v>74</v>
      </c>
      <c r="E124">
        <v>1</v>
      </c>
      <c r="F124">
        <v>1</v>
      </c>
      <c r="G124" t="s">
        <v>65</v>
      </c>
      <c r="H124" t="s">
        <v>66</v>
      </c>
      <c r="I124">
        <v>2.4500000000000001E-2</v>
      </c>
      <c r="J124">
        <v>0.35499999999999998</v>
      </c>
      <c r="K124">
        <v>12.4</v>
      </c>
      <c r="L124" t="s">
        <v>67</v>
      </c>
      <c r="M124" t="s">
        <v>68</v>
      </c>
      <c r="N124">
        <v>1.41E-2</v>
      </c>
      <c r="O124">
        <v>0.21</v>
      </c>
      <c r="P124">
        <v>2.0499999999999998</v>
      </c>
      <c r="Q124" t="s">
        <v>69</v>
      </c>
      <c r="R124" t="s">
        <v>66</v>
      </c>
      <c r="S124">
        <v>1.2E-2</v>
      </c>
      <c r="T124">
        <v>0.11799999999999999</v>
      </c>
      <c r="U124">
        <v>5.72</v>
      </c>
      <c r="W124" s="2">
        <v>1</v>
      </c>
      <c r="Y124">
        <f t="shared" si="3"/>
        <v>12.4</v>
      </c>
      <c r="Z124" s="3"/>
      <c r="AA124" s="3"/>
      <c r="AB124" s="3">
        <f>ABS(100*ABS(Y124-Y118)/AVERAGE(Y124,Y118))</f>
        <v>9.9616858237547792</v>
      </c>
      <c r="AC124" s="3" t="str">
        <f>IF(Y124&gt;10, (IF((AND(AB124&gt;=0,AB124&lt;=20)=TRUE),"PASS","FAIL")),(IF((AND(AB124&gt;=0,AB124&lt;=50)=TRUE),"PASS","FAIL")))</f>
        <v>PASS</v>
      </c>
      <c r="AF124" s="2">
        <v>1</v>
      </c>
      <c r="AG124" s="7"/>
      <c r="AH124" s="4">
        <f t="shared" si="4"/>
        <v>2.0499999999999998</v>
      </c>
      <c r="AI124" s="3"/>
      <c r="AJ124" s="3"/>
      <c r="AK124" s="3">
        <f>ABS(100*ABS(AH124-AH118)/AVERAGE(AH124,AH118))</f>
        <v>64.462809917355386</v>
      </c>
      <c r="AL124" s="3" t="str">
        <f>IF(AH124&gt;10, (IF((AND(AK124&gt;=0,AK124&lt;=20)=TRUE),"PASS","FAIL")),(IF((AND(AK124&gt;=0,AK124&lt;=50)=TRUE),"PASS","FAIL")))</f>
        <v>FAIL</v>
      </c>
      <c r="AO124" s="2">
        <v>1</v>
      </c>
      <c r="AP124" s="7"/>
      <c r="AQ124" s="4">
        <f t="shared" si="5"/>
        <v>5.72</v>
      </c>
      <c r="AR124" s="3"/>
      <c r="AS124" s="3"/>
      <c r="AT124" s="3">
        <f>ABS(100*ABS(AQ124-AQ118)/AVERAGE(AQ124,AQ118))</f>
        <v>12.612612612612619</v>
      </c>
      <c r="AU124" s="3" t="str">
        <f>IF(AQ124&gt;10, (IF((AND(AT124&gt;=0,AT124&lt;=20)=TRUE),"PASS","FAIL")),(IF((AND(AT124&gt;=0,AT124&lt;=50)=TRUE),"PASS","FAIL")))</f>
        <v>PASS</v>
      </c>
    </row>
    <row r="125" spans="1:49" x14ac:dyDescent="0.35">
      <c r="A125" s="1">
        <v>43752</v>
      </c>
      <c r="B125" t="s">
        <v>83</v>
      </c>
      <c r="C125" t="s">
        <v>153</v>
      </c>
      <c r="D125">
        <v>75</v>
      </c>
      <c r="E125">
        <v>1</v>
      </c>
      <c r="F125">
        <v>1</v>
      </c>
      <c r="G125" t="s">
        <v>65</v>
      </c>
      <c r="H125" t="s">
        <v>66</v>
      </c>
      <c r="I125">
        <v>4.8899999999999999E-2</v>
      </c>
      <c r="J125">
        <v>0.94799999999999995</v>
      </c>
      <c r="K125">
        <v>33.1</v>
      </c>
      <c r="L125" t="s">
        <v>67</v>
      </c>
      <c r="M125" t="s">
        <v>68</v>
      </c>
      <c r="N125">
        <v>5.8200000000000002E-2</v>
      </c>
      <c r="O125">
        <v>0.73199999999999998</v>
      </c>
      <c r="P125">
        <v>20</v>
      </c>
      <c r="Q125" t="s">
        <v>69</v>
      </c>
      <c r="R125" t="s">
        <v>66</v>
      </c>
      <c r="S125">
        <v>3.0499999999999999E-2</v>
      </c>
      <c r="T125">
        <v>0.33</v>
      </c>
      <c r="U125">
        <v>17.7</v>
      </c>
      <c r="W125" s="2">
        <v>1</v>
      </c>
      <c r="Y125">
        <f t="shared" si="3"/>
        <v>33.1</v>
      </c>
      <c r="Z125" s="3"/>
      <c r="AA125" s="3"/>
      <c r="AB125" s="3"/>
      <c r="AC125" s="3"/>
      <c r="AD125" s="3">
        <f>100*((Y125*4200)-(Y123*4000))/(1000*80)</f>
        <v>128.875</v>
      </c>
      <c r="AE125" s="3" t="str">
        <f>IF(Y124&gt;10, (IF((AND(AD125&gt;=80,AD125&lt;=120)=TRUE),"PASS","FAIL")),(IF((AND(AD125&gt;=50,AD125&lt;=150)=TRUE),"PASS","FAIL")))</f>
        <v>FAIL</v>
      </c>
      <c r="AF125" s="2">
        <v>1</v>
      </c>
      <c r="AG125" s="7"/>
      <c r="AH125" s="4">
        <f t="shared" si="4"/>
        <v>20</v>
      </c>
      <c r="AI125" s="3"/>
      <c r="AJ125" s="3"/>
      <c r="AK125" s="3"/>
      <c r="AL125" s="3"/>
      <c r="AM125" s="3">
        <f>100*((AH125*4200)-(AH123*4000))/(1000*80)</f>
        <v>87.65</v>
      </c>
      <c r="AN125" s="3" t="str">
        <f>IF(AH124&gt;10, (IF((AND(AM125&gt;=80,AM125&lt;=120)=TRUE),"PASS","FAIL")),(IF((AND(AM125&gt;=50,AM125&lt;=150)=TRUE),"PASS","FAIL")))</f>
        <v>PASS</v>
      </c>
      <c r="AO125" s="2">
        <v>1</v>
      </c>
      <c r="AP125" s="7"/>
      <c r="AQ125" s="4">
        <f t="shared" si="5"/>
        <v>17.7</v>
      </c>
      <c r="AR125" s="3"/>
      <c r="AS125" s="3"/>
      <c r="AT125" s="3"/>
      <c r="AU125" s="3"/>
      <c r="AV125" s="3">
        <f>100*((AQ125*4200)-(AQ123*4000))/(1000*80)</f>
        <v>79.875</v>
      </c>
      <c r="AW125" s="3" t="str">
        <f>IF(AQ124&gt;10, (IF((AND(AV125&gt;=80,AV125&lt;=120)=TRUE),"PASS","FAIL")),(IF((AND(AV125&gt;=50,AV125&lt;=150)=TRUE),"PASS","FAIL")))</f>
        <v>PASS</v>
      </c>
    </row>
    <row r="126" spans="1:49" x14ac:dyDescent="0.35">
      <c r="A126" s="1">
        <v>43752</v>
      </c>
      <c r="B126" t="s">
        <v>83</v>
      </c>
      <c r="C126" t="s">
        <v>84</v>
      </c>
      <c r="D126" t="s">
        <v>12</v>
      </c>
      <c r="E126">
        <v>1</v>
      </c>
      <c r="F126">
        <v>1</v>
      </c>
      <c r="G126" t="s">
        <v>65</v>
      </c>
      <c r="H126" t="s">
        <v>66</v>
      </c>
      <c r="I126">
        <v>4.1200000000000001E-2</v>
      </c>
      <c r="J126">
        <v>0.72</v>
      </c>
      <c r="K126">
        <v>25.1</v>
      </c>
      <c r="L126" t="s">
        <v>67</v>
      </c>
      <c r="M126" t="s">
        <v>68</v>
      </c>
      <c r="N126">
        <v>6.08E-2</v>
      </c>
      <c r="O126">
        <v>0.76600000000000001</v>
      </c>
      <c r="P126">
        <v>21.2</v>
      </c>
      <c r="Q126" t="s">
        <v>69</v>
      </c>
      <c r="R126" t="s">
        <v>66</v>
      </c>
      <c r="S126">
        <v>3.3399999999999999E-2</v>
      </c>
      <c r="T126">
        <v>0.37</v>
      </c>
      <c r="U126">
        <v>20</v>
      </c>
      <c r="W126" s="2">
        <v>1</v>
      </c>
      <c r="Y126">
        <f t="shared" si="3"/>
        <v>25.1</v>
      </c>
      <c r="Z126" s="3">
        <f>100*(Y126-25)/25</f>
        <v>0.40000000000000568</v>
      </c>
      <c r="AA126" s="3" t="str">
        <f>IF((ABS(Z126))&lt;=20,"PASS","FAIL")</f>
        <v>PASS</v>
      </c>
      <c r="AD126" s="3"/>
      <c r="AE126" s="3"/>
      <c r="AF126" s="2">
        <v>1</v>
      </c>
      <c r="AG126" s="7"/>
      <c r="AH126" s="4">
        <f t="shared" si="4"/>
        <v>21.2</v>
      </c>
      <c r="AI126" s="3">
        <f>100*(AH126-25)/25</f>
        <v>-15.200000000000003</v>
      </c>
      <c r="AJ126" s="3" t="str">
        <f>IF((ABS(AI126))&lt;=20,"PASS","FAIL")</f>
        <v>PASS</v>
      </c>
      <c r="AM126" s="3"/>
      <c r="AN126" s="3"/>
      <c r="AO126" s="2">
        <v>1</v>
      </c>
      <c r="AP126" s="7"/>
      <c r="AQ126" s="4">
        <f t="shared" si="5"/>
        <v>20</v>
      </c>
      <c r="AR126" s="3">
        <f>100*(AQ126-25)/25</f>
        <v>-20</v>
      </c>
      <c r="AS126" s="3" t="str">
        <f>IF((ABS(AR126))&lt;=20,"PASS","FAIL")</f>
        <v>PASS</v>
      </c>
      <c r="AV126" s="3"/>
      <c r="AW126" s="3"/>
    </row>
    <row r="127" spans="1:49" x14ac:dyDescent="0.35">
      <c r="A127" s="1">
        <v>43752</v>
      </c>
      <c r="B127" t="s">
        <v>83</v>
      </c>
      <c r="C127" t="s">
        <v>35</v>
      </c>
      <c r="D127" t="s">
        <v>60</v>
      </c>
      <c r="E127">
        <v>1</v>
      </c>
      <c r="F127">
        <v>1</v>
      </c>
      <c r="G127" t="s">
        <v>65</v>
      </c>
      <c r="H127" t="s">
        <v>66</v>
      </c>
      <c r="I127">
        <v>8.5500000000000003E-3</v>
      </c>
      <c r="J127">
        <v>9.4299999999999995E-2</v>
      </c>
      <c r="K127">
        <v>3.26</v>
      </c>
      <c r="L127" t="s">
        <v>67</v>
      </c>
      <c r="M127" t="s">
        <v>68</v>
      </c>
      <c r="N127">
        <v>9.4500000000000001E-3</v>
      </c>
      <c r="O127">
        <v>0.159</v>
      </c>
      <c r="P127">
        <v>0.30099999999999999</v>
      </c>
      <c r="Q127" t="s">
        <v>69</v>
      </c>
      <c r="R127" t="s">
        <v>66</v>
      </c>
      <c r="S127">
        <v>-2.2300000000000002E-3</v>
      </c>
      <c r="T127">
        <v>-1.8599999999999998E-2</v>
      </c>
      <c r="U127">
        <v>-1.96</v>
      </c>
      <c r="W127" s="2">
        <v>1</v>
      </c>
      <c r="Y127">
        <f t="shared" si="3"/>
        <v>3.26</v>
      </c>
      <c r="AF127" s="2">
        <v>1</v>
      </c>
      <c r="AG127" s="7"/>
      <c r="AH127" s="4">
        <f t="shared" si="4"/>
        <v>0.30099999999999999</v>
      </c>
      <c r="AO127" s="2">
        <v>1</v>
      </c>
      <c r="AP127" s="7"/>
      <c r="AQ127" s="4">
        <f t="shared" si="5"/>
        <v>-1.96</v>
      </c>
    </row>
    <row r="128" spans="1:49" x14ac:dyDescent="0.35">
      <c r="A128" s="1">
        <v>43752</v>
      </c>
      <c r="B128" t="s">
        <v>83</v>
      </c>
      <c r="C128" t="s">
        <v>154</v>
      </c>
      <c r="D128">
        <v>76</v>
      </c>
      <c r="E128">
        <v>1</v>
      </c>
      <c r="F128">
        <v>1</v>
      </c>
      <c r="G128" t="s">
        <v>65</v>
      </c>
      <c r="H128" t="s">
        <v>66</v>
      </c>
      <c r="I128">
        <v>0.20799999999999999</v>
      </c>
      <c r="J128">
        <v>3.69</v>
      </c>
      <c r="K128">
        <v>129</v>
      </c>
      <c r="L128" t="s">
        <v>67</v>
      </c>
      <c r="M128" t="s">
        <v>68</v>
      </c>
      <c r="N128">
        <v>1.35E-2</v>
      </c>
      <c r="O128">
        <v>0.20300000000000001</v>
      </c>
      <c r="P128">
        <v>1.8</v>
      </c>
      <c r="Q128" t="s">
        <v>69</v>
      </c>
      <c r="R128" t="s">
        <v>66</v>
      </c>
      <c r="S128">
        <v>7.2199999999999999E-3</v>
      </c>
      <c r="T128">
        <v>9.8299999999999998E-2</v>
      </c>
      <c r="U128">
        <v>4.63</v>
      </c>
      <c r="W128" s="2">
        <v>1</v>
      </c>
      <c r="Y128">
        <f t="shared" si="3"/>
        <v>129</v>
      </c>
      <c r="AF128" s="2">
        <v>1</v>
      </c>
      <c r="AG128" s="7"/>
      <c r="AH128" s="4">
        <f t="shared" si="4"/>
        <v>1.8</v>
      </c>
      <c r="AO128" s="2">
        <v>1</v>
      </c>
      <c r="AP128" s="7"/>
      <c r="AQ128" s="4">
        <f t="shared" si="5"/>
        <v>4.63</v>
      </c>
    </row>
    <row r="129" spans="1:49" x14ac:dyDescent="0.35">
      <c r="A129" s="1">
        <v>43752</v>
      </c>
      <c r="B129" t="s">
        <v>83</v>
      </c>
      <c r="C129" t="s">
        <v>155</v>
      </c>
      <c r="D129">
        <v>77</v>
      </c>
      <c r="E129">
        <v>1</v>
      </c>
      <c r="F129">
        <v>1</v>
      </c>
      <c r="G129" t="s">
        <v>65</v>
      </c>
      <c r="H129" t="s">
        <v>66</v>
      </c>
      <c r="I129">
        <v>1.83E-2</v>
      </c>
      <c r="J129">
        <v>0.183</v>
      </c>
      <c r="K129">
        <v>6.35</v>
      </c>
      <c r="L129" t="s">
        <v>67</v>
      </c>
      <c r="M129" t="s">
        <v>68</v>
      </c>
      <c r="N129">
        <v>1.6500000000000001E-2</v>
      </c>
      <c r="O129">
        <v>0.23799999999999999</v>
      </c>
      <c r="P129">
        <v>3.03</v>
      </c>
      <c r="Q129" t="s">
        <v>69</v>
      </c>
      <c r="R129" t="s">
        <v>66</v>
      </c>
      <c r="S129">
        <v>2.7799999999999998E-2</v>
      </c>
      <c r="T129">
        <v>0.316</v>
      </c>
      <c r="U129">
        <v>16.899999999999999</v>
      </c>
      <c r="W129" s="2">
        <v>1</v>
      </c>
      <c r="Y129">
        <f t="shared" si="3"/>
        <v>6.35</v>
      </c>
      <c r="AF129" s="2">
        <v>1</v>
      </c>
      <c r="AG129" s="7"/>
      <c r="AH129" s="4">
        <f t="shared" si="4"/>
        <v>3.03</v>
      </c>
      <c r="AO129" s="2">
        <v>1</v>
      </c>
      <c r="AP129" s="7"/>
      <c r="AQ129" s="4">
        <f t="shared" si="5"/>
        <v>16.899999999999999</v>
      </c>
    </row>
    <row r="130" spans="1:49" x14ac:dyDescent="0.35">
      <c r="A130" s="1">
        <v>43752</v>
      </c>
      <c r="B130" t="s">
        <v>83</v>
      </c>
      <c r="C130" t="s">
        <v>156</v>
      </c>
      <c r="D130">
        <v>78</v>
      </c>
      <c r="E130">
        <v>1</v>
      </c>
      <c r="F130">
        <v>1</v>
      </c>
      <c r="G130" t="s">
        <v>65</v>
      </c>
      <c r="H130" t="s">
        <v>66</v>
      </c>
      <c r="I130">
        <v>7.5700000000000003E-3</v>
      </c>
      <c r="J130">
        <v>0.186</v>
      </c>
      <c r="K130">
        <v>6.48</v>
      </c>
      <c r="L130" t="s">
        <v>67</v>
      </c>
      <c r="M130" t="s">
        <v>68</v>
      </c>
      <c r="N130">
        <v>1.0999999999999999E-2</v>
      </c>
      <c r="O130">
        <v>0.16400000000000001</v>
      </c>
      <c r="P130">
        <v>0.47199999999999998</v>
      </c>
      <c r="Q130" t="s">
        <v>69</v>
      </c>
      <c r="R130" t="s">
        <v>66</v>
      </c>
      <c r="S130">
        <v>2.8700000000000002E-3</v>
      </c>
      <c r="T130">
        <v>3.0099999999999998E-2</v>
      </c>
      <c r="U130">
        <v>0.78100000000000003</v>
      </c>
      <c r="W130" s="2">
        <v>1</v>
      </c>
      <c r="Y130">
        <f t="shared" si="3"/>
        <v>6.48</v>
      </c>
      <c r="Z130" s="3"/>
      <c r="AA130" s="3"/>
      <c r="AB130" s="3"/>
      <c r="AC130" s="3"/>
      <c r="AF130" s="2">
        <v>1</v>
      </c>
      <c r="AG130" s="7"/>
      <c r="AH130" s="4">
        <f t="shared" si="4"/>
        <v>0.47199999999999998</v>
      </c>
      <c r="AI130" s="3"/>
      <c r="AJ130" s="3"/>
      <c r="AK130" s="3"/>
      <c r="AL130" s="3"/>
      <c r="AO130" s="2">
        <v>1</v>
      </c>
      <c r="AP130" s="7"/>
      <c r="AQ130" s="4">
        <f t="shared" si="5"/>
        <v>0.78100000000000003</v>
      </c>
      <c r="AR130" s="3"/>
      <c r="AS130" s="3"/>
      <c r="AT130" s="3"/>
      <c r="AU130" s="3"/>
    </row>
    <row r="131" spans="1:49" x14ac:dyDescent="0.35">
      <c r="A131" s="1">
        <v>43752</v>
      </c>
      <c r="B131" t="s">
        <v>83</v>
      </c>
      <c r="C131" t="s">
        <v>157</v>
      </c>
      <c r="D131">
        <v>79</v>
      </c>
      <c r="E131">
        <v>1</v>
      </c>
      <c r="F131">
        <v>1</v>
      </c>
      <c r="G131" t="s">
        <v>65</v>
      </c>
      <c r="H131" t="s">
        <v>66</v>
      </c>
      <c r="I131">
        <v>1.0800000000000001E-2</v>
      </c>
      <c r="J131">
        <v>0.28399999999999997</v>
      </c>
      <c r="K131">
        <v>9.8800000000000008</v>
      </c>
      <c r="L131" t="s">
        <v>67</v>
      </c>
      <c r="M131" t="s">
        <v>68</v>
      </c>
      <c r="N131">
        <v>1.17E-2</v>
      </c>
      <c r="O131">
        <v>0.185</v>
      </c>
      <c r="P131">
        <v>1.21</v>
      </c>
      <c r="Q131" t="s">
        <v>69</v>
      </c>
      <c r="R131" t="s">
        <v>66</v>
      </c>
      <c r="S131">
        <v>2.5899999999999999E-2</v>
      </c>
      <c r="T131">
        <v>0.28000000000000003</v>
      </c>
      <c r="U131">
        <v>14.9</v>
      </c>
      <c r="W131" s="2">
        <v>1</v>
      </c>
      <c r="Y131">
        <f t="shared" ref="Y131:Y194" si="6">K131</f>
        <v>9.8800000000000008</v>
      </c>
      <c r="AD131" s="3"/>
      <c r="AE131" s="3"/>
      <c r="AF131" s="2">
        <v>1</v>
      </c>
      <c r="AG131" s="7"/>
      <c r="AH131" s="4">
        <f t="shared" ref="AH131:AH194" si="7">P131</f>
        <v>1.21</v>
      </c>
      <c r="AM131" s="3"/>
      <c r="AN131" s="3"/>
      <c r="AO131" s="2">
        <v>1</v>
      </c>
      <c r="AP131" s="7"/>
      <c r="AQ131" s="4">
        <f t="shared" ref="AQ131:AQ194" si="8">U131</f>
        <v>14.9</v>
      </c>
      <c r="AV131" s="3"/>
      <c r="AW131" s="3"/>
    </row>
    <row r="132" spans="1:49" x14ac:dyDescent="0.35">
      <c r="A132" s="1">
        <v>43752</v>
      </c>
      <c r="B132" t="s">
        <v>83</v>
      </c>
      <c r="C132" t="s">
        <v>158</v>
      </c>
      <c r="D132">
        <v>80</v>
      </c>
      <c r="E132">
        <v>1</v>
      </c>
      <c r="F132">
        <v>1</v>
      </c>
      <c r="G132" t="s">
        <v>65</v>
      </c>
      <c r="H132" t="s">
        <v>66</v>
      </c>
      <c r="I132">
        <v>5.6099999999999997E-2</v>
      </c>
      <c r="J132">
        <v>0.91700000000000004</v>
      </c>
      <c r="K132">
        <v>32</v>
      </c>
      <c r="L132" t="s">
        <v>67</v>
      </c>
      <c r="M132" t="s">
        <v>68</v>
      </c>
      <c r="N132">
        <v>2.1399999999999999E-2</v>
      </c>
      <c r="O132">
        <v>0.312</v>
      </c>
      <c r="P132">
        <v>5.54</v>
      </c>
      <c r="Q132" t="s">
        <v>69</v>
      </c>
      <c r="R132" t="s">
        <v>66</v>
      </c>
      <c r="S132">
        <v>0.19500000000000001</v>
      </c>
      <c r="T132">
        <v>2.1800000000000002</v>
      </c>
      <c r="U132">
        <v>124</v>
      </c>
      <c r="V132" s="2"/>
      <c r="W132" s="2">
        <v>2</v>
      </c>
      <c r="X132" s="7" t="s">
        <v>192</v>
      </c>
      <c r="Y132">
        <f t="shared" si="6"/>
        <v>32</v>
      </c>
      <c r="Z132" s="3"/>
      <c r="AA132" s="3"/>
      <c r="AF132" s="2">
        <v>1</v>
      </c>
      <c r="AG132" s="7"/>
      <c r="AH132" s="4">
        <f t="shared" si="7"/>
        <v>5.54</v>
      </c>
      <c r="AI132" s="3"/>
      <c r="AJ132" s="3"/>
      <c r="AO132" s="2">
        <v>1</v>
      </c>
      <c r="AP132" s="7"/>
      <c r="AQ132" s="4">
        <f t="shared" si="8"/>
        <v>124</v>
      </c>
      <c r="AR132" s="3"/>
      <c r="AS132" s="3"/>
    </row>
    <row r="133" spans="1:49" x14ac:dyDescent="0.35">
      <c r="A133" s="1">
        <v>43752</v>
      </c>
      <c r="B133" t="s">
        <v>83</v>
      </c>
      <c r="C133" t="s">
        <v>159</v>
      </c>
      <c r="D133">
        <v>81</v>
      </c>
      <c r="E133">
        <v>1</v>
      </c>
      <c r="F133">
        <v>1</v>
      </c>
      <c r="G133" t="s">
        <v>65</v>
      </c>
      <c r="H133" t="s">
        <v>66</v>
      </c>
      <c r="I133">
        <v>7.6600000000000001E-3</v>
      </c>
      <c r="J133">
        <v>0.14099999999999999</v>
      </c>
      <c r="K133">
        <v>4.9000000000000004</v>
      </c>
      <c r="L133" t="s">
        <v>67</v>
      </c>
      <c r="M133" t="s">
        <v>68</v>
      </c>
      <c r="N133">
        <v>1.2E-2</v>
      </c>
      <c r="O133">
        <v>0.20100000000000001</v>
      </c>
      <c r="P133">
        <v>1.75</v>
      </c>
      <c r="Q133" t="s">
        <v>69</v>
      </c>
      <c r="R133" t="s">
        <v>66</v>
      </c>
      <c r="S133">
        <v>4.1599999999999996E-3</v>
      </c>
      <c r="T133">
        <v>3.5499999999999997E-2</v>
      </c>
      <c r="U133">
        <v>1.08</v>
      </c>
      <c r="W133" s="2">
        <v>1</v>
      </c>
      <c r="Y133">
        <f t="shared" si="6"/>
        <v>4.9000000000000004</v>
      </c>
      <c r="AB133" s="3"/>
      <c r="AC133" s="3"/>
      <c r="AF133" s="2">
        <v>1</v>
      </c>
      <c r="AG133" s="7"/>
      <c r="AH133" s="4">
        <f t="shared" si="7"/>
        <v>1.75</v>
      </c>
      <c r="AK133" s="3"/>
      <c r="AL133" s="3"/>
      <c r="AO133" s="2">
        <v>1</v>
      </c>
      <c r="AP133" s="7"/>
      <c r="AQ133" s="4">
        <f t="shared" si="8"/>
        <v>1.08</v>
      </c>
      <c r="AT133" s="3"/>
      <c r="AU133" s="3"/>
    </row>
    <row r="134" spans="1:49" x14ac:dyDescent="0.35">
      <c r="A134" s="1">
        <v>43752</v>
      </c>
      <c r="B134" t="s">
        <v>83</v>
      </c>
      <c r="C134" t="s">
        <v>160</v>
      </c>
      <c r="D134">
        <v>82</v>
      </c>
      <c r="E134">
        <v>1</v>
      </c>
      <c r="F134">
        <v>1</v>
      </c>
      <c r="G134" t="s">
        <v>65</v>
      </c>
      <c r="H134" t="s">
        <v>66</v>
      </c>
      <c r="I134">
        <v>6.8000000000000005E-2</v>
      </c>
      <c r="J134">
        <v>1.26</v>
      </c>
      <c r="K134">
        <v>43.9</v>
      </c>
      <c r="L134" t="s">
        <v>67</v>
      </c>
      <c r="M134" t="s">
        <v>68</v>
      </c>
      <c r="N134">
        <v>1.44E-2</v>
      </c>
      <c r="O134">
        <v>0.218</v>
      </c>
      <c r="P134">
        <v>2.3199999999999998</v>
      </c>
      <c r="Q134" t="s">
        <v>69</v>
      </c>
      <c r="R134" t="s">
        <v>66</v>
      </c>
      <c r="S134">
        <v>4.4999999999999998E-2</v>
      </c>
      <c r="T134">
        <v>0.50700000000000001</v>
      </c>
      <c r="U134">
        <v>27.8</v>
      </c>
      <c r="W134" s="2">
        <v>1</v>
      </c>
      <c r="Y134">
        <f t="shared" si="6"/>
        <v>43.9</v>
      </c>
      <c r="AD134" s="3"/>
      <c r="AE134" s="3"/>
      <c r="AF134" s="2">
        <v>1</v>
      </c>
      <c r="AG134" s="7"/>
      <c r="AH134" s="4">
        <f t="shared" si="7"/>
        <v>2.3199999999999998</v>
      </c>
      <c r="AM134" s="3"/>
      <c r="AN134" s="3"/>
      <c r="AO134" s="2">
        <v>1</v>
      </c>
      <c r="AP134" s="7"/>
      <c r="AQ134" s="4">
        <f t="shared" si="8"/>
        <v>27.8</v>
      </c>
      <c r="AV134" s="3"/>
      <c r="AW134" s="3"/>
    </row>
    <row r="135" spans="1:49" x14ac:dyDescent="0.35">
      <c r="A135" s="1">
        <v>43752</v>
      </c>
      <c r="B135" t="s">
        <v>83</v>
      </c>
      <c r="C135" t="s">
        <v>161</v>
      </c>
      <c r="D135">
        <v>83</v>
      </c>
      <c r="E135">
        <v>1</v>
      </c>
      <c r="F135">
        <v>1</v>
      </c>
      <c r="G135" t="s">
        <v>65</v>
      </c>
      <c r="H135" t="s">
        <v>66</v>
      </c>
      <c r="I135">
        <v>7.9100000000000004E-3</v>
      </c>
      <c r="J135">
        <v>0.14000000000000001</v>
      </c>
      <c r="K135">
        <v>4.84</v>
      </c>
      <c r="L135" t="s">
        <v>67</v>
      </c>
      <c r="M135" t="s">
        <v>68</v>
      </c>
      <c r="N135">
        <v>1.54E-2</v>
      </c>
      <c r="O135">
        <v>0.215</v>
      </c>
      <c r="P135">
        <v>2.23</v>
      </c>
      <c r="Q135" t="s">
        <v>69</v>
      </c>
      <c r="R135" t="s">
        <v>66</v>
      </c>
      <c r="S135">
        <v>1.9900000000000001E-2</v>
      </c>
      <c r="T135">
        <v>0.24099999999999999</v>
      </c>
      <c r="U135">
        <v>12.7</v>
      </c>
      <c r="W135" s="2">
        <v>1</v>
      </c>
      <c r="Y135">
        <f t="shared" si="6"/>
        <v>4.84</v>
      </c>
      <c r="AF135" s="2">
        <v>1</v>
      </c>
      <c r="AG135" s="7"/>
      <c r="AH135" s="4">
        <f t="shared" si="7"/>
        <v>2.23</v>
      </c>
      <c r="AO135" s="2">
        <v>1</v>
      </c>
      <c r="AP135" s="7"/>
      <c r="AQ135" s="4">
        <f t="shared" si="8"/>
        <v>12.7</v>
      </c>
    </row>
    <row r="136" spans="1:49" x14ac:dyDescent="0.35">
      <c r="A136" s="1">
        <v>43752</v>
      </c>
      <c r="B136" t="s">
        <v>83</v>
      </c>
      <c r="C136" t="s">
        <v>162</v>
      </c>
      <c r="D136">
        <v>84</v>
      </c>
      <c r="E136">
        <v>1</v>
      </c>
      <c r="F136">
        <v>1</v>
      </c>
      <c r="G136" t="s">
        <v>65</v>
      </c>
      <c r="H136" t="s">
        <v>66</v>
      </c>
      <c r="I136">
        <v>1.8499999999999999E-2</v>
      </c>
      <c r="J136">
        <v>0.34300000000000003</v>
      </c>
      <c r="K136">
        <v>11.9</v>
      </c>
      <c r="L136" t="s">
        <v>67</v>
      </c>
      <c r="M136" t="s">
        <v>68</v>
      </c>
      <c r="N136">
        <v>1.61E-2</v>
      </c>
      <c r="O136">
        <v>0.23200000000000001</v>
      </c>
      <c r="P136">
        <v>2.79</v>
      </c>
      <c r="Q136" t="s">
        <v>69</v>
      </c>
      <c r="R136" t="s">
        <v>66</v>
      </c>
      <c r="S136">
        <v>4.1000000000000002E-2</v>
      </c>
      <c r="T136">
        <v>0.47399999999999998</v>
      </c>
      <c r="U136">
        <v>25.9</v>
      </c>
      <c r="V136" s="2"/>
      <c r="W136" s="2">
        <v>1</v>
      </c>
      <c r="Y136">
        <f t="shared" si="6"/>
        <v>11.9</v>
      </c>
      <c r="AF136" s="2">
        <v>1</v>
      </c>
      <c r="AG136" s="7"/>
      <c r="AH136" s="4">
        <f t="shared" si="7"/>
        <v>2.79</v>
      </c>
      <c r="AO136" s="2">
        <v>1</v>
      </c>
      <c r="AP136" s="7"/>
      <c r="AQ136" s="4">
        <f t="shared" si="8"/>
        <v>25.9</v>
      </c>
    </row>
    <row r="137" spans="1:49" x14ac:dyDescent="0.35">
      <c r="A137" s="1">
        <v>43752</v>
      </c>
      <c r="B137" t="s">
        <v>83</v>
      </c>
      <c r="C137" t="s">
        <v>163</v>
      </c>
      <c r="D137">
        <v>85</v>
      </c>
      <c r="E137">
        <v>1</v>
      </c>
      <c r="F137">
        <v>1</v>
      </c>
      <c r="G137" t="s">
        <v>65</v>
      </c>
      <c r="H137" t="s">
        <v>66</v>
      </c>
      <c r="I137">
        <v>5.2100000000000002E-3</v>
      </c>
      <c r="J137">
        <v>0.13700000000000001</v>
      </c>
      <c r="K137">
        <v>4.7300000000000004</v>
      </c>
      <c r="L137" t="s">
        <v>67</v>
      </c>
      <c r="M137" t="s">
        <v>68</v>
      </c>
      <c r="N137">
        <v>1.2200000000000001E-2</v>
      </c>
      <c r="O137">
        <v>0.17899999999999999</v>
      </c>
      <c r="P137">
        <v>0.98499999999999999</v>
      </c>
      <c r="Q137" t="s">
        <v>69</v>
      </c>
      <c r="R137" t="s">
        <v>66</v>
      </c>
      <c r="S137">
        <v>2.4199999999999998E-3</v>
      </c>
      <c r="T137">
        <v>9.4699999999999993E-3</v>
      </c>
      <c r="U137">
        <v>-0.38300000000000001</v>
      </c>
      <c r="W137" s="2">
        <v>1</v>
      </c>
      <c r="X137" s="7" t="s">
        <v>193</v>
      </c>
      <c r="Y137">
        <f t="shared" si="6"/>
        <v>4.7300000000000004</v>
      </c>
      <c r="AF137" s="2">
        <v>1</v>
      </c>
      <c r="AG137" s="7"/>
      <c r="AH137" s="4">
        <f t="shared" si="7"/>
        <v>0.98499999999999999</v>
      </c>
      <c r="AO137" s="2">
        <v>1</v>
      </c>
      <c r="AP137" s="7"/>
      <c r="AQ137" s="4">
        <f t="shared" si="8"/>
        <v>-0.38300000000000001</v>
      </c>
    </row>
    <row r="138" spans="1:49" x14ac:dyDescent="0.35">
      <c r="A138" s="1">
        <v>43752</v>
      </c>
      <c r="B138" t="s">
        <v>83</v>
      </c>
      <c r="C138" t="s">
        <v>138</v>
      </c>
      <c r="D138" t="s">
        <v>81</v>
      </c>
      <c r="E138">
        <v>10</v>
      </c>
      <c r="F138">
        <v>1</v>
      </c>
      <c r="G138" t="s">
        <v>65</v>
      </c>
      <c r="H138" t="s">
        <v>66</v>
      </c>
      <c r="I138">
        <v>2.2599999999999999E-2</v>
      </c>
      <c r="J138">
        <v>0.29899999999999999</v>
      </c>
      <c r="K138">
        <v>10.4</v>
      </c>
      <c r="L138" t="s">
        <v>67</v>
      </c>
      <c r="M138" t="s">
        <v>68</v>
      </c>
      <c r="N138">
        <v>3.1199999999999999E-2</v>
      </c>
      <c r="O138">
        <v>0.42099999999999999</v>
      </c>
      <c r="P138">
        <v>9.3000000000000007</v>
      </c>
      <c r="Q138" t="s">
        <v>69</v>
      </c>
      <c r="R138" t="s">
        <v>66</v>
      </c>
      <c r="S138">
        <v>1.6799999999999999E-2</v>
      </c>
      <c r="T138">
        <v>0.192</v>
      </c>
      <c r="U138">
        <v>9.94</v>
      </c>
      <c r="W138" s="2">
        <v>1</v>
      </c>
      <c r="Y138">
        <f t="shared" si="6"/>
        <v>10.4</v>
      </c>
      <c r="Z138" s="3"/>
      <c r="AA138" s="3"/>
      <c r="AF138" s="2">
        <v>1</v>
      </c>
      <c r="AG138" s="7"/>
      <c r="AH138" s="4">
        <f t="shared" si="7"/>
        <v>9.3000000000000007</v>
      </c>
      <c r="AI138" s="3"/>
      <c r="AJ138" s="3"/>
      <c r="AO138" s="2">
        <v>1</v>
      </c>
      <c r="AP138" s="7"/>
      <c r="AQ138" s="4">
        <f t="shared" si="8"/>
        <v>9.94</v>
      </c>
      <c r="AR138" s="3"/>
      <c r="AS138" s="3"/>
    </row>
    <row r="139" spans="1:49" x14ac:dyDescent="0.35">
      <c r="A139" s="1">
        <v>43752</v>
      </c>
      <c r="B139" t="s">
        <v>83</v>
      </c>
      <c r="C139" t="s">
        <v>164</v>
      </c>
      <c r="D139">
        <v>89</v>
      </c>
      <c r="E139">
        <v>1</v>
      </c>
      <c r="F139">
        <v>1</v>
      </c>
      <c r="G139" t="s">
        <v>65</v>
      </c>
      <c r="H139" t="s">
        <v>66</v>
      </c>
      <c r="I139">
        <v>5.5399999999999998E-2</v>
      </c>
      <c r="J139">
        <v>0.93300000000000005</v>
      </c>
      <c r="K139">
        <v>32.6</v>
      </c>
      <c r="L139" t="s">
        <v>67</v>
      </c>
      <c r="M139" t="s">
        <v>68</v>
      </c>
      <c r="N139">
        <v>2.3E-2</v>
      </c>
      <c r="O139">
        <v>0.35899999999999999</v>
      </c>
      <c r="P139">
        <v>7.15</v>
      </c>
      <c r="Q139" t="s">
        <v>69</v>
      </c>
      <c r="R139" t="s">
        <v>66</v>
      </c>
      <c r="S139">
        <v>0.186</v>
      </c>
      <c r="T139">
        <v>2.0499999999999998</v>
      </c>
      <c r="U139">
        <v>117</v>
      </c>
      <c r="W139" s="2">
        <v>1</v>
      </c>
      <c r="Y139">
        <f t="shared" si="6"/>
        <v>32.6</v>
      </c>
      <c r="Z139" s="3"/>
      <c r="AA139" s="3"/>
      <c r="AB139" s="3">
        <f>ABS(100*ABS(Y139-Y132)/AVERAGE(Y139,Y132))</f>
        <v>1.85758513931889</v>
      </c>
      <c r="AC139" s="3" t="str">
        <f>IF(Y139&gt;10, (IF((AND(AB139&gt;=0,AB139&lt;=20)=TRUE),"PASS","FAIL")),(IF((AND(AB139&gt;=0,AB139&lt;=50)=TRUE),"PASS","FAIL")))</f>
        <v>PASS</v>
      </c>
      <c r="AF139" s="2">
        <v>1</v>
      </c>
      <c r="AG139" s="7"/>
      <c r="AH139" s="4">
        <f t="shared" si="7"/>
        <v>7.15</v>
      </c>
      <c r="AI139" s="3"/>
      <c r="AJ139" s="3"/>
      <c r="AK139" s="3">
        <f>ABS(100*ABS(AH139-AH132)/AVERAGE(AH139,AH132))</f>
        <v>25.37431048069346</v>
      </c>
      <c r="AL139" s="3" t="str">
        <f>IF(AH139&gt;10, (IF((AND(AK139&gt;=0,AK139&lt;=20)=TRUE),"PASS","FAIL")),(IF((AND(AK139&gt;=0,AK139&lt;=50)=TRUE),"PASS","FAIL")))</f>
        <v>PASS</v>
      </c>
      <c r="AO139" s="2">
        <v>1</v>
      </c>
      <c r="AP139" s="7"/>
      <c r="AQ139" s="4">
        <f t="shared" si="8"/>
        <v>117</v>
      </c>
      <c r="AR139" s="3"/>
      <c r="AS139" s="3"/>
      <c r="AT139" s="3">
        <f>ABS(100*ABS(AQ139-AQ132)/AVERAGE(AQ139,AQ132))</f>
        <v>5.809128630705394</v>
      </c>
      <c r="AU139" s="3" t="str">
        <f>IF(AQ139&gt;10, (IF((AND(AT139&gt;=0,AT139&lt;=20)=TRUE),"PASS","FAIL")),(IF((AND(AT139&gt;=0,AT139&lt;=50)=TRUE),"PASS","FAIL")))</f>
        <v>PASS</v>
      </c>
    </row>
    <row r="140" spans="1:49" x14ac:dyDescent="0.35">
      <c r="A140" s="1">
        <v>43752</v>
      </c>
      <c r="B140" t="s">
        <v>83</v>
      </c>
      <c r="C140" t="s">
        <v>165</v>
      </c>
      <c r="D140">
        <v>90</v>
      </c>
      <c r="E140">
        <v>1</v>
      </c>
      <c r="F140">
        <v>1</v>
      </c>
      <c r="G140" t="s">
        <v>65</v>
      </c>
      <c r="H140" t="s">
        <v>66</v>
      </c>
      <c r="I140">
        <v>3.6999999999999998E-2</v>
      </c>
      <c r="J140">
        <v>0.57399999999999995</v>
      </c>
      <c r="K140">
        <v>20</v>
      </c>
      <c r="L140" t="s">
        <v>67</v>
      </c>
      <c r="M140" t="s">
        <v>68</v>
      </c>
      <c r="N140">
        <v>5.5899999999999998E-2</v>
      </c>
      <c r="O140">
        <v>0.69699999999999995</v>
      </c>
      <c r="P140">
        <v>18.8</v>
      </c>
      <c r="Q140" t="s">
        <v>69</v>
      </c>
      <c r="R140" t="s">
        <v>66</v>
      </c>
      <c r="S140">
        <v>2.9600000000000001E-2</v>
      </c>
      <c r="T140">
        <v>0.313</v>
      </c>
      <c r="U140">
        <v>16.8</v>
      </c>
      <c r="W140" s="2">
        <v>2</v>
      </c>
      <c r="X140" s="7" t="s">
        <v>192</v>
      </c>
      <c r="Y140">
        <f t="shared" si="6"/>
        <v>20</v>
      </c>
      <c r="Z140" s="3"/>
      <c r="AA140" s="3"/>
      <c r="AB140" s="3"/>
      <c r="AC140" s="3"/>
      <c r="AD140" s="3">
        <f>100*((Y140*4200)-(Y137*4000))/(1000*80)</f>
        <v>81.349999999999994</v>
      </c>
      <c r="AE140" s="3" t="str">
        <f>IF(Y139&gt;10, (IF((AND(AD140&gt;=80,AD140&lt;=120)=TRUE),"PASS","FAIL")),(IF((AND(AD140&gt;=50,AD140&lt;=150)=TRUE),"PASS","FAIL")))</f>
        <v>PASS</v>
      </c>
      <c r="AF140" s="2">
        <v>1</v>
      </c>
      <c r="AG140" s="7"/>
      <c r="AH140" s="4">
        <f t="shared" si="7"/>
        <v>18.8</v>
      </c>
      <c r="AI140" s="3"/>
      <c r="AJ140" s="3"/>
      <c r="AK140" s="3"/>
      <c r="AL140" s="3"/>
      <c r="AM140" s="3">
        <f>100*((AH140*4200)-(AH137*4000))/(1000*80)</f>
        <v>93.775000000000006</v>
      </c>
      <c r="AN140" s="3" t="str">
        <f>IF(AH139&gt;10, (IF((AND(AM140&gt;=80,AM140&lt;=120)=TRUE),"PASS","FAIL")),(IF((AND(AM140&gt;=50,AM140&lt;=150)=TRUE),"PASS","FAIL")))</f>
        <v>PASS</v>
      </c>
      <c r="AO140" s="2">
        <v>1</v>
      </c>
      <c r="AP140" s="7"/>
      <c r="AQ140" s="4">
        <f t="shared" si="8"/>
        <v>16.8</v>
      </c>
      <c r="AR140" s="3"/>
      <c r="AS140" s="3"/>
      <c r="AT140" s="3"/>
      <c r="AU140" s="3"/>
      <c r="AV140" s="3">
        <f>100*((AQ140*4200)-(AQ137*4000))/(1000*80)</f>
        <v>90.114999999999995</v>
      </c>
      <c r="AW140" s="3" t="str">
        <f>IF(AQ139&gt;10, (IF((AND(AV140&gt;=80,AV140&lt;=120)=TRUE),"PASS","FAIL")),(IF((AND(AV140&gt;=50,AV140&lt;=150)=TRUE),"PASS","FAIL")))</f>
        <v>PASS</v>
      </c>
    </row>
    <row r="141" spans="1:49" x14ac:dyDescent="0.35">
      <c r="A141" s="1">
        <v>43752</v>
      </c>
      <c r="B141" t="s">
        <v>83</v>
      </c>
      <c r="C141" t="s">
        <v>84</v>
      </c>
      <c r="D141" t="s">
        <v>12</v>
      </c>
      <c r="E141">
        <v>1</v>
      </c>
      <c r="F141">
        <v>1</v>
      </c>
      <c r="G141" t="s">
        <v>65</v>
      </c>
      <c r="H141" t="s">
        <v>66</v>
      </c>
      <c r="I141">
        <v>4.65E-2</v>
      </c>
      <c r="J141">
        <v>0.74099999999999999</v>
      </c>
      <c r="K141">
        <v>25.9</v>
      </c>
      <c r="L141" t="s">
        <v>67</v>
      </c>
      <c r="M141" t="s">
        <v>68</v>
      </c>
      <c r="N141">
        <v>6.6000000000000003E-2</v>
      </c>
      <c r="O141">
        <v>0.78600000000000003</v>
      </c>
      <c r="P141">
        <v>21.8</v>
      </c>
      <c r="Q141" t="s">
        <v>69</v>
      </c>
      <c r="R141" t="s">
        <v>66</v>
      </c>
      <c r="S141">
        <v>3.0599999999999999E-2</v>
      </c>
      <c r="T141">
        <v>0.315</v>
      </c>
      <c r="U141">
        <v>16.899999999999999</v>
      </c>
      <c r="W141" s="2">
        <v>1</v>
      </c>
      <c r="Y141">
        <f t="shared" si="6"/>
        <v>25.9</v>
      </c>
      <c r="Z141" s="3">
        <f>100*(Y141-25)/25</f>
        <v>3.5999999999999943</v>
      </c>
      <c r="AA141" s="3" t="str">
        <f>IF((ABS(Z141))&lt;=20,"PASS","FAIL")</f>
        <v>PASS</v>
      </c>
      <c r="AD141" s="3"/>
      <c r="AE141" s="3"/>
      <c r="AF141" s="2">
        <v>1</v>
      </c>
      <c r="AG141" s="7"/>
      <c r="AH141" s="4">
        <f t="shared" si="7"/>
        <v>21.8</v>
      </c>
      <c r="AI141" s="3">
        <f>100*(AH141-25)/25</f>
        <v>-12.799999999999997</v>
      </c>
      <c r="AJ141" s="3" t="str">
        <f>IF((ABS(AI141))&lt;=20,"PASS","FAIL")</f>
        <v>PASS</v>
      </c>
      <c r="AM141" s="3"/>
      <c r="AN141" s="3"/>
      <c r="AO141" s="2">
        <v>1</v>
      </c>
      <c r="AP141" s="7"/>
      <c r="AQ141" s="4">
        <f t="shared" si="8"/>
        <v>16.899999999999999</v>
      </c>
      <c r="AR141" s="3">
        <f>100*(AQ141-25)/25</f>
        <v>-32.400000000000006</v>
      </c>
      <c r="AS141" s="3" t="str">
        <f>IF((ABS(AR141))&lt;=20,"PASS","FAIL")</f>
        <v>FAIL</v>
      </c>
      <c r="AV141" s="3"/>
      <c r="AW141" s="3"/>
    </row>
    <row r="142" spans="1:49" x14ac:dyDescent="0.35">
      <c r="A142" s="1">
        <v>43752</v>
      </c>
      <c r="B142" t="s">
        <v>83</v>
      </c>
      <c r="C142" t="s">
        <v>35</v>
      </c>
      <c r="D142" t="s">
        <v>60</v>
      </c>
      <c r="E142">
        <v>1</v>
      </c>
      <c r="F142">
        <v>1</v>
      </c>
      <c r="G142" t="s">
        <v>65</v>
      </c>
      <c r="H142" t="s">
        <v>66</v>
      </c>
      <c r="I142">
        <v>8.5100000000000002E-3</v>
      </c>
      <c r="J142">
        <v>3.9399999999999998E-2</v>
      </c>
      <c r="K142">
        <v>1.34</v>
      </c>
      <c r="L142" t="s">
        <v>67</v>
      </c>
      <c r="M142" t="s">
        <v>68</v>
      </c>
      <c r="N142">
        <v>7.5900000000000004E-3</v>
      </c>
      <c r="O142">
        <v>0.13600000000000001</v>
      </c>
      <c r="P142">
        <v>-0.495</v>
      </c>
      <c r="Q142" t="s">
        <v>69</v>
      </c>
      <c r="R142" t="s">
        <v>66</v>
      </c>
      <c r="S142">
        <v>-2.4599999999999999E-3</v>
      </c>
      <c r="T142">
        <v>7.4799999999999997E-3</v>
      </c>
      <c r="U142">
        <v>-0.495</v>
      </c>
      <c r="W142" s="2">
        <v>1</v>
      </c>
      <c r="Y142">
        <f t="shared" si="6"/>
        <v>1.34</v>
      </c>
      <c r="AF142" s="2">
        <v>1</v>
      </c>
      <c r="AG142" s="7"/>
      <c r="AH142" s="4">
        <f t="shared" si="7"/>
        <v>-0.495</v>
      </c>
      <c r="AO142" s="2">
        <v>1</v>
      </c>
      <c r="AP142" s="7"/>
      <c r="AQ142" s="4">
        <f t="shared" si="8"/>
        <v>-0.495</v>
      </c>
    </row>
    <row r="143" spans="1:49" x14ac:dyDescent="0.35">
      <c r="A143" s="1">
        <v>43752</v>
      </c>
      <c r="B143" t="s">
        <v>83</v>
      </c>
      <c r="C143" t="s">
        <v>88</v>
      </c>
      <c r="D143">
        <v>91</v>
      </c>
      <c r="E143">
        <v>1</v>
      </c>
      <c r="F143">
        <v>1</v>
      </c>
      <c r="G143" t="s">
        <v>65</v>
      </c>
      <c r="H143" t="s">
        <v>66</v>
      </c>
      <c r="I143">
        <v>1.5299999999999999E-2</v>
      </c>
      <c r="J143">
        <v>0.245</v>
      </c>
      <c r="K143">
        <v>8.52</v>
      </c>
      <c r="L143" t="s">
        <v>67</v>
      </c>
      <c r="M143" t="s">
        <v>68</v>
      </c>
      <c r="N143">
        <v>1.6799999999999999E-2</v>
      </c>
      <c r="O143">
        <v>0.22700000000000001</v>
      </c>
      <c r="P143">
        <v>2.65</v>
      </c>
      <c r="Q143" t="s">
        <v>69</v>
      </c>
      <c r="R143" t="s">
        <v>66</v>
      </c>
      <c r="S143">
        <v>8.9999999999999998E-4</v>
      </c>
      <c r="T143">
        <v>1.3299999999999999E-2</v>
      </c>
      <c r="U143">
        <v>-0.17</v>
      </c>
      <c r="W143" s="2">
        <v>1</v>
      </c>
      <c r="Y143">
        <f t="shared" si="6"/>
        <v>8.52</v>
      </c>
      <c r="AF143" s="2">
        <v>1</v>
      </c>
      <c r="AG143" s="7"/>
      <c r="AH143" s="4">
        <f t="shared" si="7"/>
        <v>2.65</v>
      </c>
      <c r="AO143" s="2">
        <v>1</v>
      </c>
      <c r="AP143" s="7"/>
      <c r="AQ143" s="4">
        <f t="shared" si="8"/>
        <v>-0.17</v>
      </c>
    </row>
    <row r="144" spans="1:49" x14ac:dyDescent="0.35">
      <c r="A144" s="1">
        <v>43752</v>
      </c>
      <c r="B144" t="s">
        <v>83</v>
      </c>
      <c r="C144" t="s">
        <v>166</v>
      </c>
      <c r="D144">
        <v>92</v>
      </c>
      <c r="E144">
        <v>1</v>
      </c>
      <c r="F144">
        <v>1</v>
      </c>
      <c r="G144" t="s">
        <v>65</v>
      </c>
      <c r="H144" t="s">
        <v>66</v>
      </c>
      <c r="I144">
        <v>8.3300000000000006E-3</v>
      </c>
      <c r="J144">
        <v>7.0199999999999999E-2</v>
      </c>
      <c r="K144">
        <v>2.41</v>
      </c>
      <c r="L144" t="s">
        <v>67</v>
      </c>
      <c r="M144" t="s">
        <v>68</v>
      </c>
      <c r="N144">
        <v>1.21E-2</v>
      </c>
      <c r="O144">
        <v>0.19400000000000001</v>
      </c>
      <c r="P144">
        <v>1.49</v>
      </c>
      <c r="Q144" t="s">
        <v>69</v>
      </c>
      <c r="R144" t="s">
        <v>66</v>
      </c>
      <c r="S144">
        <v>4.9699999999999996E-3</v>
      </c>
      <c r="T144">
        <v>6.7599999999999993E-2</v>
      </c>
      <c r="U144">
        <v>2.9</v>
      </c>
      <c r="W144" s="2">
        <v>1</v>
      </c>
      <c r="Y144">
        <f t="shared" si="6"/>
        <v>2.41</v>
      </c>
      <c r="AF144" s="2">
        <v>1</v>
      </c>
      <c r="AG144" s="7"/>
      <c r="AH144" s="4">
        <f t="shared" si="7"/>
        <v>1.49</v>
      </c>
      <c r="AO144" s="2">
        <v>1</v>
      </c>
      <c r="AP144" s="7"/>
      <c r="AQ144" s="4">
        <f t="shared" si="8"/>
        <v>2.9</v>
      </c>
    </row>
    <row r="145" spans="1:49" x14ac:dyDescent="0.35">
      <c r="A145" s="1">
        <v>43752</v>
      </c>
      <c r="B145" t="s">
        <v>83</v>
      </c>
      <c r="C145" t="s">
        <v>167</v>
      </c>
      <c r="D145">
        <v>93</v>
      </c>
      <c r="E145">
        <v>1</v>
      </c>
      <c r="F145">
        <v>1</v>
      </c>
      <c r="G145" t="s">
        <v>65</v>
      </c>
      <c r="H145" t="s">
        <v>66</v>
      </c>
      <c r="I145">
        <v>1.24E-2</v>
      </c>
      <c r="J145">
        <v>0.187</v>
      </c>
      <c r="K145">
        <v>6.51</v>
      </c>
      <c r="L145" t="s">
        <v>67</v>
      </c>
      <c r="M145" t="s">
        <v>68</v>
      </c>
      <c r="N145">
        <v>1.26E-2</v>
      </c>
      <c r="O145">
        <v>0.20100000000000001</v>
      </c>
      <c r="P145">
        <v>1.76</v>
      </c>
      <c r="Q145" t="s">
        <v>69</v>
      </c>
      <c r="R145" t="s">
        <v>66</v>
      </c>
      <c r="S145">
        <v>1.8600000000000001E-3</v>
      </c>
      <c r="T145">
        <v>3.6099999999999999E-3</v>
      </c>
      <c r="U145">
        <v>-0.71299999999999997</v>
      </c>
      <c r="W145" s="2">
        <v>1</v>
      </c>
      <c r="Y145">
        <f t="shared" si="6"/>
        <v>6.51</v>
      </c>
      <c r="AF145" s="2">
        <v>1</v>
      </c>
      <c r="AG145" s="7"/>
      <c r="AH145" s="4">
        <f t="shared" si="7"/>
        <v>1.76</v>
      </c>
      <c r="AO145" s="2">
        <v>1</v>
      </c>
      <c r="AP145" s="7"/>
      <c r="AQ145" s="4">
        <f t="shared" si="8"/>
        <v>-0.71299999999999997</v>
      </c>
    </row>
    <row r="146" spans="1:49" x14ac:dyDescent="0.35">
      <c r="A146" s="1">
        <v>43752</v>
      </c>
      <c r="B146" t="s">
        <v>83</v>
      </c>
      <c r="C146" t="s">
        <v>168</v>
      </c>
      <c r="D146">
        <v>94</v>
      </c>
      <c r="E146">
        <v>1</v>
      </c>
      <c r="F146">
        <v>1</v>
      </c>
      <c r="G146" t="s">
        <v>65</v>
      </c>
      <c r="H146" t="s">
        <v>66</v>
      </c>
      <c r="I146">
        <v>2.5999999999999999E-2</v>
      </c>
      <c r="J146">
        <v>0.46500000000000002</v>
      </c>
      <c r="K146">
        <v>16.2</v>
      </c>
      <c r="L146" t="s">
        <v>67</v>
      </c>
      <c r="M146" t="s">
        <v>68</v>
      </c>
      <c r="N146">
        <v>0.02</v>
      </c>
      <c r="O146">
        <v>0.28000000000000003</v>
      </c>
      <c r="P146">
        <v>4.45</v>
      </c>
      <c r="Q146" t="s">
        <v>69</v>
      </c>
      <c r="R146" t="s">
        <v>66</v>
      </c>
      <c r="S146">
        <v>0.14599999999999999</v>
      </c>
      <c r="T146">
        <v>1.65</v>
      </c>
      <c r="U146">
        <v>93.3</v>
      </c>
      <c r="W146" s="2">
        <v>1</v>
      </c>
      <c r="Y146">
        <f t="shared" si="6"/>
        <v>16.2</v>
      </c>
      <c r="AF146" s="2">
        <v>1</v>
      </c>
      <c r="AG146" s="7"/>
      <c r="AH146" s="4">
        <f t="shared" si="7"/>
        <v>4.45</v>
      </c>
      <c r="AO146" s="2">
        <v>1</v>
      </c>
      <c r="AP146" s="7"/>
      <c r="AQ146" s="4">
        <f t="shared" si="8"/>
        <v>93.3</v>
      </c>
    </row>
    <row r="147" spans="1:49" x14ac:dyDescent="0.35">
      <c r="A147" s="1">
        <v>43752</v>
      </c>
      <c r="B147" t="s">
        <v>83</v>
      </c>
      <c r="C147" t="s">
        <v>169</v>
      </c>
      <c r="D147">
        <v>95</v>
      </c>
      <c r="E147">
        <v>1</v>
      </c>
      <c r="F147">
        <v>1</v>
      </c>
      <c r="G147" t="s">
        <v>65</v>
      </c>
      <c r="H147" t="s">
        <v>66</v>
      </c>
      <c r="I147">
        <v>2.6100000000000002E-2</v>
      </c>
      <c r="J147">
        <v>0.26800000000000002</v>
      </c>
      <c r="K147">
        <v>9.33</v>
      </c>
      <c r="L147" t="s">
        <v>67</v>
      </c>
      <c r="M147" t="s">
        <v>68</v>
      </c>
      <c r="N147">
        <v>1.44E-2</v>
      </c>
      <c r="O147">
        <v>0.224</v>
      </c>
      <c r="P147">
        <v>2.52</v>
      </c>
      <c r="Q147" t="s">
        <v>69</v>
      </c>
      <c r="R147" t="s">
        <v>66</v>
      </c>
      <c r="S147">
        <v>-3.8999999999999998E-3</v>
      </c>
      <c r="T147">
        <v>-3.7400000000000003E-2</v>
      </c>
      <c r="U147">
        <v>-3.02</v>
      </c>
      <c r="W147" s="2">
        <v>2</v>
      </c>
      <c r="X147" s="7" t="s">
        <v>192</v>
      </c>
      <c r="Y147">
        <f t="shared" si="6"/>
        <v>9.33</v>
      </c>
      <c r="AF147" s="2">
        <v>1</v>
      </c>
      <c r="AG147" s="7"/>
      <c r="AH147" s="4">
        <f t="shared" si="7"/>
        <v>2.52</v>
      </c>
      <c r="AO147" s="2">
        <v>1</v>
      </c>
      <c r="AP147" s="7"/>
      <c r="AQ147" s="4">
        <f t="shared" si="8"/>
        <v>-3.02</v>
      </c>
    </row>
    <row r="148" spans="1:49" x14ac:dyDescent="0.35">
      <c r="A148" s="1">
        <v>43752</v>
      </c>
      <c r="B148" t="s">
        <v>83</v>
      </c>
      <c r="C148" t="s">
        <v>170</v>
      </c>
      <c r="D148">
        <v>96</v>
      </c>
      <c r="E148">
        <v>1</v>
      </c>
      <c r="F148">
        <v>1</v>
      </c>
      <c r="G148" t="s">
        <v>65</v>
      </c>
      <c r="H148" t="s">
        <v>66</v>
      </c>
      <c r="I148">
        <v>1.21E-2</v>
      </c>
      <c r="J148">
        <v>0.28199999999999997</v>
      </c>
      <c r="K148">
        <v>9.83</v>
      </c>
      <c r="L148" t="s">
        <v>67</v>
      </c>
      <c r="M148" t="s">
        <v>68</v>
      </c>
      <c r="N148">
        <v>1.32E-2</v>
      </c>
      <c r="O148">
        <v>0.189</v>
      </c>
      <c r="P148">
        <v>1.35</v>
      </c>
      <c r="Q148" t="s">
        <v>69</v>
      </c>
      <c r="R148" t="s">
        <v>66</v>
      </c>
      <c r="S148">
        <v>3.4199999999999999E-3</v>
      </c>
      <c r="T148">
        <v>3.1399999999999997E-2</v>
      </c>
      <c r="U148">
        <v>0.85299999999999998</v>
      </c>
      <c r="W148" s="2">
        <v>1</v>
      </c>
      <c r="Y148">
        <f t="shared" si="6"/>
        <v>9.83</v>
      </c>
      <c r="AF148" s="2">
        <v>1</v>
      </c>
      <c r="AG148" s="7"/>
      <c r="AH148" s="4">
        <f t="shared" si="7"/>
        <v>1.35</v>
      </c>
      <c r="AO148" s="2">
        <v>1</v>
      </c>
      <c r="AP148" s="7"/>
      <c r="AQ148" s="4">
        <f t="shared" si="8"/>
        <v>0.85299999999999998</v>
      </c>
    </row>
    <row r="149" spans="1:49" x14ac:dyDescent="0.35">
      <c r="A149" s="1">
        <v>43752</v>
      </c>
      <c r="B149" t="s">
        <v>83</v>
      </c>
      <c r="C149" t="s">
        <v>171</v>
      </c>
      <c r="D149">
        <v>97</v>
      </c>
      <c r="E149">
        <v>1</v>
      </c>
      <c r="F149">
        <v>1</v>
      </c>
      <c r="G149" t="s">
        <v>65</v>
      </c>
      <c r="H149" t="s">
        <v>66</v>
      </c>
      <c r="I149">
        <v>1.8499999999999999E-2</v>
      </c>
      <c r="J149">
        <v>0.29799999999999999</v>
      </c>
      <c r="K149">
        <v>10.4</v>
      </c>
      <c r="L149" t="s">
        <v>67</v>
      </c>
      <c r="M149" t="s">
        <v>68</v>
      </c>
      <c r="N149">
        <v>3.0800000000000001E-2</v>
      </c>
      <c r="O149">
        <v>0.40300000000000002</v>
      </c>
      <c r="P149">
        <v>8.67</v>
      </c>
      <c r="Q149" t="s">
        <v>69</v>
      </c>
      <c r="R149" t="s">
        <v>66</v>
      </c>
      <c r="S149">
        <v>0.155</v>
      </c>
      <c r="T149">
        <v>1.76</v>
      </c>
      <c r="U149">
        <v>99.5</v>
      </c>
      <c r="W149" s="2">
        <v>1</v>
      </c>
      <c r="Y149">
        <f t="shared" si="6"/>
        <v>10.4</v>
      </c>
      <c r="AF149" s="2">
        <v>1</v>
      </c>
      <c r="AG149" s="7"/>
      <c r="AH149" s="4">
        <f t="shared" si="7"/>
        <v>8.67</v>
      </c>
      <c r="AO149" s="2">
        <v>1</v>
      </c>
      <c r="AP149" s="7"/>
      <c r="AQ149" s="4">
        <f t="shared" si="8"/>
        <v>99.5</v>
      </c>
    </row>
    <row r="150" spans="1:49" x14ac:dyDescent="0.35">
      <c r="A150" s="1">
        <v>43752</v>
      </c>
      <c r="B150" t="s">
        <v>83</v>
      </c>
      <c r="C150" t="s">
        <v>172</v>
      </c>
      <c r="D150">
        <v>98</v>
      </c>
      <c r="E150">
        <v>1</v>
      </c>
      <c r="F150">
        <v>1</v>
      </c>
      <c r="G150" t="s">
        <v>65</v>
      </c>
      <c r="H150" t="s">
        <v>66</v>
      </c>
      <c r="I150">
        <v>5.1700000000000001E-3</v>
      </c>
      <c r="J150">
        <v>9.98E-2</v>
      </c>
      <c r="K150">
        <v>3.45</v>
      </c>
      <c r="L150" t="s">
        <v>67</v>
      </c>
      <c r="M150" t="s">
        <v>68</v>
      </c>
      <c r="N150">
        <v>1.17E-2</v>
      </c>
      <c r="O150">
        <v>0.191</v>
      </c>
      <c r="P150">
        <v>1.39</v>
      </c>
      <c r="Q150" t="s">
        <v>69</v>
      </c>
      <c r="R150" t="s">
        <v>66</v>
      </c>
      <c r="S150">
        <v>-1.47E-3</v>
      </c>
      <c r="T150">
        <v>-9.3100000000000006E-3</v>
      </c>
      <c r="U150">
        <v>-1.44</v>
      </c>
      <c r="W150" s="2">
        <v>1</v>
      </c>
      <c r="Y150">
        <f t="shared" si="6"/>
        <v>3.45</v>
      </c>
      <c r="AF150" s="2">
        <v>1</v>
      </c>
      <c r="AG150" s="7"/>
      <c r="AH150" s="4">
        <f t="shared" si="7"/>
        <v>1.39</v>
      </c>
      <c r="AO150" s="2">
        <v>1</v>
      </c>
      <c r="AP150" s="7"/>
      <c r="AQ150" s="4">
        <f t="shared" si="8"/>
        <v>-1.44</v>
      </c>
    </row>
    <row r="151" spans="1:49" x14ac:dyDescent="0.35">
      <c r="A151" s="1">
        <v>43752</v>
      </c>
      <c r="B151" t="s">
        <v>83</v>
      </c>
      <c r="C151" t="s">
        <v>173</v>
      </c>
      <c r="D151">
        <v>99</v>
      </c>
      <c r="E151">
        <v>1</v>
      </c>
      <c r="F151">
        <v>1</v>
      </c>
      <c r="G151" t="s">
        <v>65</v>
      </c>
      <c r="H151" t="s">
        <v>66</v>
      </c>
      <c r="I151">
        <v>6.9699999999999996E-3</v>
      </c>
      <c r="J151">
        <v>0.16300000000000001</v>
      </c>
      <c r="K151">
        <v>5.66</v>
      </c>
      <c r="L151" t="s">
        <v>67</v>
      </c>
      <c r="M151" t="s">
        <v>68</v>
      </c>
      <c r="N151">
        <v>1.3899999999999999E-2</v>
      </c>
      <c r="O151">
        <v>0.20899999999999999</v>
      </c>
      <c r="P151">
        <v>2.0099999999999998</v>
      </c>
      <c r="Q151" t="s">
        <v>69</v>
      </c>
      <c r="R151" t="s">
        <v>66</v>
      </c>
      <c r="S151">
        <v>2.18E-2</v>
      </c>
      <c r="T151">
        <v>0.29299999999999998</v>
      </c>
      <c r="U151">
        <v>15.6</v>
      </c>
      <c r="W151" s="2">
        <v>1</v>
      </c>
      <c r="Y151">
        <f t="shared" si="6"/>
        <v>5.66</v>
      </c>
      <c r="AF151" s="2">
        <v>1</v>
      </c>
      <c r="AG151" s="7"/>
      <c r="AH151" s="4">
        <f t="shared" si="7"/>
        <v>2.0099999999999998</v>
      </c>
      <c r="AO151" s="2">
        <v>1</v>
      </c>
      <c r="AP151" s="7"/>
      <c r="AQ151" s="4">
        <f t="shared" si="8"/>
        <v>15.6</v>
      </c>
    </row>
    <row r="152" spans="1:49" x14ac:dyDescent="0.35">
      <c r="A152" s="1">
        <v>43752</v>
      </c>
      <c r="B152" t="s">
        <v>83</v>
      </c>
      <c r="C152" t="s">
        <v>174</v>
      </c>
      <c r="D152">
        <v>100</v>
      </c>
      <c r="E152">
        <v>1</v>
      </c>
      <c r="F152">
        <v>1</v>
      </c>
      <c r="G152" t="s">
        <v>65</v>
      </c>
      <c r="H152" t="s">
        <v>66</v>
      </c>
      <c r="I152">
        <v>2.8799999999999999E-2</v>
      </c>
      <c r="J152">
        <v>0.19500000000000001</v>
      </c>
      <c r="K152">
        <v>6.78</v>
      </c>
      <c r="L152" t="s">
        <v>67</v>
      </c>
      <c r="M152" t="s">
        <v>68</v>
      </c>
      <c r="N152">
        <v>1.06E-2</v>
      </c>
      <c r="O152">
        <v>0.17899999999999999</v>
      </c>
      <c r="P152">
        <v>0.98299999999999998</v>
      </c>
      <c r="Q152" t="s">
        <v>69</v>
      </c>
      <c r="R152" t="s">
        <v>66</v>
      </c>
      <c r="S152">
        <v>2.8500000000000001E-3</v>
      </c>
      <c r="T152">
        <v>2.69E-2</v>
      </c>
      <c r="U152">
        <v>0.60099999999999998</v>
      </c>
      <c r="W152" s="2">
        <v>3</v>
      </c>
      <c r="X152" s="7" t="s">
        <v>192</v>
      </c>
      <c r="Y152">
        <f t="shared" si="6"/>
        <v>6.78</v>
      </c>
      <c r="AF152" s="2">
        <v>1</v>
      </c>
      <c r="AG152" s="7"/>
      <c r="AH152" s="4">
        <f t="shared" si="7"/>
        <v>0.98299999999999998</v>
      </c>
      <c r="AO152" s="2">
        <v>1</v>
      </c>
      <c r="AP152" s="7"/>
      <c r="AQ152" s="4">
        <f t="shared" si="8"/>
        <v>0.60099999999999998</v>
      </c>
    </row>
    <row r="153" spans="1:49" x14ac:dyDescent="0.35">
      <c r="A153" s="1">
        <v>43752</v>
      </c>
      <c r="B153" t="s">
        <v>83</v>
      </c>
      <c r="C153" t="s">
        <v>175</v>
      </c>
      <c r="D153">
        <v>104</v>
      </c>
      <c r="E153">
        <v>1</v>
      </c>
      <c r="F153">
        <v>1</v>
      </c>
      <c r="G153" t="s">
        <v>65</v>
      </c>
      <c r="H153" t="s">
        <v>66</v>
      </c>
      <c r="I153">
        <v>4.3099999999999996E-3</v>
      </c>
      <c r="J153">
        <v>9.9199999999999997E-2</v>
      </c>
      <c r="K153">
        <v>3.43</v>
      </c>
      <c r="L153" t="s">
        <v>67</v>
      </c>
      <c r="M153" t="s">
        <v>68</v>
      </c>
      <c r="N153">
        <v>1.14E-2</v>
      </c>
      <c r="O153">
        <v>0.17599999999999999</v>
      </c>
      <c r="P153">
        <v>0.88800000000000001</v>
      </c>
      <c r="Q153" t="s">
        <v>69</v>
      </c>
      <c r="R153" t="s">
        <v>66</v>
      </c>
      <c r="S153">
        <v>1.8699999999999999E-3</v>
      </c>
      <c r="T153">
        <v>-1.03E-2</v>
      </c>
      <c r="U153">
        <v>-1.5</v>
      </c>
      <c r="W153" s="2">
        <v>1</v>
      </c>
      <c r="Y153">
        <f t="shared" si="6"/>
        <v>3.43</v>
      </c>
      <c r="Z153" s="3"/>
      <c r="AA153" s="3"/>
      <c r="AB153" s="3">
        <f>ABS(100*ABS(Y153-Y147)/AVERAGE(Y153,Y147))</f>
        <v>92.476489028213166</v>
      </c>
      <c r="AC153" s="3" t="str">
        <f>IF(Y153&gt;10, (IF((AND(AB153&gt;=0,AB153&lt;=20)=TRUE),"PASS","FAIL")),(IF((AND(AB153&gt;=0,AB153&lt;=50)=TRUE),"PASS","FAIL")))</f>
        <v>FAIL</v>
      </c>
      <c r="AF153" s="2">
        <v>1</v>
      </c>
      <c r="AG153" s="7"/>
      <c r="AH153" s="4">
        <f t="shared" si="7"/>
        <v>0.88800000000000001</v>
      </c>
      <c r="AI153" s="3"/>
      <c r="AJ153" s="3"/>
      <c r="AK153" s="3">
        <f>ABS(100*ABS(AH153-AH147)/AVERAGE(AH153,AH147))</f>
        <v>95.774647887323951</v>
      </c>
      <c r="AL153" s="3" t="str">
        <f>IF(AH153&gt;10, (IF((AND(AK153&gt;=0,AK153&lt;=20)=TRUE),"PASS","FAIL")),(IF((AND(AK153&gt;=0,AK153&lt;=50)=TRUE),"PASS","FAIL")))</f>
        <v>FAIL</v>
      </c>
      <c r="AO153" s="2">
        <v>1</v>
      </c>
      <c r="AP153" s="7"/>
      <c r="AQ153" s="4">
        <f t="shared" si="8"/>
        <v>-1.5</v>
      </c>
      <c r="AR153" s="3"/>
      <c r="AS153" s="3"/>
      <c r="AT153" s="3">
        <f>ABS(100*ABS(AQ153-AQ147)/AVERAGE(AQ153,AQ147))</f>
        <v>67.256637168141594</v>
      </c>
      <c r="AU153" s="3" t="str">
        <f>IF(AQ153&gt;10, (IF((AND(AT153&gt;=0,AT153&lt;=20)=TRUE),"PASS","FAIL")),(IF((AND(AT153&gt;=0,AT153&lt;=50)=TRUE),"PASS","FAIL")))</f>
        <v>FAIL</v>
      </c>
    </row>
    <row r="154" spans="1:49" x14ac:dyDescent="0.35">
      <c r="A154" s="1">
        <v>43752</v>
      </c>
      <c r="B154" t="s">
        <v>83</v>
      </c>
      <c r="C154" t="s">
        <v>176</v>
      </c>
      <c r="D154">
        <v>105</v>
      </c>
      <c r="E154">
        <v>1</v>
      </c>
      <c r="F154">
        <v>1</v>
      </c>
      <c r="G154" t="s">
        <v>65</v>
      </c>
      <c r="H154" t="s">
        <v>66</v>
      </c>
      <c r="I154">
        <v>3.8800000000000001E-2</v>
      </c>
      <c r="J154">
        <v>0.70399999999999996</v>
      </c>
      <c r="K154">
        <v>24.6</v>
      </c>
      <c r="L154" t="s">
        <v>67</v>
      </c>
      <c r="M154" t="s">
        <v>68</v>
      </c>
      <c r="N154">
        <v>5.4300000000000001E-2</v>
      </c>
      <c r="O154">
        <v>0.67400000000000004</v>
      </c>
      <c r="P154">
        <v>18</v>
      </c>
      <c r="Q154" t="s">
        <v>69</v>
      </c>
      <c r="R154" t="s">
        <v>66</v>
      </c>
      <c r="S154">
        <v>2.8799999999999999E-2</v>
      </c>
      <c r="T154">
        <v>0.317</v>
      </c>
      <c r="U154">
        <v>17</v>
      </c>
      <c r="W154" s="2">
        <v>1</v>
      </c>
      <c r="Y154">
        <f t="shared" si="6"/>
        <v>24.6</v>
      </c>
      <c r="Z154" s="3"/>
      <c r="AA154" s="3"/>
      <c r="AB154" s="3"/>
      <c r="AC154" s="3"/>
      <c r="AD154" s="3">
        <f>100*((Y154*4200)-(Y152*4000))/(1000*80)</f>
        <v>95.25</v>
      </c>
      <c r="AE154" s="3" t="str">
        <f>IF(Y153&gt;10, (IF((AND(AD154&gt;=80,AD154&lt;=120)=TRUE),"PASS","FAIL")),(IF((AND(AD154&gt;=50,AD154&lt;=150)=TRUE),"PASS","FAIL")))</f>
        <v>PASS</v>
      </c>
      <c r="AF154" s="2">
        <v>1</v>
      </c>
      <c r="AG154" s="7"/>
      <c r="AH154" s="4">
        <f t="shared" si="7"/>
        <v>18</v>
      </c>
      <c r="AI154" s="3"/>
      <c r="AJ154" s="3"/>
      <c r="AK154" s="3"/>
      <c r="AL154" s="3"/>
      <c r="AM154" s="3">
        <f>100*((AH154*4200)-(AH152*4000))/(1000*80)</f>
        <v>89.584999999999994</v>
      </c>
      <c r="AN154" s="3" t="str">
        <f>IF(AH153&gt;10, (IF((AND(AM154&gt;=80,AM154&lt;=120)=TRUE),"PASS","FAIL")),(IF((AND(AM154&gt;=50,AM154&lt;=150)=TRUE),"PASS","FAIL")))</f>
        <v>PASS</v>
      </c>
      <c r="AO154" s="2">
        <v>1</v>
      </c>
      <c r="AP154" s="7"/>
      <c r="AQ154" s="4">
        <f t="shared" si="8"/>
        <v>17</v>
      </c>
      <c r="AR154" s="3"/>
      <c r="AS154" s="3"/>
      <c r="AT154" s="3"/>
      <c r="AU154" s="3"/>
      <c r="AV154" s="3">
        <f>100*((AQ154*4200)-(AQ152*4000))/(1000*80)</f>
        <v>86.245000000000005</v>
      </c>
      <c r="AW154" s="3" t="str">
        <f>IF(AQ153&gt;10, (IF((AND(AV154&gt;=80,AV154&lt;=120)=TRUE),"PASS","FAIL")),(IF((AND(AV154&gt;=50,AV154&lt;=150)=TRUE),"PASS","FAIL")))</f>
        <v>PASS</v>
      </c>
    </row>
    <row r="155" spans="1:49" x14ac:dyDescent="0.35">
      <c r="A155" s="1">
        <v>43752</v>
      </c>
      <c r="B155" t="s">
        <v>83</v>
      </c>
      <c r="C155" t="s">
        <v>84</v>
      </c>
      <c r="D155" t="s">
        <v>12</v>
      </c>
      <c r="E155">
        <v>1</v>
      </c>
      <c r="F155">
        <v>1</v>
      </c>
      <c r="G155" t="s">
        <v>65</v>
      </c>
      <c r="H155" t="s">
        <v>66</v>
      </c>
      <c r="I155">
        <v>4.02E-2</v>
      </c>
      <c r="J155">
        <v>0.745</v>
      </c>
      <c r="K155">
        <v>26</v>
      </c>
      <c r="L155" t="s">
        <v>67</v>
      </c>
      <c r="M155" t="s">
        <v>68</v>
      </c>
      <c r="N155">
        <v>6.1800000000000001E-2</v>
      </c>
      <c r="O155">
        <v>0.78</v>
      </c>
      <c r="P155">
        <v>21.7</v>
      </c>
      <c r="Q155" t="s">
        <v>69</v>
      </c>
      <c r="R155" t="s">
        <v>66</v>
      </c>
      <c r="S155">
        <v>3.32E-2</v>
      </c>
      <c r="T155">
        <v>0.373</v>
      </c>
      <c r="U155">
        <v>20.2</v>
      </c>
      <c r="W155" s="2">
        <v>1</v>
      </c>
      <c r="Y155">
        <f t="shared" si="6"/>
        <v>26</v>
      </c>
      <c r="Z155" s="3">
        <f>100*(Y155-25)/25</f>
        <v>4</v>
      </c>
      <c r="AA155" s="3" t="str">
        <f>IF((ABS(Z155))&lt;=20,"PASS","FAIL")</f>
        <v>PASS</v>
      </c>
      <c r="AD155" s="3"/>
      <c r="AE155" s="3"/>
      <c r="AF155" s="2">
        <v>1</v>
      </c>
      <c r="AG155" s="7"/>
      <c r="AH155" s="4">
        <f t="shared" si="7"/>
        <v>21.7</v>
      </c>
      <c r="AI155" s="3">
        <f>100*(AH155-25)/25</f>
        <v>-13.200000000000003</v>
      </c>
      <c r="AJ155" s="3" t="str">
        <f>IF((ABS(AI155))&lt;=20,"PASS","FAIL")</f>
        <v>PASS</v>
      </c>
      <c r="AM155" s="3"/>
      <c r="AN155" s="3"/>
      <c r="AO155" s="2">
        <v>1</v>
      </c>
      <c r="AP155" s="7"/>
      <c r="AQ155" s="4">
        <f t="shared" si="8"/>
        <v>20.2</v>
      </c>
      <c r="AR155" s="3">
        <f>100*(AQ155-25)/25</f>
        <v>-19.200000000000003</v>
      </c>
      <c r="AS155" s="3" t="str">
        <f>IF((ABS(AR155))&lt;=20,"PASS","FAIL")</f>
        <v>PASS</v>
      </c>
      <c r="AV155" s="3"/>
      <c r="AW155" s="3"/>
    </row>
    <row r="156" spans="1:49" x14ac:dyDescent="0.35">
      <c r="A156" s="1">
        <v>43752</v>
      </c>
      <c r="B156" t="s">
        <v>83</v>
      </c>
      <c r="C156" t="s">
        <v>35</v>
      </c>
      <c r="D156" t="s">
        <v>60</v>
      </c>
      <c r="E156">
        <v>1</v>
      </c>
      <c r="F156">
        <v>1</v>
      </c>
      <c r="G156" t="s">
        <v>65</v>
      </c>
      <c r="H156" t="s">
        <v>66</v>
      </c>
      <c r="I156">
        <v>5.79E-3</v>
      </c>
      <c r="J156">
        <v>0.14799999999999999</v>
      </c>
      <c r="K156">
        <v>5.12</v>
      </c>
      <c r="L156" t="s">
        <v>67</v>
      </c>
      <c r="M156" t="s">
        <v>68</v>
      </c>
      <c r="N156">
        <v>9.2499999999999995E-3</v>
      </c>
      <c r="O156">
        <v>0.17</v>
      </c>
      <c r="P156">
        <v>0.70199999999999996</v>
      </c>
      <c r="Q156" t="s">
        <v>69</v>
      </c>
      <c r="R156" t="s">
        <v>66</v>
      </c>
      <c r="S156">
        <v>-2.4599999999999999E-3</v>
      </c>
      <c r="T156">
        <v>-2.2599999999999999E-2</v>
      </c>
      <c r="U156">
        <v>-2.19</v>
      </c>
      <c r="W156" s="2">
        <v>1</v>
      </c>
      <c r="Y156">
        <f t="shared" si="6"/>
        <v>5.12</v>
      </c>
      <c r="AF156" s="2">
        <v>1</v>
      </c>
      <c r="AG156" s="7"/>
      <c r="AH156" s="4">
        <f t="shared" si="7"/>
        <v>0.70199999999999996</v>
      </c>
      <c r="AO156" s="2">
        <v>1</v>
      </c>
      <c r="AP156" s="7"/>
      <c r="AQ156" s="4">
        <f t="shared" si="8"/>
        <v>-2.19</v>
      </c>
    </row>
    <row r="157" spans="1:49" x14ac:dyDescent="0.35">
      <c r="A157" s="1">
        <v>43752</v>
      </c>
      <c r="B157" t="s">
        <v>83</v>
      </c>
      <c r="C157" t="s">
        <v>177</v>
      </c>
      <c r="D157">
        <v>106</v>
      </c>
      <c r="E157">
        <v>1</v>
      </c>
      <c r="F157">
        <v>1</v>
      </c>
      <c r="G157" t="s">
        <v>65</v>
      </c>
      <c r="H157" t="s">
        <v>66</v>
      </c>
      <c r="I157">
        <v>9.5899999999999996E-3</v>
      </c>
      <c r="J157">
        <v>0.182</v>
      </c>
      <c r="K157">
        <v>6.34</v>
      </c>
      <c r="L157" t="s">
        <v>67</v>
      </c>
      <c r="M157" t="s">
        <v>68</v>
      </c>
      <c r="N157">
        <v>2.1899999999999999E-2</v>
      </c>
      <c r="O157">
        <v>0.30199999999999999</v>
      </c>
      <c r="P157">
        <v>5.22</v>
      </c>
      <c r="Q157" t="s">
        <v>69</v>
      </c>
      <c r="R157" t="s">
        <v>66</v>
      </c>
      <c r="S157">
        <v>8.9899999999999994E-2</v>
      </c>
      <c r="T157">
        <v>1.04</v>
      </c>
      <c r="U157">
        <v>58.3</v>
      </c>
      <c r="W157" s="2">
        <v>1</v>
      </c>
      <c r="Y157">
        <f t="shared" si="6"/>
        <v>6.34</v>
      </c>
      <c r="AB157" s="3"/>
      <c r="AC157" s="3"/>
      <c r="AF157" s="2">
        <v>1</v>
      </c>
      <c r="AG157" s="7"/>
      <c r="AH157" s="4">
        <f t="shared" si="7"/>
        <v>5.22</v>
      </c>
      <c r="AK157" s="3"/>
      <c r="AL157" s="3"/>
      <c r="AO157" s="2">
        <v>1</v>
      </c>
      <c r="AP157" s="7"/>
      <c r="AQ157" s="4">
        <f t="shared" si="8"/>
        <v>58.3</v>
      </c>
      <c r="AT157" s="3"/>
      <c r="AU157" s="3"/>
    </row>
    <row r="158" spans="1:49" x14ac:dyDescent="0.35">
      <c r="A158" s="1">
        <v>43752</v>
      </c>
      <c r="B158" t="s">
        <v>83</v>
      </c>
      <c r="C158" t="s">
        <v>178</v>
      </c>
      <c r="D158">
        <v>107</v>
      </c>
      <c r="E158">
        <v>1</v>
      </c>
      <c r="F158">
        <v>1</v>
      </c>
      <c r="G158" t="s">
        <v>65</v>
      </c>
      <c r="H158" t="s">
        <v>66</v>
      </c>
      <c r="I158">
        <v>3.0099999999999998E-2</v>
      </c>
      <c r="J158">
        <v>0.52800000000000002</v>
      </c>
      <c r="K158">
        <v>18.399999999999999</v>
      </c>
      <c r="L158" t="s">
        <v>67</v>
      </c>
      <c r="M158" t="s">
        <v>68</v>
      </c>
      <c r="N158">
        <v>1.7399999999999999E-2</v>
      </c>
      <c r="O158">
        <v>0.24199999999999999</v>
      </c>
      <c r="P158">
        <v>3.14</v>
      </c>
      <c r="Q158" t="s">
        <v>69</v>
      </c>
      <c r="R158" t="s">
        <v>66</v>
      </c>
      <c r="S158">
        <v>2.0400000000000001E-2</v>
      </c>
      <c r="T158">
        <v>0.22700000000000001</v>
      </c>
      <c r="U158">
        <v>11.9</v>
      </c>
      <c r="W158" s="2">
        <v>1</v>
      </c>
      <c r="Y158">
        <f t="shared" si="6"/>
        <v>18.399999999999999</v>
      </c>
      <c r="AD158" s="3"/>
      <c r="AE158" s="3"/>
      <c r="AF158" s="2">
        <v>1</v>
      </c>
      <c r="AG158" s="7"/>
      <c r="AH158" s="4">
        <f t="shared" si="7"/>
        <v>3.14</v>
      </c>
      <c r="AM158" s="3"/>
      <c r="AN158" s="3"/>
      <c r="AO158" s="2">
        <v>1</v>
      </c>
      <c r="AP158" s="7"/>
      <c r="AQ158" s="4">
        <f t="shared" si="8"/>
        <v>11.9</v>
      </c>
      <c r="AV158" s="3"/>
      <c r="AW158" s="3"/>
    </row>
    <row r="159" spans="1:49" x14ac:dyDescent="0.35">
      <c r="A159" s="1">
        <v>43752</v>
      </c>
      <c r="B159" t="s">
        <v>83</v>
      </c>
      <c r="C159" t="s">
        <v>179</v>
      </c>
      <c r="D159">
        <v>108</v>
      </c>
      <c r="E159">
        <v>1</v>
      </c>
      <c r="F159">
        <v>1</v>
      </c>
      <c r="G159" t="s">
        <v>65</v>
      </c>
      <c r="H159" t="s">
        <v>66</v>
      </c>
      <c r="I159">
        <v>6.0600000000000001E-2</v>
      </c>
      <c r="J159">
        <v>0.45200000000000001</v>
      </c>
      <c r="K159">
        <v>15.8</v>
      </c>
      <c r="L159" t="s">
        <v>67</v>
      </c>
      <c r="M159" t="s">
        <v>68</v>
      </c>
      <c r="N159">
        <v>1.8800000000000001E-2</v>
      </c>
      <c r="O159">
        <v>0.24099999999999999</v>
      </c>
      <c r="P159">
        <v>3.11</v>
      </c>
      <c r="Q159" t="s">
        <v>69</v>
      </c>
      <c r="R159" t="s">
        <v>66</v>
      </c>
      <c r="S159">
        <v>-1.82E-3</v>
      </c>
      <c r="T159">
        <v>-1.01E-2</v>
      </c>
      <c r="U159">
        <v>-1.48</v>
      </c>
      <c r="W159" s="2">
        <v>2</v>
      </c>
      <c r="X159" s="7" t="s">
        <v>192</v>
      </c>
      <c r="Y159">
        <f t="shared" si="6"/>
        <v>15.8</v>
      </c>
      <c r="Z159" s="3"/>
      <c r="AA159" s="3"/>
      <c r="AF159" s="2">
        <v>1</v>
      </c>
      <c r="AG159" s="7"/>
      <c r="AH159" s="4">
        <f t="shared" si="7"/>
        <v>3.11</v>
      </c>
      <c r="AI159" s="3"/>
      <c r="AJ159" s="3"/>
      <c r="AO159" s="2">
        <v>1</v>
      </c>
      <c r="AP159" s="7"/>
      <c r="AQ159" s="4">
        <f t="shared" si="8"/>
        <v>-1.48</v>
      </c>
      <c r="AR159" s="3"/>
      <c r="AS159" s="3"/>
    </row>
    <row r="160" spans="1:49" x14ac:dyDescent="0.35">
      <c r="A160" s="1">
        <v>43752</v>
      </c>
      <c r="B160" t="s">
        <v>83</v>
      </c>
      <c r="C160" t="s">
        <v>180</v>
      </c>
      <c r="D160">
        <v>109</v>
      </c>
      <c r="E160">
        <v>1</v>
      </c>
      <c r="F160">
        <v>1</v>
      </c>
      <c r="G160" t="s">
        <v>65</v>
      </c>
      <c r="H160" t="s">
        <v>66</v>
      </c>
      <c r="I160">
        <v>2.75E-2</v>
      </c>
      <c r="J160">
        <v>0.55000000000000004</v>
      </c>
      <c r="K160">
        <v>19.2</v>
      </c>
      <c r="L160" t="s">
        <v>67</v>
      </c>
      <c r="M160" t="s">
        <v>68</v>
      </c>
      <c r="N160">
        <v>1.9300000000000001E-2</v>
      </c>
      <c r="O160">
        <v>0.28299999999999997</v>
      </c>
      <c r="P160">
        <v>4.54</v>
      </c>
      <c r="Q160" t="s">
        <v>69</v>
      </c>
      <c r="R160" t="s">
        <v>66</v>
      </c>
      <c r="S160">
        <v>2.8299999999999999E-2</v>
      </c>
      <c r="T160">
        <v>0.31</v>
      </c>
      <c r="U160">
        <v>16.600000000000001</v>
      </c>
      <c r="W160" s="2">
        <v>1</v>
      </c>
      <c r="Y160">
        <f t="shared" si="6"/>
        <v>19.2</v>
      </c>
      <c r="AF160" s="2">
        <v>1</v>
      </c>
      <c r="AG160" s="7"/>
      <c r="AH160" s="4">
        <f t="shared" si="7"/>
        <v>4.54</v>
      </c>
      <c r="AO160" s="2">
        <v>1</v>
      </c>
      <c r="AP160" s="7"/>
      <c r="AQ160" s="4">
        <f t="shared" si="8"/>
        <v>16.600000000000001</v>
      </c>
    </row>
    <row r="161" spans="1:49" x14ac:dyDescent="0.35">
      <c r="A161" s="1">
        <v>43752</v>
      </c>
      <c r="B161" t="s">
        <v>83</v>
      </c>
      <c r="C161" t="s">
        <v>181</v>
      </c>
      <c r="D161">
        <v>110</v>
      </c>
      <c r="E161">
        <v>1</v>
      </c>
      <c r="F161">
        <v>1</v>
      </c>
      <c r="G161" t="s">
        <v>65</v>
      </c>
      <c r="H161" t="s">
        <v>66</v>
      </c>
      <c r="I161">
        <v>1.15E-2</v>
      </c>
      <c r="J161">
        <v>0.189</v>
      </c>
      <c r="K161">
        <v>6.58</v>
      </c>
      <c r="L161" t="s">
        <v>67</v>
      </c>
      <c r="M161" t="s">
        <v>68</v>
      </c>
      <c r="N161">
        <v>1.03E-2</v>
      </c>
      <c r="O161">
        <v>0.17899999999999999</v>
      </c>
      <c r="P161">
        <v>0.98299999999999998</v>
      </c>
      <c r="Q161" t="s">
        <v>69</v>
      </c>
      <c r="R161" t="s">
        <v>66</v>
      </c>
      <c r="S161">
        <v>-3.7100000000000002E-3</v>
      </c>
      <c r="T161">
        <v>-3.2899999999999999E-2</v>
      </c>
      <c r="U161">
        <v>-2.77</v>
      </c>
      <c r="W161" s="2">
        <v>1</v>
      </c>
      <c r="X161" s="7" t="s">
        <v>193</v>
      </c>
      <c r="Y161">
        <f t="shared" si="6"/>
        <v>6.58</v>
      </c>
      <c r="AF161" s="2">
        <v>1</v>
      </c>
      <c r="AG161" s="7"/>
      <c r="AH161" s="4">
        <f t="shared" si="7"/>
        <v>0.98299999999999998</v>
      </c>
      <c r="AO161" s="2">
        <v>1</v>
      </c>
      <c r="AP161" s="7"/>
      <c r="AQ161" s="4">
        <f t="shared" si="8"/>
        <v>-2.77</v>
      </c>
    </row>
    <row r="162" spans="1:49" x14ac:dyDescent="0.35">
      <c r="A162" s="1">
        <v>43752</v>
      </c>
      <c r="B162" t="s">
        <v>83</v>
      </c>
      <c r="C162" t="s">
        <v>182</v>
      </c>
      <c r="D162">
        <v>111</v>
      </c>
      <c r="E162">
        <v>1</v>
      </c>
      <c r="F162">
        <v>1</v>
      </c>
      <c r="G162" t="s">
        <v>65</v>
      </c>
      <c r="H162" t="s">
        <v>66</v>
      </c>
      <c r="I162">
        <v>1.7899999999999999E-2</v>
      </c>
      <c r="J162">
        <v>0.29799999999999999</v>
      </c>
      <c r="K162">
        <v>10.4</v>
      </c>
      <c r="L162" t="s">
        <v>67</v>
      </c>
      <c r="M162" t="s">
        <v>68</v>
      </c>
      <c r="N162">
        <v>2.0899999999999998E-2</v>
      </c>
      <c r="O162">
        <v>0.30199999999999999</v>
      </c>
      <c r="P162">
        <v>5.21</v>
      </c>
      <c r="Q162" t="s">
        <v>69</v>
      </c>
      <c r="R162" t="s">
        <v>66</v>
      </c>
      <c r="S162">
        <v>0.11700000000000001</v>
      </c>
      <c r="T162">
        <v>1.31</v>
      </c>
      <c r="U162">
        <v>73.900000000000006</v>
      </c>
      <c r="W162" s="2">
        <v>1</v>
      </c>
      <c r="Y162">
        <f t="shared" si="6"/>
        <v>10.4</v>
      </c>
      <c r="AF162" s="2">
        <v>1</v>
      </c>
      <c r="AG162" s="7"/>
      <c r="AH162" s="4">
        <f t="shared" si="7"/>
        <v>5.21</v>
      </c>
      <c r="AO162" s="2">
        <v>1</v>
      </c>
      <c r="AP162" s="7"/>
      <c r="AQ162" s="4">
        <f t="shared" si="8"/>
        <v>73.900000000000006</v>
      </c>
    </row>
    <row r="163" spans="1:49" x14ac:dyDescent="0.35">
      <c r="A163" s="1">
        <v>43752</v>
      </c>
      <c r="B163" t="s">
        <v>83</v>
      </c>
      <c r="C163" t="s">
        <v>183</v>
      </c>
      <c r="D163">
        <v>112</v>
      </c>
      <c r="E163">
        <v>1</v>
      </c>
      <c r="F163">
        <v>1</v>
      </c>
      <c r="G163" t="s">
        <v>65</v>
      </c>
      <c r="H163" t="s">
        <v>66</v>
      </c>
      <c r="I163">
        <v>4.4999999999999998E-2</v>
      </c>
      <c r="J163">
        <v>0.51800000000000002</v>
      </c>
      <c r="K163">
        <v>18.100000000000001</v>
      </c>
      <c r="L163" t="s">
        <v>67</v>
      </c>
      <c r="M163" t="s">
        <v>68</v>
      </c>
      <c r="N163">
        <v>1.7000000000000001E-2</v>
      </c>
      <c r="O163">
        <v>0.23699999999999999</v>
      </c>
      <c r="P163">
        <v>2.98</v>
      </c>
      <c r="Q163" t="s">
        <v>69</v>
      </c>
      <c r="R163" t="s">
        <v>66</v>
      </c>
      <c r="S163">
        <v>4.9699999999999996E-3</v>
      </c>
      <c r="T163">
        <v>4.4999999999999998E-2</v>
      </c>
      <c r="U163">
        <v>1.62</v>
      </c>
      <c r="W163" s="2">
        <v>2</v>
      </c>
      <c r="X163" s="7" t="s">
        <v>192</v>
      </c>
      <c r="Y163">
        <f t="shared" si="6"/>
        <v>18.100000000000001</v>
      </c>
      <c r="AF163" s="2">
        <v>1</v>
      </c>
      <c r="AG163" s="7"/>
      <c r="AH163" s="4">
        <f t="shared" si="7"/>
        <v>2.98</v>
      </c>
      <c r="AO163" s="2">
        <v>1</v>
      </c>
      <c r="AP163" s="7"/>
      <c r="AQ163" s="4">
        <f t="shared" si="8"/>
        <v>1.62</v>
      </c>
    </row>
    <row r="164" spans="1:49" x14ac:dyDescent="0.35">
      <c r="A164" s="1">
        <v>43752</v>
      </c>
      <c r="B164" t="s">
        <v>83</v>
      </c>
      <c r="C164" t="s">
        <v>184</v>
      </c>
      <c r="D164">
        <v>113</v>
      </c>
      <c r="E164">
        <v>1</v>
      </c>
      <c r="F164">
        <v>1</v>
      </c>
      <c r="G164" t="s">
        <v>65</v>
      </c>
      <c r="H164" t="s">
        <v>66</v>
      </c>
      <c r="I164">
        <v>2.1600000000000001E-2</v>
      </c>
      <c r="J164">
        <v>0.32</v>
      </c>
      <c r="K164">
        <v>11.2</v>
      </c>
      <c r="L164" t="s">
        <v>67</v>
      </c>
      <c r="M164" t="s">
        <v>68</v>
      </c>
      <c r="N164">
        <v>1.38E-2</v>
      </c>
      <c r="O164">
        <v>0.216</v>
      </c>
      <c r="P164">
        <v>2.27</v>
      </c>
      <c r="Q164" t="s">
        <v>69</v>
      </c>
      <c r="R164" t="s">
        <v>66</v>
      </c>
      <c r="S164">
        <v>-2.2399999999999998E-3</v>
      </c>
      <c r="T164">
        <v>-3.32E-2</v>
      </c>
      <c r="U164">
        <v>-2.79</v>
      </c>
      <c r="W164" s="2">
        <v>2</v>
      </c>
      <c r="X164" s="7" t="s">
        <v>192</v>
      </c>
      <c r="Y164">
        <f t="shared" si="6"/>
        <v>11.2</v>
      </c>
      <c r="AF164" s="2">
        <v>1</v>
      </c>
      <c r="AG164" s="7"/>
      <c r="AH164" s="4">
        <f t="shared" si="7"/>
        <v>2.27</v>
      </c>
      <c r="AO164" s="2">
        <v>1</v>
      </c>
      <c r="AP164" s="7"/>
      <c r="AQ164" s="4">
        <f t="shared" si="8"/>
        <v>-2.79</v>
      </c>
    </row>
    <row r="165" spans="1:49" x14ac:dyDescent="0.35">
      <c r="A165" s="1">
        <v>43752</v>
      </c>
      <c r="B165" t="s">
        <v>83</v>
      </c>
      <c r="C165" t="s">
        <v>185</v>
      </c>
      <c r="D165">
        <v>114</v>
      </c>
      <c r="E165">
        <v>1</v>
      </c>
      <c r="F165">
        <v>1</v>
      </c>
      <c r="G165" t="s">
        <v>65</v>
      </c>
      <c r="H165" t="s">
        <v>66</v>
      </c>
      <c r="I165">
        <v>6.8900000000000003E-2</v>
      </c>
      <c r="J165">
        <v>1.07</v>
      </c>
      <c r="K165">
        <v>37.5</v>
      </c>
      <c r="L165" t="s">
        <v>67</v>
      </c>
      <c r="M165" t="s">
        <v>68</v>
      </c>
      <c r="N165">
        <v>1.5299999999999999E-2</v>
      </c>
      <c r="O165">
        <v>0.21199999999999999</v>
      </c>
      <c r="P165">
        <v>2.12</v>
      </c>
      <c r="Q165" t="s">
        <v>69</v>
      </c>
      <c r="R165" t="s">
        <v>66</v>
      </c>
      <c r="S165">
        <v>3.0099999999999998E-2</v>
      </c>
      <c r="T165">
        <v>0.34399999999999997</v>
      </c>
      <c r="U165">
        <v>18.600000000000001</v>
      </c>
      <c r="W165" s="2">
        <v>1</v>
      </c>
      <c r="Y165">
        <f t="shared" si="6"/>
        <v>37.5</v>
      </c>
      <c r="AF165" s="2">
        <v>1</v>
      </c>
      <c r="AG165" s="7"/>
      <c r="AH165" s="4">
        <f t="shared" si="7"/>
        <v>2.12</v>
      </c>
      <c r="AO165" s="2">
        <v>1</v>
      </c>
      <c r="AP165" s="7"/>
      <c r="AQ165" s="4">
        <f t="shared" si="8"/>
        <v>18.600000000000001</v>
      </c>
    </row>
    <row r="166" spans="1:49" x14ac:dyDescent="0.35">
      <c r="A166" s="1">
        <v>43752</v>
      </c>
      <c r="B166" t="s">
        <v>83</v>
      </c>
      <c r="C166" t="s">
        <v>186</v>
      </c>
      <c r="D166">
        <v>115</v>
      </c>
      <c r="E166">
        <v>1</v>
      </c>
      <c r="F166">
        <v>1</v>
      </c>
      <c r="G166" t="s">
        <v>65</v>
      </c>
      <c r="H166" t="s">
        <v>66</v>
      </c>
      <c r="I166">
        <v>9.9100000000000004E-3</v>
      </c>
      <c r="J166">
        <v>0.152</v>
      </c>
      <c r="K166">
        <v>5.29</v>
      </c>
      <c r="L166" t="s">
        <v>67</v>
      </c>
      <c r="M166" t="s">
        <v>68</v>
      </c>
      <c r="N166">
        <v>9.8300000000000002E-3</v>
      </c>
      <c r="O166">
        <v>0.16600000000000001</v>
      </c>
      <c r="P166">
        <v>0.54300000000000004</v>
      </c>
      <c r="Q166" t="s">
        <v>69</v>
      </c>
      <c r="R166" t="s">
        <v>66</v>
      </c>
      <c r="S166">
        <v>2.2499999999999998E-3</v>
      </c>
      <c r="T166">
        <v>2.8400000000000002E-2</v>
      </c>
      <c r="U166">
        <v>0.68400000000000005</v>
      </c>
      <c r="W166" s="2">
        <v>1</v>
      </c>
      <c r="Y166">
        <f t="shared" si="6"/>
        <v>5.29</v>
      </c>
      <c r="AF166" s="2">
        <v>1</v>
      </c>
      <c r="AG166" s="7"/>
      <c r="AH166" s="4">
        <f t="shared" si="7"/>
        <v>0.54300000000000004</v>
      </c>
      <c r="AO166" s="2">
        <v>1</v>
      </c>
      <c r="AP166" s="7"/>
      <c r="AQ166" s="4">
        <f t="shared" si="8"/>
        <v>0.68400000000000005</v>
      </c>
    </row>
    <row r="167" spans="1:49" x14ac:dyDescent="0.35">
      <c r="A167" s="1">
        <v>43752</v>
      </c>
      <c r="B167" t="s">
        <v>83</v>
      </c>
      <c r="C167" t="s">
        <v>187</v>
      </c>
      <c r="D167">
        <v>119</v>
      </c>
      <c r="E167">
        <v>1</v>
      </c>
      <c r="F167">
        <v>1</v>
      </c>
      <c r="G167" t="s">
        <v>65</v>
      </c>
      <c r="H167" t="s">
        <v>66</v>
      </c>
      <c r="I167">
        <v>0.105</v>
      </c>
      <c r="J167">
        <v>0.6</v>
      </c>
      <c r="K167">
        <v>20.9</v>
      </c>
      <c r="L167" t="s">
        <v>67</v>
      </c>
      <c r="M167" t="s">
        <v>68</v>
      </c>
      <c r="N167">
        <v>1.11E-2</v>
      </c>
      <c r="O167">
        <v>0.17799999999999999</v>
      </c>
      <c r="P167">
        <v>0.94199999999999995</v>
      </c>
      <c r="Q167" t="s">
        <v>69</v>
      </c>
      <c r="R167" t="s">
        <v>66</v>
      </c>
      <c r="S167">
        <v>2.8600000000000001E-3</v>
      </c>
      <c r="T167">
        <v>3.3399999999999999E-2</v>
      </c>
      <c r="U167">
        <v>0.96799999999999997</v>
      </c>
      <c r="W167" s="2">
        <v>3</v>
      </c>
      <c r="X167" s="7" t="s">
        <v>192</v>
      </c>
      <c r="Y167">
        <f t="shared" si="6"/>
        <v>20.9</v>
      </c>
      <c r="Z167" s="3"/>
      <c r="AA167" s="3"/>
      <c r="AB167" s="3"/>
      <c r="AC167" s="3"/>
      <c r="AF167" s="2">
        <v>1</v>
      </c>
      <c r="AG167" s="7"/>
      <c r="AH167" s="4">
        <f t="shared" si="7"/>
        <v>0.94199999999999995</v>
      </c>
      <c r="AI167" s="3"/>
      <c r="AJ167" s="3"/>
      <c r="AK167" s="3">
        <f>ABS(100*ABS(AH167-AH161)/AVERAGE(AH167,AH161))</f>
        <v>4.2597402597402638</v>
      </c>
      <c r="AL167" s="3" t="str">
        <f>IF(AH167&gt;10, (IF((AND(AK167&gt;=0,AK167&lt;=20)=TRUE),"PASS","FAIL")),(IF((AND(AK167&gt;=0,AK167&lt;=50)=TRUE),"PASS","FAIL")))</f>
        <v>PASS</v>
      </c>
      <c r="AO167" s="2">
        <v>1</v>
      </c>
      <c r="AP167" s="7"/>
      <c r="AQ167" s="4">
        <f t="shared" si="8"/>
        <v>0.96799999999999997</v>
      </c>
      <c r="AR167" s="3"/>
      <c r="AS167" s="3"/>
      <c r="AT167" s="3">
        <f>ABS(100*ABS(AQ167-AQ161)/AVERAGE(AQ167,AQ161))</f>
        <v>414.87236403995558</v>
      </c>
      <c r="AU167" s="3" t="str">
        <f>IF(AQ167&gt;10, (IF((AND(AT167&gt;=0,AT167&lt;=20)=TRUE),"PASS","FAIL")),(IF((AND(AT167&gt;=0,AT167&lt;=50)=TRUE),"PASS","FAIL")))</f>
        <v>FAIL</v>
      </c>
    </row>
    <row r="168" spans="1:49" x14ac:dyDescent="0.35">
      <c r="A168" s="1">
        <v>43752</v>
      </c>
      <c r="B168" t="s">
        <v>83</v>
      </c>
      <c r="C168" t="s">
        <v>188</v>
      </c>
      <c r="D168">
        <v>120</v>
      </c>
      <c r="E168">
        <v>1</v>
      </c>
      <c r="F168">
        <v>1</v>
      </c>
      <c r="G168" t="s">
        <v>65</v>
      </c>
      <c r="H168" t="s">
        <v>66</v>
      </c>
      <c r="I168">
        <v>4.0500000000000001E-2</v>
      </c>
      <c r="J168">
        <v>0.77100000000000002</v>
      </c>
      <c r="K168">
        <v>26.9</v>
      </c>
      <c r="L168" t="s">
        <v>67</v>
      </c>
      <c r="M168" t="s">
        <v>68</v>
      </c>
      <c r="N168">
        <v>5.1499999999999997E-2</v>
      </c>
      <c r="O168">
        <v>0.65800000000000003</v>
      </c>
      <c r="P168">
        <v>17.399999999999999</v>
      </c>
      <c r="Q168" t="s">
        <v>69</v>
      </c>
      <c r="R168" t="s">
        <v>66</v>
      </c>
      <c r="S168">
        <v>2.93E-2</v>
      </c>
      <c r="T168">
        <v>0.30399999999999999</v>
      </c>
      <c r="U168">
        <v>16.2</v>
      </c>
      <c r="W168" s="2">
        <v>1</v>
      </c>
      <c r="Y168">
        <f t="shared" si="6"/>
        <v>26.9</v>
      </c>
      <c r="Z168" s="3"/>
      <c r="AA168" s="3"/>
      <c r="AB168" s="3"/>
      <c r="AC168" s="3"/>
      <c r="AD168" s="3">
        <f>100*((Y168*4200)-(Y166*4000))/(1000*80)</f>
        <v>114.77500000000001</v>
      </c>
      <c r="AE168" s="3" t="str">
        <f>IF(Y167&gt;10, (IF((AND(AD168&gt;=80,AD168&lt;=120)=TRUE),"PASS","FAIL")),(IF((AND(AD168&gt;=50,AD168&lt;=150)=TRUE),"PASS","FAIL")))</f>
        <v>PASS</v>
      </c>
      <c r="AF168" s="2">
        <v>1</v>
      </c>
      <c r="AG168" s="7"/>
      <c r="AH168" s="4">
        <f t="shared" si="7"/>
        <v>17.399999999999999</v>
      </c>
      <c r="AI168" s="3"/>
      <c r="AJ168" s="3"/>
      <c r="AK168" s="3"/>
      <c r="AL168" s="3"/>
      <c r="AM168" s="3">
        <f>100*((AH168*4200)-(AH166*4000))/(1000*80)</f>
        <v>88.635000000000005</v>
      </c>
      <c r="AN168" s="3" t="str">
        <f>IF(AH167&gt;10, (IF((AND(AM168&gt;=80,AM168&lt;=120)=TRUE),"PASS","FAIL")),(IF((AND(AM168&gt;=50,AM168&lt;=150)=TRUE),"PASS","FAIL")))</f>
        <v>PASS</v>
      </c>
      <c r="AO168" s="2">
        <v>1</v>
      </c>
      <c r="AP168" s="7"/>
      <c r="AQ168" s="4">
        <f t="shared" si="8"/>
        <v>16.2</v>
      </c>
      <c r="AR168" s="3"/>
      <c r="AS168" s="3"/>
      <c r="AT168" s="3"/>
      <c r="AU168" s="3"/>
      <c r="AV168" s="3">
        <f>100*((AQ168*4200)-(AQ166*4000))/(1000*80)</f>
        <v>81.63</v>
      </c>
      <c r="AW168" s="3" t="str">
        <f>IF(AQ167&gt;10, (IF((AND(AV168&gt;=80,AV168&lt;=120)=TRUE),"PASS","FAIL")),(IF((AND(AV168&gt;=50,AV168&lt;=150)=TRUE),"PASS","FAIL")))</f>
        <v>PASS</v>
      </c>
    </row>
    <row r="169" spans="1:49" x14ac:dyDescent="0.35">
      <c r="A169" s="1">
        <v>43752</v>
      </c>
      <c r="B169" t="s">
        <v>83</v>
      </c>
      <c r="C169" t="s">
        <v>133</v>
      </c>
      <c r="D169" t="s">
        <v>11</v>
      </c>
      <c r="E169">
        <v>1</v>
      </c>
      <c r="F169">
        <v>1</v>
      </c>
      <c r="G169" t="s">
        <v>65</v>
      </c>
      <c r="H169" t="s">
        <v>66</v>
      </c>
      <c r="I169">
        <v>1.66</v>
      </c>
      <c r="J169">
        <v>29.3</v>
      </c>
      <c r="K169">
        <v>997</v>
      </c>
      <c r="L169" t="s">
        <v>67</v>
      </c>
      <c r="M169" t="s">
        <v>68</v>
      </c>
      <c r="N169">
        <v>2.5</v>
      </c>
      <c r="O169">
        <v>28.3</v>
      </c>
      <c r="P169">
        <v>1160</v>
      </c>
      <c r="Q169" t="s">
        <v>69</v>
      </c>
      <c r="R169" t="s">
        <v>66</v>
      </c>
      <c r="S169">
        <v>1.28</v>
      </c>
      <c r="T169">
        <v>13.7</v>
      </c>
      <c r="U169">
        <v>861</v>
      </c>
      <c r="W169" s="2">
        <v>1</v>
      </c>
      <c r="Y169">
        <f t="shared" si="6"/>
        <v>997</v>
      </c>
      <c r="Z169" s="3"/>
      <c r="AA169" s="3"/>
      <c r="AD169" s="3"/>
      <c r="AE169" s="3"/>
      <c r="AF169" s="2">
        <v>1</v>
      </c>
      <c r="AG169" s="7"/>
      <c r="AH169" s="4">
        <f t="shared" si="7"/>
        <v>1160</v>
      </c>
      <c r="AI169" s="3"/>
      <c r="AJ169" s="3"/>
      <c r="AM169" s="3"/>
      <c r="AN169" s="3"/>
      <c r="AO169" s="2">
        <v>1</v>
      </c>
      <c r="AP169" s="7"/>
      <c r="AQ169" s="4">
        <f t="shared" si="8"/>
        <v>861</v>
      </c>
      <c r="AR169" s="3"/>
      <c r="AS169" s="3"/>
      <c r="AV169" s="3"/>
      <c r="AW169" s="3"/>
    </row>
    <row r="170" spans="1:49" x14ac:dyDescent="0.35">
      <c r="A170" s="1">
        <v>43752</v>
      </c>
      <c r="B170" t="s">
        <v>83</v>
      </c>
      <c r="C170" t="s">
        <v>134</v>
      </c>
      <c r="D170" t="s">
        <v>11</v>
      </c>
      <c r="E170">
        <v>2</v>
      </c>
      <c r="F170">
        <v>1</v>
      </c>
      <c r="G170" t="s">
        <v>65</v>
      </c>
      <c r="H170" t="s">
        <v>66</v>
      </c>
      <c r="I170">
        <v>0.83</v>
      </c>
      <c r="J170">
        <v>14.6</v>
      </c>
      <c r="K170">
        <v>503</v>
      </c>
      <c r="L170" t="s">
        <v>67</v>
      </c>
      <c r="M170" t="s">
        <v>68</v>
      </c>
      <c r="N170">
        <v>1.32</v>
      </c>
      <c r="O170">
        <v>15</v>
      </c>
      <c r="P170">
        <v>563</v>
      </c>
      <c r="Q170" t="s">
        <v>69</v>
      </c>
      <c r="R170" t="s">
        <v>66</v>
      </c>
      <c r="S170">
        <v>0.71099999999999997</v>
      </c>
      <c r="T170">
        <v>7.96</v>
      </c>
      <c r="U170">
        <v>478</v>
      </c>
      <c r="W170" s="2">
        <v>1</v>
      </c>
      <c r="Y170">
        <f t="shared" si="6"/>
        <v>503</v>
      </c>
      <c r="AF170" s="2">
        <v>1</v>
      </c>
      <c r="AG170" s="7"/>
      <c r="AH170" s="4">
        <f t="shared" si="7"/>
        <v>563</v>
      </c>
      <c r="AO170" s="2">
        <v>1</v>
      </c>
      <c r="AP170" s="7"/>
      <c r="AQ170" s="4">
        <f t="shared" si="8"/>
        <v>478</v>
      </c>
    </row>
    <row r="171" spans="1:49" x14ac:dyDescent="0.35">
      <c r="A171" s="1">
        <v>43752</v>
      </c>
      <c r="B171" t="s">
        <v>83</v>
      </c>
      <c r="C171" t="s">
        <v>135</v>
      </c>
      <c r="D171" t="s">
        <v>11</v>
      </c>
      <c r="E171">
        <v>4</v>
      </c>
      <c r="F171">
        <v>1</v>
      </c>
      <c r="G171" t="s">
        <v>65</v>
      </c>
      <c r="H171" t="s">
        <v>66</v>
      </c>
      <c r="I171">
        <v>0.41499999999999998</v>
      </c>
      <c r="J171">
        <v>7.15</v>
      </c>
      <c r="K171">
        <v>248</v>
      </c>
      <c r="L171" t="s">
        <v>67</v>
      </c>
      <c r="M171" t="s">
        <v>68</v>
      </c>
      <c r="N171">
        <v>0.68600000000000005</v>
      </c>
      <c r="O171">
        <v>7.4</v>
      </c>
      <c r="P171">
        <v>261</v>
      </c>
      <c r="Q171" t="s">
        <v>69</v>
      </c>
      <c r="R171" t="s">
        <v>66</v>
      </c>
      <c r="S171">
        <v>0.35899999999999999</v>
      </c>
      <c r="T171">
        <v>4.0199999999999996</v>
      </c>
      <c r="U171">
        <v>233</v>
      </c>
      <c r="W171" s="2">
        <v>1</v>
      </c>
      <c r="Y171">
        <f t="shared" si="6"/>
        <v>248</v>
      </c>
      <c r="AF171" s="2">
        <v>1</v>
      </c>
      <c r="AG171" s="7"/>
      <c r="AH171" s="4">
        <f t="shared" si="7"/>
        <v>261</v>
      </c>
      <c r="AO171" s="2">
        <v>1</v>
      </c>
      <c r="AP171" s="7"/>
      <c r="AQ171" s="4">
        <f t="shared" si="8"/>
        <v>233</v>
      </c>
    </row>
    <row r="172" spans="1:49" x14ac:dyDescent="0.35">
      <c r="A172" s="1">
        <v>43752</v>
      </c>
      <c r="B172" t="s">
        <v>83</v>
      </c>
      <c r="C172" t="s">
        <v>136</v>
      </c>
      <c r="D172" t="s">
        <v>81</v>
      </c>
      <c r="E172">
        <v>1</v>
      </c>
      <c r="F172">
        <v>1</v>
      </c>
      <c r="G172" t="s">
        <v>65</v>
      </c>
      <c r="H172" t="s">
        <v>66</v>
      </c>
      <c r="I172">
        <v>0.18</v>
      </c>
      <c r="J172">
        <v>3.19</v>
      </c>
      <c r="K172">
        <v>111</v>
      </c>
      <c r="L172" t="s">
        <v>67</v>
      </c>
      <c r="M172" t="s">
        <v>68</v>
      </c>
      <c r="N172">
        <v>0.26300000000000001</v>
      </c>
      <c r="O172">
        <v>3.03</v>
      </c>
      <c r="P172">
        <v>101</v>
      </c>
      <c r="Q172" t="s">
        <v>69</v>
      </c>
      <c r="R172" t="s">
        <v>66</v>
      </c>
      <c r="S172">
        <v>0.155</v>
      </c>
      <c r="T172">
        <v>1.72</v>
      </c>
      <c r="U172">
        <v>97.5</v>
      </c>
      <c r="W172" s="2">
        <v>1</v>
      </c>
      <c r="Y172">
        <f t="shared" si="6"/>
        <v>111</v>
      </c>
      <c r="AF172" s="2">
        <v>1</v>
      </c>
      <c r="AG172" s="7"/>
      <c r="AH172" s="4">
        <f t="shared" si="7"/>
        <v>101</v>
      </c>
      <c r="AO172" s="2">
        <v>1</v>
      </c>
      <c r="AP172" s="7"/>
      <c r="AQ172" s="4">
        <f t="shared" si="8"/>
        <v>97.5</v>
      </c>
    </row>
    <row r="173" spans="1:49" x14ac:dyDescent="0.35">
      <c r="A173" s="1">
        <v>43752</v>
      </c>
      <c r="B173" t="s">
        <v>83</v>
      </c>
      <c r="C173" t="s">
        <v>137</v>
      </c>
      <c r="D173" t="s">
        <v>81</v>
      </c>
      <c r="E173">
        <v>2</v>
      </c>
      <c r="F173">
        <v>1</v>
      </c>
      <c r="G173" t="s">
        <v>65</v>
      </c>
      <c r="H173" t="s">
        <v>66</v>
      </c>
      <c r="I173">
        <v>7.8600000000000003E-2</v>
      </c>
      <c r="J173">
        <v>1.41</v>
      </c>
      <c r="K173">
        <v>49.1</v>
      </c>
      <c r="L173" t="s">
        <v>67</v>
      </c>
      <c r="M173" t="s">
        <v>68</v>
      </c>
      <c r="N173">
        <v>0.13</v>
      </c>
      <c r="O173">
        <v>1.49</v>
      </c>
      <c r="P173">
        <v>46.4</v>
      </c>
      <c r="Q173" t="s">
        <v>69</v>
      </c>
      <c r="R173" t="s">
        <v>66</v>
      </c>
      <c r="S173">
        <v>8.2400000000000001E-2</v>
      </c>
      <c r="T173">
        <v>0.95</v>
      </c>
      <c r="U173">
        <v>53.1</v>
      </c>
      <c r="W173" s="2">
        <v>1</v>
      </c>
      <c r="Y173">
        <f t="shared" si="6"/>
        <v>49.1</v>
      </c>
      <c r="AF173" s="2">
        <v>1</v>
      </c>
      <c r="AG173" s="7"/>
      <c r="AH173" s="4">
        <f t="shared" si="7"/>
        <v>46.4</v>
      </c>
      <c r="AO173" s="2">
        <v>1</v>
      </c>
      <c r="AP173" s="7"/>
      <c r="AQ173" s="4">
        <f t="shared" si="8"/>
        <v>53.1</v>
      </c>
    </row>
    <row r="174" spans="1:49" x14ac:dyDescent="0.35">
      <c r="A174" s="1">
        <v>43752</v>
      </c>
      <c r="B174" t="s">
        <v>83</v>
      </c>
      <c r="C174" t="s">
        <v>84</v>
      </c>
      <c r="D174" t="s">
        <v>12</v>
      </c>
      <c r="E174">
        <v>1</v>
      </c>
      <c r="F174">
        <v>1</v>
      </c>
      <c r="G174" t="s">
        <v>65</v>
      </c>
      <c r="H174" t="s">
        <v>66</v>
      </c>
      <c r="I174">
        <v>4.02E-2</v>
      </c>
      <c r="J174">
        <v>0.76600000000000001</v>
      </c>
      <c r="K174">
        <v>26.7</v>
      </c>
      <c r="L174" t="s">
        <v>67</v>
      </c>
      <c r="M174" t="s">
        <v>68</v>
      </c>
      <c r="N174">
        <v>6.4500000000000002E-2</v>
      </c>
      <c r="O174">
        <v>0.747</v>
      </c>
      <c r="P174">
        <v>20.5</v>
      </c>
      <c r="Q174" t="s">
        <v>69</v>
      </c>
      <c r="R174" t="s">
        <v>66</v>
      </c>
      <c r="S174">
        <v>3.3599999999999998E-2</v>
      </c>
      <c r="T174">
        <v>0.38200000000000001</v>
      </c>
      <c r="U174">
        <v>20.7</v>
      </c>
      <c r="W174" s="2">
        <v>1</v>
      </c>
      <c r="Y174">
        <f t="shared" si="6"/>
        <v>26.7</v>
      </c>
      <c r="Z174" s="3">
        <f>100*(Y174-25)/25</f>
        <v>6.799999999999998</v>
      </c>
      <c r="AA174" s="3" t="str">
        <f>IF((ABS(Z174))&lt;=20,"PASS","FAIL")</f>
        <v>PASS</v>
      </c>
      <c r="AB174" s="3"/>
      <c r="AC174" s="3"/>
      <c r="AF174" s="2">
        <v>1</v>
      </c>
      <c r="AG174" s="7"/>
      <c r="AH174" s="4">
        <f t="shared" si="7"/>
        <v>20.5</v>
      </c>
      <c r="AI174" s="3">
        <f>100*(AH174-25)/25</f>
        <v>-18</v>
      </c>
      <c r="AJ174" s="3" t="str">
        <f>IF((ABS(AI174))&lt;=20,"PASS","FAIL")</f>
        <v>PASS</v>
      </c>
      <c r="AK174" s="3"/>
      <c r="AL174" s="3"/>
      <c r="AO174" s="2">
        <v>1</v>
      </c>
      <c r="AP174" s="7"/>
      <c r="AQ174" s="4">
        <f t="shared" si="8"/>
        <v>20.7</v>
      </c>
      <c r="AR174" s="3">
        <f>100*(AQ174-25)/25</f>
        <v>-17.200000000000003</v>
      </c>
      <c r="AS174" s="3" t="str">
        <f>IF((ABS(AR174))&lt;=20,"PASS","FAIL")</f>
        <v>PASS</v>
      </c>
      <c r="AT174" s="3"/>
      <c r="AU174" s="3"/>
    </row>
    <row r="175" spans="1:49" x14ac:dyDescent="0.35">
      <c r="A175" s="1">
        <v>43752</v>
      </c>
      <c r="B175" t="s">
        <v>83</v>
      </c>
      <c r="C175" t="s">
        <v>138</v>
      </c>
      <c r="D175" t="s">
        <v>81</v>
      </c>
      <c r="E175">
        <v>10</v>
      </c>
      <c r="F175">
        <v>1</v>
      </c>
      <c r="G175" t="s">
        <v>65</v>
      </c>
      <c r="H175" t="s">
        <v>66</v>
      </c>
      <c r="I175">
        <v>1.9199999999999998E-2</v>
      </c>
      <c r="J175">
        <v>0.23100000000000001</v>
      </c>
      <c r="K175">
        <v>8.0399999999999991</v>
      </c>
      <c r="L175" t="s">
        <v>67</v>
      </c>
      <c r="M175" t="s">
        <v>68</v>
      </c>
      <c r="N175">
        <v>3.1600000000000003E-2</v>
      </c>
      <c r="O175">
        <v>0.42799999999999999</v>
      </c>
      <c r="P175">
        <v>9.5299999999999994</v>
      </c>
      <c r="Q175" t="s">
        <v>69</v>
      </c>
      <c r="R175" t="s">
        <v>66</v>
      </c>
      <c r="S175">
        <v>2.07E-2</v>
      </c>
      <c r="T175">
        <v>0.2</v>
      </c>
      <c r="U175">
        <v>10.4</v>
      </c>
      <c r="W175" s="2">
        <v>1</v>
      </c>
      <c r="Y175">
        <f t="shared" si="6"/>
        <v>8.0399999999999991</v>
      </c>
      <c r="AD175" s="3"/>
      <c r="AE175" s="3"/>
      <c r="AF175" s="2">
        <v>1</v>
      </c>
      <c r="AG175" s="7"/>
      <c r="AH175" s="4">
        <f t="shared" si="7"/>
        <v>9.5299999999999994</v>
      </c>
      <c r="AM175" s="3"/>
      <c r="AN175" s="3"/>
      <c r="AO175" s="2">
        <v>1</v>
      </c>
      <c r="AP175" s="7"/>
      <c r="AQ175" s="4">
        <f t="shared" si="8"/>
        <v>10.4</v>
      </c>
      <c r="AV175" s="3"/>
      <c r="AW175" s="3"/>
    </row>
    <row r="176" spans="1:49" x14ac:dyDescent="0.35">
      <c r="A176" s="1">
        <v>43752</v>
      </c>
      <c r="B176" t="s">
        <v>83</v>
      </c>
      <c r="C176" t="s">
        <v>139</v>
      </c>
      <c r="D176" t="s">
        <v>81</v>
      </c>
      <c r="E176">
        <v>20</v>
      </c>
      <c r="F176">
        <v>1</v>
      </c>
      <c r="G176" t="s">
        <v>65</v>
      </c>
      <c r="H176" t="s">
        <v>66</v>
      </c>
      <c r="I176">
        <v>7.5300000000000002E-3</v>
      </c>
      <c r="J176">
        <v>0.16400000000000001</v>
      </c>
      <c r="K176">
        <v>5.69</v>
      </c>
      <c r="L176" t="s">
        <v>67</v>
      </c>
      <c r="M176" t="s">
        <v>68</v>
      </c>
      <c r="N176">
        <v>1.9599999999999999E-2</v>
      </c>
      <c r="O176">
        <v>0.27</v>
      </c>
      <c r="P176">
        <v>4.1100000000000003</v>
      </c>
      <c r="Q176" t="s">
        <v>69</v>
      </c>
      <c r="R176" t="s">
        <v>66</v>
      </c>
      <c r="S176">
        <v>9.7099999999999999E-3</v>
      </c>
      <c r="T176">
        <v>0.11600000000000001</v>
      </c>
      <c r="U176">
        <v>5.61</v>
      </c>
      <c r="W176" s="2">
        <v>1</v>
      </c>
      <c r="Y176">
        <f t="shared" si="6"/>
        <v>5.69</v>
      </c>
      <c r="Z176" s="3"/>
      <c r="AA176" s="3"/>
      <c r="AF176" s="2">
        <v>1</v>
      </c>
      <c r="AG176" s="7"/>
      <c r="AH176" s="4">
        <f t="shared" si="7"/>
        <v>4.1100000000000003</v>
      </c>
      <c r="AI176" s="3"/>
      <c r="AJ176" s="3"/>
      <c r="AO176" s="2">
        <v>1</v>
      </c>
      <c r="AP176" s="7"/>
      <c r="AQ176" s="4">
        <f t="shared" si="8"/>
        <v>5.61</v>
      </c>
      <c r="AR176" s="3"/>
      <c r="AS176" s="3"/>
    </row>
    <row r="177" spans="1:47" x14ac:dyDescent="0.35">
      <c r="A177" s="1">
        <v>43752</v>
      </c>
      <c r="B177" t="s">
        <v>83</v>
      </c>
      <c r="C177" t="s">
        <v>140</v>
      </c>
      <c r="D177" t="s">
        <v>12</v>
      </c>
      <c r="E177">
        <v>10</v>
      </c>
      <c r="F177">
        <v>1</v>
      </c>
      <c r="G177" t="s">
        <v>65</v>
      </c>
      <c r="H177" t="s">
        <v>66</v>
      </c>
      <c r="I177">
        <v>5.3699999999999998E-3</v>
      </c>
      <c r="J177">
        <v>8.6199999999999999E-2</v>
      </c>
      <c r="K177">
        <v>2.97</v>
      </c>
      <c r="L177" t="s">
        <v>67</v>
      </c>
      <c r="M177" t="s">
        <v>68</v>
      </c>
      <c r="N177">
        <v>1.23E-2</v>
      </c>
      <c r="O177">
        <v>0.17899999999999999</v>
      </c>
      <c r="P177">
        <v>0.999</v>
      </c>
      <c r="Q177" t="s">
        <v>69</v>
      </c>
      <c r="R177" t="s">
        <v>66</v>
      </c>
      <c r="S177">
        <v>4.7999999999999996E-3</v>
      </c>
      <c r="T177">
        <v>5.4899999999999997E-2</v>
      </c>
      <c r="U177">
        <v>2.1800000000000002</v>
      </c>
      <c r="W177" s="2">
        <v>1</v>
      </c>
      <c r="Y177">
        <f t="shared" si="6"/>
        <v>2.97</v>
      </c>
      <c r="AF177" s="2">
        <v>1</v>
      </c>
      <c r="AG177" s="7"/>
      <c r="AH177" s="4">
        <f t="shared" si="7"/>
        <v>0.999</v>
      </c>
      <c r="AO177" s="2">
        <v>1</v>
      </c>
      <c r="AP177" s="7"/>
      <c r="AQ177" s="4">
        <f t="shared" si="8"/>
        <v>2.1800000000000002</v>
      </c>
    </row>
    <row r="178" spans="1:47" x14ac:dyDescent="0.35">
      <c r="A178" s="1">
        <v>43752</v>
      </c>
      <c r="B178" t="s">
        <v>83</v>
      </c>
      <c r="C178" t="s">
        <v>141</v>
      </c>
      <c r="D178" t="s">
        <v>60</v>
      </c>
      <c r="E178">
        <v>1</v>
      </c>
      <c r="F178">
        <v>1</v>
      </c>
      <c r="G178" t="s">
        <v>65</v>
      </c>
      <c r="H178" t="s">
        <v>66</v>
      </c>
      <c r="I178">
        <v>-2.4599999999999999E-3</v>
      </c>
      <c r="J178">
        <v>-7.1099999999999997E-2</v>
      </c>
      <c r="K178">
        <v>-2.5299999999999998</v>
      </c>
      <c r="L178" t="s">
        <v>67</v>
      </c>
      <c r="M178" t="s">
        <v>68</v>
      </c>
      <c r="N178">
        <v>8.8199999999999997E-3</v>
      </c>
      <c r="O178">
        <v>0.14099999999999999</v>
      </c>
      <c r="P178">
        <v>-0.308</v>
      </c>
      <c r="Q178" t="s">
        <v>69</v>
      </c>
      <c r="R178" t="s">
        <v>66</v>
      </c>
      <c r="S178">
        <v>1.5299999999999999E-3</v>
      </c>
      <c r="T178">
        <v>3.1700000000000001E-3</v>
      </c>
      <c r="U178">
        <v>-0.73799999999999999</v>
      </c>
      <c r="W178" s="2">
        <v>1</v>
      </c>
      <c r="Y178">
        <f t="shared" si="6"/>
        <v>-2.5299999999999998</v>
      </c>
      <c r="AF178" s="2">
        <v>1</v>
      </c>
      <c r="AG178" s="7"/>
      <c r="AH178" s="4">
        <f t="shared" si="7"/>
        <v>-0.308</v>
      </c>
      <c r="AO178" s="2">
        <v>1</v>
      </c>
      <c r="AP178" s="7"/>
      <c r="AQ178" s="4">
        <f t="shared" si="8"/>
        <v>-0.73799999999999999</v>
      </c>
    </row>
    <row r="179" spans="1:47" x14ac:dyDescent="0.35">
      <c r="A179" s="1">
        <v>43752</v>
      </c>
      <c r="B179" t="s">
        <v>83</v>
      </c>
      <c r="C179" t="s">
        <v>62</v>
      </c>
      <c r="D179" t="s">
        <v>70</v>
      </c>
      <c r="E179">
        <v>1</v>
      </c>
      <c r="F179">
        <v>1</v>
      </c>
      <c r="G179" t="s">
        <v>65</v>
      </c>
      <c r="H179" t="s">
        <v>66</v>
      </c>
      <c r="I179">
        <v>-2.6099999999999999E-3</v>
      </c>
      <c r="J179">
        <v>-8.0399999999999999E-2</v>
      </c>
      <c r="K179">
        <v>-2.85</v>
      </c>
      <c r="L179" t="s">
        <v>67</v>
      </c>
      <c r="M179" t="s">
        <v>68</v>
      </c>
      <c r="N179">
        <v>7.7999999999999996E-3</v>
      </c>
      <c r="O179">
        <v>0.14099999999999999</v>
      </c>
      <c r="P179">
        <v>-0.29199999999999998</v>
      </c>
      <c r="Q179" t="s">
        <v>69</v>
      </c>
      <c r="R179" t="s">
        <v>66</v>
      </c>
      <c r="S179">
        <v>1.4</v>
      </c>
      <c r="T179">
        <v>15.8</v>
      </c>
      <c r="U179">
        <v>1010</v>
      </c>
      <c r="V179">
        <f>100*T169/T179</f>
        <v>86.70886075949366</v>
      </c>
      <c r="W179" s="2">
        <v>1</v>
      </c>
      <c r="Y179">
        <f t="shared" si="6"/>
        <v>-2.85</v>
      </c>
      <c r="AF179" s="2">
        <v>1</v>
      </c>
      <c r="AG179" s="7"/>
      <c r="AH179" s="4">
        <f t="shared" si="7"/>
        <v>-0.29199999999999998</v>
      </c>
      <c r="AO179" s="2">
        <v>1</v>
      </c>
      <c r="AP179" s="7"/>
      <c r="AQ179" s="4">
        <f t="shared" si="8"/>
        <v>1010</v>
      </c>
    </row>
    <row r="180" spans="1:47" x14ac:dyDescent="0.35">
      <c r="A180" s="1">
        <v>43752</v>
      </c>
      <c r="B180" t="s">
        <v>83</v>
      </c>
      <c r="C180" t="s">
        <v>85</v>
      </c>
      <c r="D180">
        <v>1</v>
      </c>
      <c r="E180">
        <v>1</v>
      </c>
      <c r="F180">
        <v>1</v>
      </c>
      <c r="G180" t="s">
        <v>65</v>
      </c>
      <c r="H180" t="s">
        <v>66</v>
      </c>
      <c r="I180">
        <v>1.0999999999999999E-2</v>
      </c>
      <c r="J180">
        <v>0.191</v>
      </c>
      <c r="K180">
        <v>6.64</v>
      </c>
      <c r="L180" t="s">
        <v>67</v>
      </c>
      <c r="M180" t="s">
        <v>68</v>
      </c>
      <c r="N180">
        <v>1.54E-2</v>
      </c>
      <c r="O180">
        <v>0.193</v>
      </c>
      <c r="P180">
        <v>1.48</v>
      </c>
      <c r="Q180" t="s">
        <v>69</v>
      </c>
      <c r="R180" t="s">
        <v>66</v>
      </c>
      <c r="S180">
        <v>3.39E-2</v>
      </c>
      <c r="T180">
        <v>0.36599999999999999</v>
      </c>
      <c r="U180">
        <v>19.8</v>
      </c>
      <c r="W180" s="2">
        <v>1</v>
      </c>
      <c r="Y180">
        <f t="shared" si="6"/>
        <v>6.64</v>
      </c>
      <c r="AF180" s="2">
        <v>1</v>
      </c>
      <c r="AG180" s="7"/>
      <c r="AH180" s="4">
        <f t="shared" si="7"/>
        <v>1.48</v>
      </c>
      <c r="AO180" s="2">
        <v>1</v>
      </c>
      <c r="AP180" s="7"/>
      <c r="AQ180" s="4">
        <f t="shared" si="8"/>
        <v>19.8</v>
      </c>
    </row>
    <row r="181" spans="1:47" x14ac:dyDescent="0.35">
      <c r="A181" s="1">
        <v>43752</v>
      </c>
      <c r="B181" t="s">
        <v>83</v>
      </c>
      <c r="C181" t="s">
        <v>86</v>
      </c>
      <c r="D181">
        <v>2</v>
      </c>
      <c r="E181">
        <v>1</v>
      </c>
      <c r="F181">
        <v>1</v>
      </c>
      <c r="G181" t="s">
        <v>65</v>
      </c>
      <c r="H181" t="s">
        <v>66</v>
      </c>
      <c r="I181">
        <v>1.4E-2</v>
      </c>
      <c r="J181">
        <v>0.32900000000000001</v>
      </c>
      <c r="K181">
        <v>11.5</v>
      </c>
      <c r="L181" t="s">
        <v>67</v>
      </c>
      <c r="M181" t="s">
        <v>68</v>
      </c>
      <c r="N181">
        <v>2.1999999999999999E-2</v>
      </c>
      <c r="O181">
        <v>0.30399999999999999</v>
      </c>
      <c r="P181">
        <v>5.29</v>
      </c>
      <c r="Q181" t="s">
        <v>69</v>
      </c>
      <c r="R181" t="s">
        <v>66</v>
      </c>
      <c r="S181">
        <v>0.20699999999999999</v>
      </c>
      <c r="T181">
        <v>2.3199999999999998</v>
      </c>
      <c r="U181">
        <v>132</v>
      </c>
      <c r="W181" s="2">
        <v>1</v>
      </c>
      <c r="Y181">
        <f t="shared" si="6"/>
        <v>11.5</v>
      </c>
      <c r="AF181" s="2">
        <v>1</v>
      </c>
      <c r="AG181" s="7"/>
      <c r="AH181" s="4">
        <f t="shared" si="7"/>
        <v>5.29</v>
      </c>
      <c r="AO181" s="2">
        <v>1</v>
      </c>
      <c r="AP181" s="7"/>
      <c r="AQ181" s="4">
        <f t="shared" si="8"/>
        <v>132</v>
      </c>
    </row>
    <row r="182" spans="1:47" x14ac:dyDescent="0.35">
      <c r="A182" s="1">
        <v>43752</v>
      </c>
      <c r="B182" t="s">
        <v>83</v>
      </c>
      <c r="C182" t="s">
        <v>87</v>
      </c>
      <c r="D182">
        <v>3</v>
      </c>
      <c r="E182">
        <v>1</v>
      </c>
      <c r="F182">
        <v>1</v>
      </c>
      <c r="G182" t="s">
        <v>65</v>
      </c>
      <c r="H182" t="s">
        <v>66</v>
      </c>
      <c r="I182">
        <v>3.27E-2</v>
      </c>
      <c r="J182">
        <v>0.30199999999999999</v>
      </c>
      <c r="K182">
        <v>10.5</v>
      </c>
      <c r="L182" t="s">
        <v>67</v>
      </c>
      <c r="M182" t="s">
        <v>68</v>
      </c>
      <c r="N182">
        <v>1.38E-2</v>
      </c>
      <c r="O182">
        <v>0.22500000000000001</v>
      </c>
      <c r="P182">
        <v>2.57</v>
      </c>
      <c r="Q182" t="s">
        <v>69</v>
      </c>
      <c r="R182" t="s">
        <v>66</v>
      </c>
      <c r="S182">
        <v>4.6499999999999996E-3</v>
      </c>
      <c r="T182">
        <v>4.6199999999999998E-2</v>
      </c>
      <c r="U182">
        <v>1.69</v>
      </c>
      <c r="W182" s="2">
        <v>2</v>
      </c>
      <c r="X182" s="7" t="s">
        <v>192</v>
      </c>
      <c r="Y182">
        <f t="shared" si="6"/>
        <v>10.5</v>
      </c>
      <c r="AF182" s="2">
        <v>1</v>
      </c>
      <c r="AG182" s="7"/>
      <c r="AH182" s="4">
        <f t="shared" si="7"/>
        <v>2.57</v>
      </c>
      <c r="AO182" s="2">
        <v>1</v>
      </c>
      <c r="AP182" s="7"/>
      <c r="AQ182" s="4">
        <f t="shared" si="8"/>
        <v>1.69</v>
      </c>
    </row>
    <row r="183" spans="1:47" x14ac:dyDescent="0.35">
      <c r="A183" s="1">
        <v>43752</v>
      </c>
      <c r="B183" t="s">
        <v>83</v>
      </c>
      <c r="C183" t="s">
        <v>106</v>
      </c>
      <c r="D183">
        <v>25</v>
      </c>
      <c r="E183">
        <v>1</v>
      </c>
      <c r="F183">
        <v>1</v>
      </c>
      <c r="G183" t="s">
        <v>65</v>
      </c>
      <c r="H183" t="s">
        <v>66</v>
      </c>
      <c r="I183">
        <v>8.3800000000000003E-3</v>
      </c>
      <c r="J183">
        <v>0.17199999999999999</v>
      </c>
      <c r="K183">
        <v>5.98</v>
      </c>
      <c r="L183" t="s">
        <v>67</v>
      </c>
      <c r="M183" t="s">
        <v>68</v>
      </c>
      <c r="N183">
        <v>1.44E-2</v>
      </c>
      <c r="O183">
        <v>0.20899999999999999</v>
      </c>
      <c r="P183">
        <v>2.02</v>
      </c>
      <c r="Q183" t="s">
        <v>69</v>
      </c>
      <c r="R183" t="s">
        <v>66</v>
      </c>
      <c r="S183">
        <v>5.9500000000000004E-3</v>
      </c>
      <c r="T183">
        <v>5.8599999999999999E-2</v>
      </c>
      <c r="U183">
        <v>2.39</v>
      </c>
      <c r="W183" s="2">
        <v>1</v>
      </c>
      <c r="Y183">
        <f t="shared" si="6"/>
        <v>5.98</v>
      </c>
      <c r="AF183" s="2">
        <v>1</v>
      </c>
      <c r="AG183" s="7"/>
      <c r="AH183" s="4">
        <f t="shared" si="7"/>
        <v>2.02</v>
      </c>
      <c r="AO183" s="2">
        <v>1</v>
      </c>
      <c r="AP183" s="7"/>
      <c r="AQ183" s="4">
        <f t="shared" si="8"/>
        <v>2.39</v>
      </c>
    </row>
    <row r="184" spans="1:47" x14ac:dyDescent="0.35">
      <c r="A184" s="1">
        <v>43752</v>
      </c>
      <c r="B184" t="s">
        <v>83</v>
      </c>
      <c r="C184" t="s">
        <v>122</v>
      </c>
      <c r="D184">
        <v>47</v>
      </c>
      <c r="E184">
        <v>1</v>
      </c>
      <c r="F184">
        <v>1</v>
      </c>
      <c r="G184" t="s">
        <v>65</v>
      </c>
      <c r="H184" t="s">
        <v>66</v>
      </c>
      <c r="I184">
        <v>4.5999999999999999E-3</v>
      </c>
      <c r="J184">
        <v>9.9699999999999997E-2</v>
      </c>
      <c r="K184">
        <v>3.45</v>
      </c>
      <c r="L184" t="s">
        <v>67</v>
      </c>
      <c r="M184" t="s">
        <v>68</v>
      </c>
      <c r="N184">
        <v>1.14E-2</v>
      </c>
      <c r="O184">
        <v>0.186</v>
      </c>
      <c r="P184">
        <v>1.24</v>
      </c>
      <c r="Q184" t="s">
        <v>69</v>
      </c>
      <c r="R184" t="s">
        <v>66</v>
      </c>
      <c r="S184">
        <v>1.4300000000000001E-3</v>
      </c>
      <c r="T184">
        <v>1.55E-2</v>
      </c>
      <c r="U184">
        <v>-4.4900000000000002E-2</v>
      </c>
      <c r="W184" s="2">
        <v>1</v>
      </c>
      <c r="Y184">
        <f t="shared" si="6"/>
        <v>3.45</v>
      </c>
      <c r="AF184" s="2">
        <v>1</v>
      </c>
      <c r="AG184" s="7"/>
      <c r="AH184" s="4">
        <f t="shared" si="7"/>
        <v>1.24</v>
      </c>
      <c r="AO184" s="2">
        <v>1</v>
      </c>
      <c r="AP184" s="7"/>
      <c r="AQ184" s="4">
        <f t="shared" si="8"/>
        <v>-4.4900000000000002E-2</v>
      </c>
    </row>
    <row r="185" spans="1:47" x14ac:dyDescent="0.35">
      <c r="A185" s="1">
        <v>43752</v>
      </c>
      <c r="B185" t="s">
        <v>83</v>
      </c>
      <c r="C185" t="s">
        <v>155</v>
      </c>
      <c r="D185">
        <v>77</v>
      </c>
      <c r="E185">
        <v>1</v>
      </c>
      <c r="F185">
        <v>1</v>
      </c>
      <c r="G185" t="s">
        <v>65</v>
      </c>
      <c r="H185" t="s">
        <v>66</v>
      </c>
      <c r="I185">
        <v>1.9400000000000001E-2</v>
      </c>
      <c r="J185">
        <v>0.25600000000000001</v>
      </c>
      <c r="K185">
        <v>8.92</v>
      </c>
      <c r="L185" t="s">
        <v>67</v>
      </c>
      <c r="M185" t="s">
        <v>68</v>
      </c>
      <c r="N185">
        <v>1.46E-2</v>
      </c>
      <c r="O185">
        <v>0.21199999999999999</v>
      </c>
      <c r="P185">
        <v>2.13</v>
      </c>
      <c r="Q185" t="s">
        <v>69</v>
      </c>
      <c r="R185" t="s">
        <v>66</v>
      </c>
      <c r="S185">
        <v>2.76E-2</v>
      </c>
      <c r="T185">
        <v>0.309</v>
      </c>
      <c r="U185">
        <v>16.600000000000001</v>
      </c>
      <c r="W185" s="2">
        <v>2</v>
      </c>
      <c r="X185" s="7" t="s">
        <v>192</v>
      </c>
      <c r="Y185">
        <f t="shared" si="6"/>
        <v>8.92</v>
      </c>
      <c r="AF185" s="2">
        <v>1</v>
      </c>
      <c r="AG185" s="7"/>
      <c r="AH185" s="4">
        <f t="shared" si="7"/>
        <v>2.13</v>
      </c>
      <c r="AO185" s="2">
        <v>1</v>
      </c>
      <c r="AP185" s="7"/>
      <c r="AQ185" s="4">
        <f t="shared" si="8"/>
        <v>16.600000000000001</v>
      </c>
    </row>
    <row r="186" spans="1:47" x14ac:dyDescent="0.35">
      <c r="A186" s="1">
        <v>43752</v>
      </c>
      <c r="B186" t="s">
        <v>83</v>
      </c>
      <c r="C186" t="s">
        <v>88</v>
      </c>
      <c r="D186">
        <v>91</v>
      </c>
      <c r="E186">
        <v>1</v>
      </c>
      <c r="F186">
        <v>1</v>
      </c>
      <c r="G186" t="s">
        <v>65</v>
      </c>
      <c r="H186" t="s">
        <v>66</v>
      </c>
      <c r="I186">
        <v>5.1500000000000001E-3</v>
      </c>
      <c r="J186">
        <v>0.114</v>
      </c>
      <c r="K186">
        <v>3.93</v>
      </c>
      <c r="L186" t="s">
        <v>67</v>
      </c>
      <c r="M186" t="s">
        <v>68</v>
      </c>
      <c r="N186">
        <v>1.89E-2</v>
      </c>
      <c r="O186">
        <v>0.27300000000000002</v>
      </c>
      <c r="P186">
        <v>4.2</v>
      </c>
      <c r="Q186" t="s">
        <v>69</v>
      </c>
      <c r="R186" t="s">
        <v>66</v>
      </c>
      <c r="S186">
        <v>2.9099999999999998E-3</v>
      </c>
      <c r="T186">
        <v>3.9800000000000002E-2</v>
      </c>
      <c r="U186">
        <v>1.33</v>
      </c>
      <c r="W186" s="2">
        <v>1</v>
      </c>
      <c r="Y186">
        <f t="shared" si="6"/>
        <v>3.93</v>
      </c>
      <c r="AF186" s="2">
        <v>1</v>
      </c>
      <c r="AG186" s="7"/>
      <c r="AH186" s="4">
        <f t="shared" si="7"/>
        <v>4.2</v>
      </c>
      <c r="AO186" s="2">
        <v>1</v>
      </c>
      <c r="AP186" s="7"/>
      <c r="AQ186" s="4">
        <f t="shared" si="8"/>
        <v>1.33</v>
      </c>
    </row>
    <row r="187" spans="1:47" x14ac:dyDescent="0.35">
      <c r="A187" s="1">
        <v>43752</v>
      </c>
      <c r="B187" t="s">
        <v>83</v>
      </c>
      <c r="C187" t="s">
        <v>166</v>
      </c>
      <c r="D187">
        <v>92</v>
      </c>
      <c r="E187">
        <v>1</v>
      </c>
      <c r="F187">
        <v>1</v>
      </c>
      <c r="G187" t="s">
        <v>65</v>
      </c>
      <c r="H187" t="s">
        <v>66</v>
      </c>
      <c r="I187">
        <v>1.44E-2</v>
      </c>
      <c r="J187">
        <v>0.21099999999999999</v>
      </c>
      <c r="K187">
        <v>7.33</v>
      </c>
      <c r="L187" t="s">
        <v>67</v>
      </c>
      <c r="M187" t="s">
        <v>68</v>
      </c>
      <c r="N187">
        <v>1.2699999999999999E-2</v>
      </c>
      <c r="O187">
        <v>0.184</v>
      </c>
      <c r="P187">
        <v>1.18</v>
      </c>
      <c r="Q187" t="s">
        <v>69</v>
      </c>
      <c r="R187" t="s">
        <v>66</v>
      </c>
      <c r="S187">
        <v>6.3699999999999998E-3</v>
      </c>
      <c r="T187">
        <v>7.5200000000000003E-2</v>
      </c>
      <c r="U187">
        <v>3.32</v>
      </c>
      <c r="W187" s="2">
        <v>2</v>
      </c>
      <c r="Y187">
        <f t="shared" si="6"/>
        <v>7.33</v>
      </c>
      <c r="AF187" s="2">
        <v>1</v>
      </c>
      <c r="AG187" s="7"/>
      <c r="AH187" s="4">
        <f t="shared" si="7"/>
        <v>1.18</v>
      </c>
      <c r="AO187" s="2">
        <v>1</v>
      </c>
      <c r="AP187" s="7"/>
      <c r="AQ187" s="4">
        <f t="shared" si="8"/>
        <v>3.32</v>
      </c>
    </row>
    <row r="188" spans="1:47" x14ac:dyDescent="0.35">
      <c r="A188" s="1">
        <v>43752</v>
      </c>
      <c r="B188" t="s">
        <v>83</v>
      </c>
      <c r="C188" t="s">
        <v>174</v>
      </c>
      <c r="D188">
        <v>100</v>
      </c>
      <c r="E188">
        <v>1</v>
      </c>
      <c r="F188">
        <v>1</v>
      </c>
      <c r="G188" t="s">
        <v>65</v>
      </c>
      <c r="H188" t="s">
        <v>66</v>
      </c>
      <c r="I188">
        <v>6.1600000000000002E-2</v>
      </c>
      <c r="J188">
        <v>0.29699999999999999</v>
      </c>
      <c r="K188">
        <v>10.3</v>
      </c>
      <c r="L188" t="s">
        <v>67</v>
      </c>
      <c r="M188" t="s">
        <v>68</v>
      </c>
      <c r="N188">
        <v>8.8100000000000001E-3</v>
      </c>
      <c r="O188">
        <v>0.129</v>
      </c>
      <c r="P188">
        <v>-0.70199999999999996</v>
      </c>
      <c r="Q188" t="s">
        <v>69</v>
      </c>
      <c r="R188" t="s">
        <v>66</v>
      </c>
      <c r="S188">
        <v>-3.79E-3</v>
      </c>
      <c r="T188">
        <v>-3.39E-2</v>
      </c>
      <c r="U188">
        <v>-2.83</v>
      </c>
      <c r="W188" s="2">
        <v>2</v>
      </c>
      <c r="X188" s="7" t="s">
        <v>192</v>
      </c>
      <c r="Y188">
        <f t="shared" si="6"/>
        <v>10.3</v>
      </c>
      <c r="AF188" s="2">
        <v>1</v>
      </c>
      <c r="AG188" s="7"/>
      <c r="AH188" s="4">
        <f t="shared" si="7"/>
        <v>-0.70199999999999996</v>
      </c>
      <c r="AO188" s="2">
        <v>1</v>
      </c>
      <c r="AP188" s="7"/>
      <c r="AQ188" s="4">
        <f t="shared" si="8"/>
        <v>-2.83</v>
      </c>
    </row>
    <row r="189" spans="1:47" x14ac:dyDescent="0.35">
      <c r="A189" s="1">
        <v>43752</v>
      </c>
      <c r="B189" t="s">
        <v>83</v>
      </c>
      <c r="C189" t="s">
        <v>179</v>
      </c>
      <c r="D189">
        <v>108</v>
      </c>
      <c r="E189">
        <v>1</v>
      </c>
      <c r="F189">
        <v>1</v>
      </c>
      <c r="G189" t="s">
        <v>65</v>
      </c>
      <c r="H189" t="s">
        <v>66</v>
      </c>
      <c r="I189">
        <v>9.11E-3</v>
      </c>
      <c r="J189">
        <v>0.192</v>
      </c>
      <c r="K189">
        <v>6.69</v>
      </c>
      <c r="L189" t="s">
        <v>67</v>
      </c>
      <c r="M189" t="s">
        <v>68</v>
      </c>
      <c r="N189">
        <v>2.0299999999999999E-2</v>
      </c>
      <c r="O189">
        <v>0.29799999999999999</v>
      </c>
      <c r="P189">
        <v>5.07</v>
      </c>
      <c r="Q189" t="s">
        <v>69</v>
      </c>
      <c r="R189" t="s">
        <v>66</v>
      </c>
      <c r="S189">
        <v>3.96E-3</v>
      </c>
      <c r="T189">
        <v>4.7199999999999999E-2</v>
      </c>
      <c r="U189">
        <v>1.74</v>
      </c>
      <c r="W189" s="2">
        <v>1</v>
      </c>
      <c r="Y189">
        <f t="shared" si="6"/>
        <v>6.69</v>
      </c>
      <c r="AF189" s="2">
        <v>1</v>
      </c>
      <c r="AG189" s="7"/>
      <c r="AH189" s="4">
        <f t="shared" si="7"/>
        <v>5.07</v>
      </c>
      <c r="AO189" s="2">
        <v>1</v>
      </c>
      <c r="AP189" s="7"/>
      <c r="AQ189" s="4">
        <f t="shared" si="8"/>
        <v>1.74</v>
      </c>
    </row>
    <row r="190" spans="1:47" x14ac:dyDescent="0.35">
      <c r="A190" s="1">
        <v>43752</v>
      </c>
      <c r="B190" t="s">
        <v>83</v>
      </c>
      <c r="C190" t="s">
        <v>183</v>
      </c>
      <c r="D190">
        <v>112</v>
      </c>
      <c r="E190">
        <v>1</v>
      </c>
      <c r="F190">
        <v>1</v>
      </c>
      <c r="G190" t="s">
        <v>65</v>
      </c>
      <c r="H190" t="s">
        <v>66</v>
      </c>
      <c r="I190">
        <v>6.0200000000000002E-3</v>
      </c>
      <c r="J190">
        <v>0.107</v>
      </c>
      <c r="K190">
        <v>3.69</v>
      </c>
      <c r="L190" t="s">
        <v>67</v>
      </c>
      <c r="M190" t="s">
        <v>68</v>
      </c>
      <c r="N190">
        <v>1.43E-2</v>
      </c>
      <c r="O190">
        <v>0.22500000000000001</v>
      </c>
      <c r="P190">
        <v>2.58</v>
      </c>
      <c r="Q190" t="s">
        <v>69</v>
      </c>
      <c r="R190" t="s">
        <v>66</v>
      </c>
      <c r="S190">
        <v>4.4999999999999997E-3</v>
      </c>
      <c r="T190">
        <v>4.6399999999999997E-2</v>
      </c>
      <c r="U190">
        <v>1.7</v>
      </c>
      <c r="W190" s="2">
        <v>1</v>
      </c>
      <c r="Y190">
        <f t="shared" si="6"/>
        <v>3.69</v>
      </c>
      <c r="AF190" s="2">
        <v>1</v>
      </c>
      <c r="AG190" s="7"/>
      <c r="AH190" s="4">
        <f t="shared" si="7"/>
        <v>2.58</v>
      </c>
      <c r="AO190" s="2">
        <v>1</v>
      </c>
      <c r="AP190" s="7"/>
      <c r="AQ190" s="4">
        <f t="shared" si="8"/>
        <v>1.7</v>
      </c>
    </row>
    <row r="191" spans="1:47" x14ac:dyDescent="0.35">
      <c r="A191" s="1">
        <v>43752</v>
      </c>
      <c r="B191" t="s">
        <v>83</v>
      </c>
      <c r="C191" t="s">
        <v>84</v>
      </c>
      <c r="D191" t="s">
        <v>12</v>
      </c>
      <c r="E191">
        <v>1</v>
      </c>
      <c r="F191">
        <v>1</v>
      </c>
      <c r="G191" t="s">
        <v>65</v>
      </c>
      <c r="H191" t="s">
        <v>66</v>
      </c>
      <c r="I191">
        <v>6.1199999999999997E-2</v>
      </c>
      <c r="J191">
        <v>0.96799999999999997</v>
      </c>
      <c r="K191">
        <v>33.799999999999997</v>
      </c>
      <c r="L191" t="s">
        <v>67</v>
      </c>
      <c r="M191" t="s">
        <v>68</v>
      </c>
      <c r="N191">
        <v>6.3299999999999995E-2</v>
      </c>
      <c r="O191">
        <v>0.749</v>
      </c>
      <c r="P191">
        <v>20.6</v>
      </c>
      <c r="Q191" t="s">
        <v>69</v>
      </c>
      <c r="R191" t="s">
        <v>66</v>
      </c>
      <c r="S191">
        <v>3.2899999999999999E-2</v>
      </c>
      <c r="T191">
        <v>0.38900000000000001</v>
      </c>
      <c r="U191">
        <v>21.1</v>
      </c>
      <c r="W191" s="2">
        <v>1</v>
      </c>
      <c r="Y191">
        <f t="shared" si="6"/>
        <v>33.799999999999997</v>
      </c>
      <c r="Z191" s="3">
        <f>100*(Y191-25)/25</f>
        <v>35.199999999999989</v>
      </c>
      <c r="AA191" s="3" t="str">
        <f>IF((ABS(Z191))&lt;=20,"PASS","FAIL")</f>
        <v>FAIL</v>
      </c>
      <c r="AB191" s="3"/>
      <c r="AC191" s="3"/>
      <c r="AF191" s="2">
        <v>1</v>
      </c>
      <c r="AG191" s="7"/>
      <c r="AH191" s="4">
        <f t="shared" si="7"/>
        <v>20.6</v>
      </c>
      <c r="AI191" s="3">
        <f>100*(AH191-25)/25</f>
        <v>-17.599999999999994</v>
      </c>
      <c r="AJ191" s="3" t="str">
        <f>IF((ABS(AI191))&lt;=20,"PASS","FAIL")</f>
        <v>PASS</v>
      </c>
      <c r="AK191" s="3"/>
      <c r="AL191" s="3"/>
      <c r="AO191" s="2">
        <v>1</v>
      </c>
      <c r="AP191" s="7"/>
      <c r="AQ191" s="4">
        <f t="shared" si="8"/>
        <v>21.1</v>
      </c>
      <c r="AR191" s="3">
        <f>100*(AQ191-25)/25</f>
        <v>-15.599999999999996</v>
      </c>
      <c r="AS191" s="3" t="str">
        <f>IF((ABS(AR191))&lt;=20,"PASS","FAIL")</f>
        <v>PASS</v>
      </c>
      <c r="AT191" s="3"/>
      <c r="AU191" s="3"/>
    </row>
    <row r="192" spans="1:47" x14ac:dyDescent="0.35">
      <c r="A192" s="1">
        <v>43752</v>
      </c>
      <c r="B192" t="s">
        <v>83</v>
      </c>
      <c r="C192" t="s">
        <v>189</v>
      </c>
      <c r="D192">
        <v>5</v>
      </c>
      <c r="E192">
        <v>1</v>
      </c>
      <c r="F192">
        <v>1</v>
      </c>
      <c r="G192" t="s">
        <v>65</v>
      </c>
      <c r="H192" t="s">
        <v>66</v>
      </c>
      <c r="I192">
        <v>1.3899999999999999E-2</v>
      </c>
      <c r="J192">
        <v>0.28799999999999998</v>
      </c>
      <c r="K192">
        <v>10</v>
      </c>
      <c r="L192" t="s">
        <v>67</v>
      </c>
      <c r="M192" t="s">
        <v>68</v>
      </c>
      <c r="N192">
        <v>1.6E-2</v>
      </c>
      <c r="O192">
        <v>0.215</v>
      </c>
      <c r="P192">
        <v>2.2400000000000002</v>
      </c>
      <c r="Q192" t="s">
        <v>69</v>
      </c>
      <c r="R192" t="s">
        <v>66</v>
      </c>
      <c r="S192">
        <v>2.0600000000000002E-3</v>
      </c>
      <c r="T192">
        <v>1.4500000000000001E-2</v>
      </c>
      <c r="U192">
        <v>-0.10100000000000001</v>
      </c>
      <c r="W192" s="2">
        <v>2</v>
      </c>
      <c r="X192" s="7" t="s">
        <v>192</v>
      </c>
      <c r="Y192">
        <f t="shared" si="6"/>
        <v>10</v>
      </c>
      <c r="AB192" s="3"/>
      <c r="AC192" s="3"/>
      <c r="AF192" s="2">
        <v>1</v>
      </c>
      <c r="AG192" s="7"/>
      <c r="AH192" s="4">
        <f t="shared" si="7"/>
        <v>2.2400000000000002</v>
      </c>
      <c r="AK192" s="3"/>
      <c r="AL192" s="3"/>
      <c r="AO192" s="2">
        <v>1</v>
      </c>
      <c r="AP192" s="7"/>
      <c r="AQ192" s="4">
        <f t="shared" si="8"/>
        <v>-0.10100000000000001</v>
      </c>
      <c r="AT192" s="3"/>
      <c r="AU192" s="3"/>
    </row>
    <row r="193" spans="1:49" x14ac:dyDescent="0.35">
      <c r="A193" s="1">
        <v>43752</v>
      </c>
      <c r="B193" t="s">
        <v>83</v>
      </c>
      <c r="C193" t="s">
        <v>92</v>
      </c>
      <c r="D193">
        <v>8</v>
      </c>
      <c r="E193">
        <v>1</v>
      </c>
      <c r="F193">
        <v>1</v>
      </c>
      <c r="G193" t="s">
        <v>65</v>
      </c>
      <c r="H193" t="s">
        <v>66</v>
      </c>
      <c r="I193">
        <v>9.1000000000000004E-3</v>
      </c>
      <c r="J193">
        <v>0.14899999999999999</v>
      </c>
      <c r="K193">
        <v>5.18</v>
      </c>
      <c r="L193" t="s">
        <v>67</v>
      </c>
      <c r="M193" t="s">
        <v>68</v>
      </c>
      <c r="N193">
        <v>1.1299999999999999E-2</v>
      </c>
      <c r="O193">
        <v>0.16500000000000001</v>
      </c>
      <c r="P193">
        <v>0.51900000000000002</v>
      </c>
      <c r="Q193" t="s">
        <v>69</v>
      </c>
      <c r="R193" t="s">
        <v>66</v>
      </c>
      <c r="S193">
        <v>1.98E-3</v>
      </c>
      <c r="T193">
        <v>2.2100000000000002E-2</v>
      </c>
      <c r="U193">
        <v>0.33200000000000002</v>
      </c>
      <c r="W193" s="2">
        <v>1</v>
      </c>
      <c r="Y193">
        <f t="shared" si="6"/>
        <v>5.18</v>
      </c>
      <c r="AD193" s="3"/>
      <c r="AE193" s="3"/>
      <c r="AF193" s="2">
        <v>1</v>
      </c>
      <c r="AG193" s="7"/>
      <c r="AH193" s="4">
        <f t="shared" si="7"/>
        <v>0.51900000000000002</v>
      </c>
      <c r="AM193" s="3"/>
      <c r="AN193" s="3"/>
      <c r="AO193" s="2">
        <v>1</v>
      </c>
      <c r="AP193" s="7"/>
      <c r="AQ193" s="4">
        <f t="shared" si="8"/>
        <v>0.33200000000000002</v>
      </c>
      <c r="AV193" s="3"/>
      <c r="AW193" s="3"/>
    </row>
    <row r="194" spans="1:49" x14ac:dyDescent="0.35">
      <c r="A194" s="1">
        <v>43752</v>
      </c>
      <c r="B194" t="s">
        <v>83</v>
      </c>
      <c r="C194" t="s">
        <v>105</v>
      </c>
      <c r="D194">
        <v>24</v>
      </c>
      <c r="E194">
        <v>1</v>
      </c>
      <c r="F194">
        <v>1</v>
      </c>
      <c r="G194" t="s">
        <v>65</v>
      </c>
      <c r="H194" t="s">
        <v>66</v>
      </c>
      <c r="I194">
        <v>1.04E-2</v>
      </c>
      <c r="J194">
        <v>0.14699999999999999</v>
      </c>
      <c r="K194">
        <v>5.0999999999999996</v>
      </c>
      <c r="L194" t="s">
        <v>67</v>
      </c>
      <c r="M194" t="s">
        <v>68</v>
      </c>
      <c r="N194">
        <v>1.18E-2</v>
      </c>
      <c r="O194">
        <v>0.17100000000000001</v>
      </c>
      <c r="P194">
        <v>0.73399999999999999</v>
      </c>
      <c r="Q194" t="s">
        <v>69</v>
      </c>
      <c r="R194" t="s">
        <v>66</v>
      </c>
      <c r="S194">
        <v>1.31E-3</v>
      </c>
      <c r="T194">
        <v>1.5299999999999999E-2</v>
      </c>
      <c r="U194">
        <v>-5.3800000000000001E-2</v>
      </c>
      <c r="W194" s="2">
        <v>2</v>
      </c>
      <c r="X194" s="7" t="s">
        <v>192</v>
      </c>
      <c r="Y194">
        <f t="shared" si="6"/>
        <v>5.0999999999999996</v>
      </c>
      <c r="Z194" s="3"/>
      <c r="AA194" s="3"/>
      <c r="AF194" s="2">
        <v>1</v>
      </c>
      <c r="AG194" s="7"/>
      <c r="AH194" s="4">
        <f t="shared" si="7"/>
        <v>0.73399999999999999</v>
      </c>
      <c r="AI194" s="3"/>
      <c r="AJ194" s="3"/>
      <c r="AO194" s="2">
        <v>1</v>
      </c>
      <c r="AP194" s="7"/>
      <c r="AQ194" s="4">
        <f t="shared" si="8"/>
        <v>-5.3800000000000001E-2</v>
      </c>
      <c r="AR194" s="3"/>
      <c r="AS194" s="3"/>
    </row>
    <row r="195" spans="1:49" x14ac:dyDescent="0.35">
      <c r="A195" s="1">
        <v>43752</v>
      </c>
      <c r="B195" t="s">
        <v>83</v>
      </c>
      <c r="C195" t="s">
        <v>130</v>
      </c>
      <c r="D195">
        <v>55</v>
      </c>
      <c r="E195">
        <v>1</v>
      </c>
      <c r="F195">
        <v>1</v>
      </c>
      <c r="G195" t="s">
        <v>65</v>
      </c>
      <c r="H195" t="s">
        <v>66</v>
      </c>
      <c r="I195">
        <v>4.3E-3</v>
      </c>
      <c r="J195">
        <v>7.0999999999999994E-2</v>
      </c>
      <c r="K195">
        <v>2.44</v>
      </c>
      <c r="L195" t="s">
        <v>67</v>
      </c>
      <c r="M195" t="s">
        <v>68</v>
      </c>
      <c r="N195">
        <v>1.11E-2</v>
      </c>
      <c r="O195">
        <v>0.17899999999999999</v>
      </c>
      <c r="P195">
        <v>0.98299999999999998</v>
      </c>
      <c r="Q195" t="s">
        <v>69</v>
      </c>
      <c r="R195" t="s">
        <v>66</v>
      </c>
      <c r="S195">
        <v>2.5899999999999999E-3</v>
      </c>
      <c r="T195">
        <v>2.7E-2</v>
      </c>
      <c r="U195">
        <v>0.60299999999999998</v>
      </c>
      <c r="W195" s="2">
        <v>1</v>
      </c>
      <c r="Y195">
        <f t="shared" ref="Y195:Y198" si="9">K195</f>
        <v>2.44</v>
      </c>
      <c r="AF195" s="2">
        <v>1</v>
      </c>
      <c r="AG195" s="7"/>
      <c r="AH195" s="4">
        <f t="shared" ref="AH195:AH198" si="10">P195</f>
        <v>0.98299999999999998</v>
      </c>
      <c r="AO195" s="2">
        <v>1</v>
      </c>
      <c r="AP195" s="7"/>
      <c r="AQ195" s="4">
        <f t="shared" ref="AQ195:AQ198" si="11">U195</f>
        <v>0.60299999999999998</v>
      </c>
    </row>
    <row r="196" spans="1:49" x14ac:dyDescent="0.35">
      <c r="A196" s="1">
        <v>43752</v>
      </c>
      <c r="B196" t="s">
        <v>83</v>
      </c>
      <c r="C196" t="s">
        <v>144</v>
      </c>
      <c r="D196">
        <v>63</v>
      </c>
      <c r="E196">
        <v>1</v>
      </c>
      <c r="F196">
        <v>1</v>
      </c>
      <c r="G196" t="s">
        <v>65</v>
      </c>
      <c r="H196" t="s">
        <v>66</v>
      </c>
      <c r="I196">
        <v>6.5599999999999999E-3</v>
      </c>
      <c r="J196">
        <v>0.15</v>
      </c>
      <c r="K196">
        <v>5.2</v>
      </c>
      <c r="L196" t="s">
        <v>67</v>
      </c>
      <c r="M196" t="s">
        <v>68</v>
      </c>
      <c r="N196">
        <v>1.38E-2</v>
      </c>
      <c r="O196">
        <v>0.19900000000000001</v>
      </c>
      <c r="P196">
        <v>1.69</v>
      </c>
      <c r="Q196" t="s">
        <v>69</v>
      </c>
      <c r="R196" t="s">
        <v>66</v>
      </c>
      <c r="S196">
        <v>2.8400000000000001E-3</v>
      </c>
      <c r="T196">
        <v>3.4700000000000002E-2</v>
      </c>
      <c r="U196">
        <v>1.04</v>
      </c>
      <c r="W196" s="2">
        <v>1</v>
      </c>
      <c r="Y196">
        <f t="shared" si="9"/>
        <v>5.2</v>
      </c>
      <c r="AF196" s="2">
        <v>1</v>
      </c>
      <c r="AG196" s="7"/>
      <c r="AH196" s="4">
        <f t="shared" si="10"/>
        <v>1.69</v>
      </c>
      <c r="AO196" s="2">
        <v>1</v>
      </c>
      <c r="AP196" s="7"/>
      <c r="AQ196" s="4">
        <f t="shared" si="11"/>
        <v>1.04</v>
      </c>
    </row>
    <row r="197" spans="1:49" x14ac:dyDescent="0.35">
      <c r="A197" s="1">
        <v>43752</v>
      </c>
      <c r="B197" t="s">
        <v>83</v>
      </c>
      <c r="C197" t="s">
        <v>190</v>
      </c>
      <c r="D197">
        <v>85</v>
      </c>
      <c r="E197">
        <v>1</v>
      </c>
      <c r="F197">
        <v>1</v>
      </c>
      <c r="G197" t="s">
        <v>65</v>
      </c>
      <c r="H197" t="s">
        <v>66</v>
      </c>
      <c r="I197">
        <v>2.8E-3</v>
      </c>
      <c r="J197">
        <v>4.1599999999999998E-2</v>
      </c>
      <c r="K197">
        <v>1.41</v>
      </c>
      <c r="L197" t="s">
        <v>67</v>
      </c>
      <c r="M197" t="s">
        <v>68</v>
      </c>
      <c r="N197">
        <v>1.21E-2</v>
      </c>
      <c r="O197">
        <v>0.191</v>
      </c>
      <c r="P197">
        <v>1.41</v>
      </c>
      <c r="Q197" t="s">
        <v>69</v>
      </c>
      <c r="R197" t="s">
        <v>66</v>
      </c>
      <c r="S197">
        <v>5.7999999999999996E-3</v>
      </c>
      <c r="T197">
        <v>3.7499999999999999E-2</v>
      </c>
      <c r="U197">
        <v>1.2</v>
      </c>
      <c r="W197" s="2">
        <v>1</v>
      </c>
      <c r="Y197">
        <f t="shared" si="9"/>
        <v>1.41</v>
      </c>
      <c r="AF197" s="2">
        <v>1</v>
      </c>
      <c r="AG197" s="7"/>
      <c r="AH197" s="4">
        <f t="shared" si="10"/>
        <v>1.41</v>
      </c>
      <c r="AO197" s="2">
        <v>1</v>
      </c>
      <c r="AP197" s="7"/>
      <c r="AQ197" s="4">
        <f t="shared" si="11"/>
        <v>1.2</v>
      </c>
    </row>
    <row r="198" spans="1:49" x14ac:dyDescent="0.35">
      <c r="A198" s="1">
        <v>43752</v>
      </c>
      <c r="B198" t="s">
        <v>83</v>
      </c>
      <c r="C198" t="s">
        <v>167</v>
      </c>
      <c r="D198">
        <v>93</v>
      </c>
      <c r="E198">
        <v>1</v>
      </c>
      <c r="F198">
        <v>1</v>
      </c>
      <c r="G198" t="s">
        <v>65</v>
      </c>
      <c r="H198" t="s">
        <v>66</v>
      </c>
      <c r="I198">
        <v>5.8900000000000003E-3</v>
      </c>
      <c r="J198">
        <v>0.13500000000000001</v>
      </c>
      <c r="K198">
        <v>4.6900000000000004</v>
      </c>
      <c r="L198" t="s">
        <v>67</v>
      </c>
      <c r="M198" t="s">
        <v>68</v>
      </c>
      <c r="N198">
        <v>1.3899999999999999E-2</v>
      </c>
      <c r="O198">
        <v>0.22</v>
      </c>
      <c r="P198">
        <v>2.38</v>
      </c>
      <c r="Q198" t="s">
        <v>69</v>
      </c>
      <c r="R198" t="s">
        <v>66</v>
      </c>
      <c r="S198">
        <v>1.9400000000000001E-3</v>
      </c>
      <c r="T198">
        <v>-1.3100000000000001E-2</v>
      </c>
      <c r="U198">
        <v>-1.66</v>
      </c>
      <c r="W198" s="2">
        <v>1</v>
      </c>
      <c r="Y198">
        <f t="shared" si="9"/>
        <v>4.6900000000000004</v>
      </c>
      <c r="AF198" s="2">
        <v>1</v>
      </c>
      <c r="AG198" s="7"/>
      <c r="AH198" s="4">
        <f t="shared" si="10"/>
        <v>2.38</v>
      </c>
      <c r="AO198" s="2">
        <v>1</v>
      </c>
      <c r="AP198" s="7"/>
      <c r="AQ198" s="4">
        <f t="shared" si="11"/>
        <v>-1.66</v>
      </c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selection activeCell="Q45" sqref="Q45"/>
    </sheetView>
  </sheetViews>
  <sheetFormatPr defaultRowHeight="14.5" x14ac:dyDescent="0.35"/>
  <cols>
    <col min="1" max="1" width="29.90625" customWidth="1"/>
  </cols>
  <sheetData>
    <row r="1" spans="1:11" s="2" customFormat="1" ht="116" x14ac:dyDescent="0.35">
      <c r="A1" s="2" t="s">
        <v>2</v>
      </c>
      <c r="B1" s="2" t="s">
        <v>3</v>
      </c>
      <c r="C1" s="2" t="s">
        <v>47</v>
      </c>
      <c r="D1" s="2" t="s">
        <v>21</v>
      </c>
      <c r="E1" s="2" t="s">
        <v>45</v>
      </c>
      <c r="F1" s="2" t="s">
        <v>47</v>
      </c>
      <c r="G1" s="2" t="s">
        <v>37</v>
      </c>
      <c r="H1" s="2" t="s">
        <v>44</v>
      </c>
      <c r="I1" s="2" t="s">
        <v>47</v>
      </c>
      <c r="J1" s="2" t="s">
        <v>14</v>
      </c>
      <c r="K1" s="2" t="s">
        <v>46</v>
      </c>
    </row>
    <row r="2" spans="1:11" x14ac:dyDescent="0.35">
      <c r="A2" t="s">
        <v>89</v>
      </c>
      <c r="B2">
        <v>5</v>
      </c>
      <c r="C2">
        <v>2</v>
      </c>
      <c r="D2" t="s">
        <v>192</v>
      </c>
      <c r="E2">
        <v>10</v>
      </c>
      <c r="F2">
        <v>1</v>
      </c>
      <c r="H2">
        <v>2.2400000000000002</v>
      </c>
      <c r="I2">
        <v>1</v>
      </c>
      <c r="K2">
        <v>-0.10100000000000001</v>
      </c>
    </row>
    <row r="3" spans="1:11" x14ac:dyDescent="0.35">
      <c r="A3" t="s">
        <v>174</v>
      </c>
      <c r="B3">
        <v>100</v>
      </c>
      <c r="C3">
        <v>2</v>
      </c>
      <c r="D3" t="s">
        <v>192</v>
      </c>
      <c r="E3">
        <v>10.3</v>
      </c>
      <c r="F3">
        <v>1</v>
      </c>
      <c r="H3">
        <v>-0.70199999999999996</v>
      </c>
      <c r="I3">
        <v>1</v>
      </c>
      <c r="K3">
        <v>-2.83</v>
      </c>
    </row>
    <row r="4" spans="1:11" x14ac:dyDescent="0.35">
      <c r="A4" t="s">
        <v>145</v>
      </c>
      <c r="B4">
        <v>64</v>
      </c>
      <c r="C4">
        <v>1</v>
      </c>
      <c r="E4">
        <v>33.299999999999997</v>
      </c>
      <c r="F4">
        <v>1</v>
      </c>
      <c r="H4">
        <v>6.21</v>
      </c>
      <c r="I4">
        <v>1</v>
      </c>
      <c r="K4">
        <v>23.7</v>
      </c>
    </row>
    <row r="5" spans="1:11" x14ac:dyDescent="0.35">
      <c r="A5" t="s">
        <v>159</v>
      </c>
      <c r="B5">
        <v>81</v>
      </c>
      <c r="C5">
        <v>1</v>
      </c>
      <c r="E5">
        <v>4.9000000000000004</v>
      </c>
      <c r="F5">
        <v>1</v>
      </c>
      <c r="H5">
        <v>1.75</v>
      </c>
      <c r="I5">
        <v>1</v>
      </c>
      <c r="K5">
        <v>1.08</v>
      </c>
    </row>
    <row r="6" spans="1:11" x14ac:dyDescent="0.35">
      <c r="A6" t="s">
        <v>89</v>
      </c>
      <c r="B6">
        <v>5</v>
      </c>
      <c r="C6">
        <v>1</v>
      </c>
      <c r="E6">
        <v>7.16</v>
      </c>
      <c r="F6">
        <v>1</v>
      </c>
      <c r="H6">
        <v>1.1499999999999999</v>
      </c>
      <c r="I6">
        <v>1</v>
      </c>
      <c r="K6">
        <v>1.56</v>
      </c>
    </row>
    <row r="7" spans="1:11" x14ac:dyDescent="0.35">
      <c r="A7" t="s">
        <v>107</v>
      </c>
      <c r="B7">
        <v>29</v>
      </c>
      <c r="C7">
        <v>1</v>
      </c>
      <c r="E7">
        <v>6.08</v>
      </c>
      <c r="F7">
        <v>1</v>
      </c>
      <c r="H7">
        <v>0.57199999999999995</v>
      </c>
      <c r="I7">
        <v>1</v>
      </c>
      <c r="K7">
        <v>1.72</v>
      </c>
    </row>
    <row r="8" spans="1:11" x14ac:dyDescent="0.35">
      <c r="A8" t="s">
        <v>170</v>
      </c>
      <c r="B8">
        <v>96</v>
      </c>
      <c r="C8">
        <v>1</v>
      </c>
      <c r="E8">
        <v>9.83</v>
      </c>
      <c r="F8">
        <v>1</v>
      </c>
      <c r="H8">
        <v>1.35</v>
      </c>
      <c r="I8">
        <v>1</v>
      </c>
      <c r="K8">
        <v>0.85299999999999998</v>
      </c>
    </row>
    <row r="9" spans="1:11" x14ac:dyDescent="0.35">
      <c r="A9" t="s">
        <v>115</v>
      </c>
      <c r="B9">
        <v>37</v>
      </c>
      <c r="C9">
        <v>1</v>
      </c>
      <c r="E9">
        <v>48.4</v>
      </c>
      <c r="F9">
        <v>1</v>
      </c>
      <c r="H9">
        <v>1.43</v>
      </c>
      <c r="I9">
        <v>1</v>
      </c>
      <c r="K9">
        <v>33.299999999999997</v>
      </c>
    </row>
    <row r="10" spans="1:11" x14ac:dyDescent="0.35">
      <c r="A10" t="s">
        <v>178</v>
      </c>
      <c r="B10">
        <v>107</v>
      </c>
      <c r="C10">
        <v>1</v>
      </c>
      <c r="E10">
        <v>18.399999999999999</v>
      </c>
      <c r="F10">
        <v>1</v>
      </c>
      <c r="H10">
        <v>3.14</v>
      </c>
      <c r="I10">
        <v>1</v>
      </c>
      <c r="K10">
        <v>11.9</v>
      </c>
    </row>
    <row r="11" spans="1:11" x14ac:dyDescent="0.35">
      <c r="A11" t="s">
        <v>160</v>
      </c>
      <c r="B11">
        <v>82</v>
      </c>
      <c r="C11">
        <v>1</v>
      </c>
      <c r="E11">
        <v>43.9</v>
      </c>
      <c r="F11">
        <v>1</v>
      </c>
      <c r="H11">
        <v>2.3199999999999998</v>
      </c>
      <c r="I11">
        <v>1</v>
      </c>
      <c r="K11">
        <v>27.8</v>
      </c>
    </row>
    <row r="12" spans="1:11" x14ac:dyDescent="0.35">
      <c r="A12" t="s">
        <v>130</v>
      </c>
      <c r="B12">
        <v>55</v>
      </c>
      <c r="C12">
        <v>1</v>
      </c>
      <c r="E12">
        <v>3.61</v>
      </c>
      <c r="F12">
        <v>1</v>
      </c>
      <c r="H12">
        <v>0.871</v>
      </c>
      <c r="I12">
        <v>1</v>
      </c>
      <c r="K12">
        <v>1.6</v>
      </c>
    </row>
    <row r="13" spans="1:11" x14ac:dyDescent="0.35">
      <c r="A13" t="s">
        <v>180</v>
      </c>
      <c r="B13">
        <v>109</v>
      </c>
      <c r="C13">
        <v>1</v>
      </c>
      <c r="E13">
        <v>19.2</v>
      </c>
      <c r="F13">
        <v>1</v>
      </c>
      <c r="H13">
        <v>4.54</v>
      </c>
      <c r="I13">
        <v>1</v>
      </c>
      <c r="K13">
        <v>16.600000000000001</v>
      </c>
    </row>
    <row r="14" spans="1:11" x14ac:dyDescent="0.35">
      <c r="A14" t="s">
        <v>163</v>
      </c>
      <c r="B14">
        <v>85</v>
      </c>
      <c r="C14">
        <v>1</v>
      </c>
      <c r="D14" t="s">
        <v>193</v>
      </c>
      <c r="E14">
        <v>4.7300000000000004</v>
      </c>
      <c r="F14">
        <v>1</v>
      </c>
      <c r="H14">
        <v>0.98499999999999999</v>
      </c>
      <c r="I14">
        <v>1</v>
      </c>
      <c r="K14">
        <v>-0.38300000000000001</v>
      </c>
    </row>
    <row r="15" spans="1:11" x14ac:dyDescent="0.35">
      <c r="A15" t="s">
        <v>94</v>
      </c>
      <c r="B15">
        <v>10</v>
      </c>
      <c r="C15">
        <v>1</v>
      </c>
      <c r="E15">
        <v>23.7</v>
      </c>
      <c r="F15">
        <v>1</v>
      </c>
      <c r="H15">
        <v>0.96</v>
      </c>
      <c r="I15">
        <v>1</v>
      </c>
      <c r="K15">
        <v>8.2100000000000009</v>
      </c>
    </row>
    <row r="16" spans="1:11" x14ac:dyDescent="0.35">
      <c r="A16" t="s">
        <v>167</v>
      </c>
      <c r="B16">
        <v>93</v>
      </c>
      <c r="C16">
        <v>1</v>
      </c>
      <c r="E16">
        <v>6.51</v>
      </c>
      <c r="F16">
        <v>1</v>
      </c>
      <c r="H16">
        <v>1.76</v>
      </c>
      <c r="I16">
        <v>1</v>
      </c>
      <c r="K16">
        <v>-0.71299999999999997</v>
      </c>
    </row>
    <row r="17" spans="1:11" x14ac:dyDescent="0.35">
      <c r="A17" t="s">
        <v>156</v>
      </c>
      <c r="B17">
        <v>78</v>
      </c>
      <c r="C17">
        <v>1</v>
      </c>
      <c r="E17">
        <v>6.48</v>
      </c>
      <c r="F17">
        <v>1</v>
      </c>
      <c r="H17">
        <v>0.47199999999999998</v>
      </c>
      <c r="I17">
        <v>1</v>
      </c>
      <c r="K17">
        <v>0.78100000000000003</v>
      </c>
    </row>
    <row r="18" spans="1:11" x14ac:dyDescent="0.35">
      <c r="A18" t="s">
        <v>109</v>
      </c>
      <c r="B18">
        <v>31</v>
      </c>
      <c r="C18">
        <v>2</v>
      </c>
      <c r="D18" t="s">
        <v>192</v>
      </c>
      <c r="E18">
        <v>4.55</v>
      </c>
      <c r="F18">
        <v>1</v>
      </c>
      <c r="H18">
        <v>1.01</v>
      </c>
      <c r="I18">
        <v>1</v>
      </c>
      <c r="K18">
        <v>2.2400000000000002</v>
      </c>
    </row>
    <row r="19" spans="1:11" x14ac:dyDescent="0.35">
      <c r="A19" t="s">
        <v>186</v>
      </c>
      <c r="B19">
        <v>115</v>
      </c>
      <c r="C19">
        <v>1</v>
      </c>
      <c r="E19">
        <v>5.29</v>
      </c>
      <c r="F19">
        <v>1</v>
      </c>
      <c r="H19">
        <v>0.54300000000000004</v>
      </c>
      <c r="I19">
        <v>1</v>
      </c>
      <c r="K19">
        <v>0.68400000000000005</v>
      </c>
    </row>
    <row r="20" spans="1:11" x14ac:dyDescent="0.35">
      <c r="A20" t="s">
        <v>124</v>
      </c>
      <c r="B20">
        <v>49</v>
      </c>
      <c r="C20">
        <v>1</v>
      </c>
      <c r="E20">
        <v>21.6</v>
      </c>
      <c r="F20">
        <v>1</v>
      </c>
      <c r="H20">
        <v>4.75</v>
      </c>
      <c r="I20">
        <v>1</v>
      </c>
      <c r="K20">
        <v>11.9</v>
      </c>
    </row>
    <row r="21" spans="1:11" x14ac:dyDescent="0.35">
      <c r="A21" t="s">
        <v>181</v>
      </c>
      <c r="B21">
        <v>110</v>
      </c>
      <c r="C21">
        <v>1</v>
      </c>
      <c r="D21" t="s">
        <v>193</v>
      </c>
      <c r="E21">
        <v>6.58</v>
      </c>
      <c r="F21">
        <v>1</v>
      </c>
      <c r="H21">
        <v>0.98299999999999998</v>
      </c>
      <c r="I21">
        <v>1</v>
      </c>
      <c r="K21">
        <v>-2.77</v>
      </c>
    </row>
    <row r="22" spans="1:11" x14ac:dyDescent="0.35">
      <c r="A22" t="s">
        <v>185</v>
      </c>
      <c r="B22">
        <v>114</v>
      </c>
      <c r="C22">
        <v>1</v>
      </c>
      <c r="E22">
        <v>37.5</v>
      </c>
      <c r="F22">
        <v>1</v>
      </c>
      <c r="H22">
        <v>2.12</v>
      </c>
      <c r="I22">
        <v>1</v>
      </c>
      <c r="K22">
        <v>18.600000000000001</v>
      </c>
    </row>
    <row r="23" spans="1:11" x14ac:dyDescent="0.35">
      <c r="A23" t="s">
        <v>104</v>
      </c>
      <c r="B23">
        <v>23</v>
      </c>
      <c r="C23">
        <v>1</v>
      </c>
      <c r="E23">
        <v>1.94</v>
      </c>
      <c r="F23">
        <v>1</v>
      </c>
      <c r="H23">
        <v>0.72799999999999998</v>
      </c>
      <c r="I23">
        <v>1</v>
      </c>
      <c r="K23">
        <v>1.1599999999999999</v>
      </c>
    </row>
    <row r="24" spans="1:11" x14ac:dyDescent="0.35">
      <c r="A24" t="s">
        <v>97</v>
      </c>
      <c r="B24">
        <v>16</v>
      </c>
      <c r="C24">
        <v>1</v>
      </c>
      <c r="E24">
        <v>6.09</v>
      </c>
      <c r="F24">
        <v>1</v>
      </c>
      <c r="H24">
        <v>1.88</v>
      </c>
      <c r="I24">
        <v>1</v>
      </c>
      <c r="K24">
        <v>2.3199999999999998</v>
      </c>
    </row>
    <row r="25" spans="1:11" x14ac:dyDescent="0.35">
      <c r="A25" t="s">
        <v>92</v>
      </c>
      <c r="B25">
        <v>8</v>
      </c>
      <c r="C25">
        <v>1</v>
      </c>
      <c r="E25">
        <v>5.18</v>
      </c>
      <c r="F25">
        <v>1</v>
      </c>
      <c r="H25">
        <v>0.51900000000000002</v>
      </c>
      <c r="I25">
        <v>1</v>
      </c>
      <c r="K25">
        <v>0.33200000000000002</v>
      </c>
    </row>
    <row r="26" spans="1:11" x14ac:dyDescent="0.35">
      <c r="A26" t="s">
        <v>125</v>
      </c>
      <c r="B26">
        <v>50</v>
      </c>
      <c r="C26">
        <v>1</v>
      </c>
      <c r="E26">
        <v>9.44</v>
      </c>
      <c r="F26">
        <v>1</v>
      </c>
      <c r="H26">
        <v>1.34</v>
      </c>
      <c r="I26">
        <v>1</v>
      </c>
      <c r="K26">
        <v>3.88</v>
      </c>
    </row>
    <row r="27" spans="1:11" x14ac:dyDescent="0.35">
      <c r="A27" t="s">
        <v>183</v>
      </c>
      <c r="B27">
        <v>112</v>
      </c>
      <c r="C27">
        <v>1</v>
      </c>
      <c r="E27">
        <v>3.69</v>
      </c>
      <c r="F27">
        <v>1</v>
      </c>
      <c r="H27">
        <v>2.58</v>
      </c>
      <c r="I27">
        <v>1</v>
      </c>
      <c r="K27">
        <v>1.7</v>
      </c>
    </row>
    <row r="28" spans="1:11" x14ac:dyDescent="0.35">
      <c r="A28" t="s">
        <v>129</v>
      </c>
      <c r="B28">
        <v>54</v>
      </c>
      <c r="C28">
        <v>1</v>
      </c>
      <c r="E28">
        <v>5.1100000000000003</v>
      </c>
      <c r="F28">
        <v>1</v>
      </c>
      <c r="H28">
        <v>2.92</v>
      </c>
      <c r="I28">
        <v>1</v>
      </c>
      <c r="K28">
        <v>2.4</v>
      </c>
    </row>
    <row r="29" spans="1:11" x14ac:dyDescent="0.35">
      <c r="A29" t="s">
        <v>117</v>
      </c>
      <c r="B29">
        <v>39</v>
      </c>
      <c r="C29">
        <v>2</v>
      </c>
      <c r="E29">
        <v>6.78</v>
      </c>
      <c r="F29">
        <v>1</v>
      </c>
      <c r="H29">
        <v>2.68</v>
      </c>
      <c r="I29">
        <v>1</v>
      </c>
      <c r="K29">
        <v>5.57</v>
      </c>
    </row>
    <row r="30" spans="1:11" x14ac:dyDescent="0.35">
      <c r="A30" t="s">
        <v>121</v>
      </c>
      <c r="B30">
        <v>46</v>
      </c>
      <c r="C30">
        <v>1</v>
      </c>
      <c r="E30">
        <v>27.3</v>
      </c>
      <c r="F30">
        <v>1</v>
      </c>
      <c r="H30">
        <v>4.07</v>
      </c>
      <c r="I30">
        <v>1</v>
      </c>
      <c r="K30">
        <v>31.1</v>
      </c>
    </row>
    <row r="31" spans="1:11" x14ac:dyDescent="0.35">
      <c r="A31" t="s">
        <v>119</v>
      </c>
      <c r="B31">
        <v>44</v>
      </c>
      <c r="C31">
        <v>1</v>
      </c>
      <c r="E31">
        <v>4.68</v>
      </c>
      <c r="F31">
        <v>1</v>
      </c>
      <c r="H31">
        <v>2.67</v>
      </c>
      <c r="I31">
        <v>1</v>
      </c>
      <c r="K31">
        <v>16.100000000000001</v>
      </c>
    </row>
    <row r="32" spans="1:11" x14ac:dyDescent="0.35">
      <c r="A32" t="s">
        <v>151</v>
      </c>
      <c r="B32">
        <v>70</v>
      </c>
      <c r="C32">
        <v>1</v>
      </c>
      <c r="E32">
        <v>8.98</v>
      </c>
      <c r="F32">
        <v>1</v>
      </c>
      <c r="H32">
        <v>3.47</v>
      </c>
      <c r="I32">
        <v>1</v>
      </c>
      <c r="K32">
        <v>2.61</v>
      </c>
    </row>
    <row r="33" spans="1:11" x14ac:dyDescent="0.35">
      <c r="A33" t="s">
        <v>123</v>
      </c>
      <c r="B33">
        <v>48</v>
      </c>
      <c r="C33">
        <v>1</v>
      </c>
      <c r="E33">
        <v>5.16</v>
      </c>
      <c r="F33">
        <v>1</v>
      </c>
      <c r="H33">
        <v>10.9</v>
      </c>
      <c r="I33">
        <v>1</v>
      </c>
      <c r="K33">
        <v>61.5</v>
      </c>
    </row>
    <row r="34" spans="1:11" x14ac:dyDescent="0.35">
      <c r="A34" t="s">
        <v>148</v>
      </c>
      <c r="B34">
        <v>67</v>
      </c>
      <c r="C34">
        <v>1</v>
      </c>
      <c r="E34">
        <v>30.7</v>
      </c>
      <c r="F34">
        <v>1</v>
      </c>
      <c r="H34">
        <v>0.871</v>
      </c>
      <c r="I34">
        <v>1</v>
      </c>
      <c r="K34">
        <v>3.25</v>
      </c>
    </row>
    <row r="35" spans="1:11" x14ac:dyDescent="0.35">
      <c r="A35" t="s">
        <v>147</v>
      </c>
      <c r="B35">
        <v>66</v>
      </c>
      <c r="C35">
        <v>1</v>
      </c>
      <c r="E35">
        <v>15.5</v>
      </c>
      <c r="F35">
        <v>1</v>
      </c>
      <c r="H35">
        <v>1.05</v>
      </c>
      <c r="I35">
        <v>1</v>
      </c>
      <c r="K35">
        <v>7.44</v>
      </c>
    </row>
    <row r="36" spans="1:11" x14ac:dyDescent="0.35">
      <c r="A36" t="s">
        <v>114</v>
      </c>
      <c r="B36">
        <v>36</v>
      </c>
      <c r="C36">
        <v>1</v>
      </c>
      <c r="E36">
        <v>122</v>
      </c>
      <c r="F36">
        <v>1</v>
      </c>
      <c r="H36">
        <v>1.37</v>
      </c>
      <c r="I36">
        <v>1</v>
      </c>
      <c r="K36">
        <v>3.4</v>
      </c>
    </row>
    <row r="37" spans="1:11" x14ac:dyDescent="0.35">
      <c r="A37" t="s">
        <v>143</v>
      </c>
      <c r="B37">
        <v>62</v>
      </c>
      <c r="C37">
        <v>1</v>
      </c>
      <c r="E37">
        <v>11</v>
      </c>
      <c r="F37">
        <v>1</v>
      </c>
      <c r="H37">
        <v>12.9</v>
      </c>
      <c r="I37">
        <v>1</v>
      </c>
      <c r="K37">
        <v>163</v>
      </c>
    </row>
    <row r="38" spans="1:11" x14ac:dyDescent="0.35">
      <c r="A38" t="s">
        <v>144</v>
      </c>
      <c r="B38">
        <v>63</v>
      </c>
      <c r="C38">
        <v>1</v>
      </c>
      <c r="E38">
        <v>3.56</v>
      </c>
      <c r="F38">
        <v>1</v>
      </c>
      <c r="H38">
        <v>2.92</v>
      </c>
      <c r="I38">
        <v>1</v>
      </c>
      <c r="K38">
        <v>2.06</v>
      </c>
    </row>
    <row r="39" spans="1:11" x14ac:dyDescent="0.35">
      <c r="A39" t="s">
        <v>102</v>
      </c>
      <c r="B39">
        <v>21</v>
      </c>
      <c r="C39">
        <v>1</v>
      </c>
      <c r="E39">
        <v>17.2</v>
      </c>
      <c r="F39">
        <v>1</v>
      </c>
      <c r="H39">
        <v>4.9800000000000004</v>
      </c>
      <c r="I39">
        <v>1</v>
      </c>
      <c r="K39">
        <v>5.24</v>
      </c>
    </row>
    <row r="40" spans="1:11" x14ac:dyDescent="0.35">
      <c r="A40" t="s">
        <v>142</v>
      </c>
      <c r="B40">
        <v>61</v>
      </c>
      <c r="C40">
        <v>1</v>
      </c>
      <c r="E40">
        <v>14.8</v>
      </c>
      <c r="F40">
        <v>1</v>
      </c>
      <c r="H40">
        <v>0.628</v>
      </c>
      <c r="I40">
        <v>1</v>
      </c>
      <c r="K40">
        <v>3.84</v>
      </c>
    </row>
    <row r="41" spans="1:11" x14ac:dyDescent="0.35">
      <c r="A41" t="s">
        <v>86</v>
      </c>
      <c r="B41">
        <v>2</v>
      </c>
      <c r="C41">
        <v>1</v>
      </c>
      <c r="E41">
        <v>11.5</v>
      </c>
      <c r="F41">
        <v>1</v>
      </c>
      <c r="H41">
        <v>5.29</v>
      </c>
      <c r="I41">
        <v>1</v>
      </c>
      <c r="K41">
        <v>132</v>
      </c>
    </row>
    <row r="42" spans="1:11" x14ac:dyDescent="0.35">
      <c r="A42" t="s">
        <v>118</v>
      </c>
      <c r="B42">
        <v>40</v>
      </c>
      <c r="C42">
        <v>1</v>
      </c>
      <c r="E42">
        <v>6.39</v>
      </c>
      <c r="F42">
        <v>1</v>
      </c>
      <c r="H42">
        <v>12.6</v>
      </c>
      <c r="I42">
        <v>1</v>
      </c>
      <c r="K42">
        <v>143</v>
      </c>
    </row>
    <row r="43" spans="1:11" x14ac:dyDescent="0.35">
      <c r="A43" t="s">
        <v>149</v>
      </c>
      <c r="B43">
        <v>68</v>
      </c>
      <c r="C43">
        <v>1</v>
      </c>
      <c r="E43">
        <v>35.5</v>
      </c>
      <c r="F43">
        <v>1</v>
      </c>
      <c r="H43">
        <v>3.75</v>
      </c>
      <c r="I43">
        <v>1</v>
      </c>
      <c r="K43">
        <v>132</v>
      </c>
    </row>
    <row r="44" spans="1:11" x14ac:dyDescent="0.35">
      <c r="A44" s="8" t="s">
        <v>88</v>
      </c>
      <c r="B44" s="8">
        <v>4</v>
      </c>
      <c r="C44" s="8">
        <v>2</v>
      </c>
      <c r="D44" s="8" t="s">
        <v>192</v>
      </c>
      <c r="E44" s="8">
        <v>57.1</v>
      </c>
      <c r="F44" s="8">
        <v>1</v>
      </c>
      <c r="G44" s="8"/>
      <c r="H44" s="8">
        <v>6.19</v>
      </c>
      <c r="I44" s="8">
        <v>1</v>
      </c>
      <c r="J44" s="8"/>
      <c r="K44" s="8">
        <v>38.5</v>
      </c>
    </row>
    <row r="45" spans="1:11" x14ac:dyDescent="0.35">
      <c r="A45" s="8" t="s">
        <v>88</v>
      </c>
      <c r="B45" s="8">
        <v>91</v>
      </c>
      <c r="C45" s="8">
        <v>1</v>
      </c>
      <c r="D45" s="8"/>
      <c r="E45" s="8">
        <v>8.52</v>
      </c>
      <c r="F45" s="8">
        <v>1</v>
      </c>
      <c r="G45" s="8"/>
      <c r="H45" s="8">
        <v>2.65</v>
      </c>
      <c r="I45" s="8">
        <v>1</v>
      </c>
      <c r="J45" s="8"/>
      <c r="K45" s="8">
        <v>-0.17</v>
      </c>
    </row>
    <row r="46" spans="1:11" x14ac:dyDescent="0.35">
      <c r="A46" s="8" t="s">
        <v>88</v>
      </c>
      <c r="B46" s="8">
        <v>91</v>
      </c>
      <c r="C46" s="8">
        <v>1</v>
      </c>
      <c r="D46" s="8"/>
      <c r="E46" s="8">
        <v>3.93</v>
      </c>
      <c r="F46" s="8">
        <v>1</v>
      </c>
      <c r="G46" s="8"/>
      <c r="H46" s="8">
        <v>4.2</v>
      </c>
      <c r="I46" s="8">
        <v>1</v>
      </c>
      <c r="J46" s="8"/>
      <c r="K46" s="8">
        <v>1.33</v>
      </c>
    </row>
    <row r="47" spans="1:11" x14ac:dyDescent="0.35">
      <c r="A47" t="s">
        <v>116</v>
      </c>
      <c r="B47">
        <v>38</v>
      </c>
      <c r="C47">
        <v>1</v>
      </c>
      <c r="E47">
        <v>3.42</v>
      </c>
      <c r="F47">
        <v>1</v>
      </c>
      <c r="H47">
        <v>3.68</v>
      </c>
      <c r="I47">
        <v>1</v>
      </c>
      <c r="K47">
        <v>2.12</v>
      </c>
    </row>
    <row r="48" spans="1:11" x14ac:dyDescent="0.35">
      <c r="A48" t="s">
        <v>179</v>
      </c>
      <c r="B48">
        <v>108</v>
      </c>
      <c r="C48">
        <v>1</v>
      </c>
      <c r="E48">
        <v>6.69</v>
      </c>
      <c r="F48">
        <v>1</v>
      </c>
      <c r="H48">
        <v>5.07</v>
      </c>
      <c r="I48">
        <v>1</v>
      </c>
      <c r="K48">
        <v>1.74</v>
      </c>
    </row>
    <row r="49" spans="1:11" x14ac:dyDescent="0.35">
      <c r="A49" t="s">
        <v>91</v>
      </c>
      <c r="B49">
        <v>7</v>
      </c>
      <c r="C49">
        <v>1</v>
      </c>
      <c r="E49">
        <v>4.33</v>
      </c>
      <c r="F49">
        <v>1</v>
      </c>
      <c r="H49">
        <v>14.6</v>
      </c>
      <c r="I49">
        <v>1</v>
      </c>
      <c r="K49">
        <v>144</v>
      </c>
    </row>
    <row r="50" spans="1:11" x14ac:dyDescent="0.35">
      <c r="A50" t="s">
        <v>157</v>
      </c>
      <c r="B50">
        <v>79</v>
      </c>
      <c r="C50">
        <v>1</v>
      </c>
      <c r="E50">
        <v>9.8800000000000008</v>
      </c>
      <c r="F50">
        <v>1</v>
      </c>
      <c r="H50">
        <v>1.21</v>
      </c>
      <c r="I50">
        <v>1</v>
      </c>
      <c r="K50">
        <v>14.9</v>
      </c>
    </row>
    <row r="51" spans="1:11" x14ac:dyDescent="0.35">
      <c r="A51" t="s">
        <v>128</v>
      </c>
      <c r="B51">
        <v>53</v>
      </c>
      <c r="C51">
        <v>1</v>
      </c>
      <c r="E51">
        <v>5.77</v>
      </c>
      <c r="F51">
        <v>1</v>
      </c>
      <c r="H51">
        <v>2.4700000000000002</v>
      </c>
      <c r="I51">
        <v>2</v>
      </c>
      <c r="J51" t="s">
        <v>197</v>
      </c>
      <c r="K51">
        <v>13.3</v>
      </c>
    </row>
    <row r="52" spans="1:11" x14ac:dyDescent="0.35">
      <c r="A52" t="s">
        <v>182</v>
      </c>
      <c r="B52">
        <v>111</v>
      </c>
      <c r="C52">
        <v>1</v>
      </c>
      <c r="E52">
        <v>10.4</v>
      </c>
      <c r="F52">
        <v>1</v>
      </c>
      <c r="H52">
        <v>5.21</v>
      </c>
      <c r="I52">
        <v>1</v>
      </c>
      <c r="K52">
        <v>73.900000000000006</v>
      </c>
    </row>
    <row r="53" spans="1:11" x14ac:dyDescent="0.35">
      <c r="A53" t="s">
        <v>146</v>
      </c>
      <c r="B53">
        <v>65</v>
      </c>
      <c r="C53">
        <v>1</v>
      </c>
      <c r="E53">
        <v>13.7</v>
      </c>
      <c r="F53">
        <v>1</v>
      </c>
      <c r="H53">
        <v>4</v>
      </c>
      <c r="I53">
        <v>1</v>
      </c>
      <c r="K53">
        <v>6.49</v>
      </c>
    </row>
    <row r="54" spans="1:11" x14ac:dyDescent="0.35">
      <c r="A54" t="s">
        <v>168</v>
      </c>
      <c r="B54">
        <v>94</v>
      </c>
      <c r="C54">
        <v>1</v>
      </c>
      <c r="E54">
        <v>16.2</v>
      </c>
      <c r="F54">
        <v>1</v>
      </c>
      <c r="H54">
        <v>4.45</v>
      </c>
      <c r="I54">
        <v>1</v>
      </c>
      <c r="K54">
        <v>93.3</v>
      </c>
    </row>
    <row r="55" spans="1:11" x14ac:dyDescent="0.35">
      <c r="A55" t="s">
        <v>164</v>
      </c>
      <c r="B55">
        <v>89</v>
      </c>
      <c r="C55">
        <v>1</v>
      </c>
      <c r="E55">
        <v>32.6</v>
      </c>
      <c r="F55">
        <v>1</v>
      </c>
      <c r="H55">
        <v>7.15</v>
      </c>
      <c r="I55">
        <v>1</v>
      </c>
      <c r="K55">
        <v>117</v>
      </c>
    </row>
    <row r="56" spans="1:11" x14ac:dyDescent="0.35">
      <c r="A56" t="s">
        <v>98</v>
      </c>
      <c r="B56">
        <v>17</v>
      </c>
      <c r="C56">
        <v>1</v>
      </c>
      <c r="E56">
        <v>6.62</v>
      </c>
      <c r="F56">
        <v>1</v>
      </c>
      <c r="H56">
        <v>9.74</v>
      </c>
      <c r="I56">
        <v>1</v>
      </c>
      <c r="K56">
        <v>3.92</v>
      </c>
    </row>
    <row r="57" spans="1:11" x14ac:dyDescent="0.35">
      <c r="A57" t="s">
        <v>154</v>
      </c>
      <c r="B57">
        <v>76</v>
      </c>
      <c r="C57">
        <v>1</v>
      </c>
      <c r="E57">
        <v>129</v>
      </c>
      <c r="F57">
        <v>1</v>
      </c>
      <c r="H57">
        <v>1.8</v>
      </c>
      <c r="I57">
        <v>1</v>
      </c>
      <c r="K57">
        <v>4.63</v>
      </c>
    </row>
    <row r="58" spans="1:11" x14ac:dyDescent="0.35">
      <c r="A58" t="s">
        <v>171</v>
      </c>
      <c r="B58">
        <v>97</v>
      </c>
      <c r="C58">
        <v>1</v>
      </c>
      <c r="E58">
        <v>10.4</v>
      </c>
      <c r="F58">
        <v>1</v>
      </c>
      <c r="H58">
        <v>8.67</v>
      </c>
      <c r="I58">
        <v>1</v>
      </c>
      <c r="K58">
        <v>99.5</v>
      </c>
    </row>
    <row r="59" spans="1:11" x14ac:dyDescent="0.35">
      <c r="A59" t="s">
        <v>126</v>
      </c>
      <c r="B59">
        <v>51</v>
      </c>
      <c r="C59">
        <v>1</v>
      </c>
      <c r="E59">
        <v>6.76</v>
      </c>
      <c r="F59">
        <v>1</v>
      </c>
      <c r="H59">
        <v>9.2100000000000009</v>
      </c>
      <c r="I59">
        <v>1</v>
      </c>
      <c r="K59">
        <v>88.9</v>
      </c>
    </row>
    <row r="60" spans="1:11" x14ac:dyDescent="0.35">
      <c r="A60" t="s">
        <v>162</v>
      </c>
      <c r="B60">
        <v>84</v>
      </c>
      <c r="C60">
        <v>1</v>
      </c>
      <c r="E60">
        <v>11.9</v>
      </c>
      <c r="F60">
        <v>1</v>
      </c>
      <c r="H60">
        <v>2.79</v>
      </c>
      <c r="I60">
        <v>1</v>
      </c>
      <c r="K60">
        <v>25.9</v>
      </c>
    </row>
    <row r="61" spans="1:11" x14ac:dyDescent="0.35">
      <c r="A61" t="s">
        <v>150</v>
      </c>
      <c r="B61">
        <v>69</v>
      </c>
      <c r="C61">
        <v>1</v>
      </c>
      <c r="E61">
        <v>26.8</v>
      </c>
      <c r="F61">
        <v>1</v>
      </c>
      <c r="H61">
        <v>5.92</v>
      </c>
      <c r="I61">
        <v>1</v>
      </c>
      <c r="K61">
        <v>48.3</v>
      </c>
    </row>
    <row r="62" spans="1:11" x14ac:dyDescent="0.35">
      <c r="A62" t="s">
        <v>100</v>
      </c>
      <c r="B62">
        <v>19</v>
      </c>
      <c r="C62">
        <v>1</v>
      </c>
      <c r="E62">
        <v>4.68</v>
      </c>
      <c r="F62">
        <v>1</v>
      </c>
      <c r="H62">
        <v>4.21</v>
      </c>
      <c r="I62">
        <v>1</v>
      </c>
      <c r="K62">
        <v>1.42</v>
      </c>
    </row>
    <row r="63" spans="1:11" x14ac:dyDescent="0.35">
      <c r="A63" t="s">
        <v>90</v>
      </c>
      <c r="B63">
        <v>6</v>
      </c>
      <c r="C63">
        <v>1</v>
      </c>
      <c r="E63">
        <v>12.6</v>
      </c>
      <c r="F63">
        <v>1</v>
      </c>
      <c r="H63">
        <v>6.83</v>
      </c>
      <c r="I63">
        <v>1</v>
      </c>
      <c r="K63">
        <v>92.5</v>
      </c>
    </row>
    <row r="64" spans="1:11" x14ac:dyDescent="0.35">
      <c r="A64" t="s">
        <v>190</v>
      </c>
      <c r="B64">
        <v>85</v>
      </c>
      <c r="C64">
        <v>1</v>
      </c>
      <c r="E64">
        <v>1.41</v>
      </c>
      <c r="F64">
        <v>1</v>
      </c>
      <c r="H64">
        <v>1.41</v>
      </c>
      <c r="I64">
        <v>1</v>
      </c>
      <c r="K64">
        <v>1.2</v>
      </c>
    </row>
    <row r="65" spans="1:11" x14ac:dyDescent="0.35">
      <c r="A65" t="s">
        <v>87</v>
      </c>
      <c r="B65">
        <v>3</v>
      </c>
      <c r="C65">
        <v>2</v>
      </c>
      <c r="D65" t="s">
        <v>192</v>
      </c>
      <c r="E65">
        <v>10.5</v>
      </c>
      <c r="F65">
        <v>1</v>
      </c>
      <c r="H65">
        <v>2.57</v>
      </c>
      <c r="I65">
        <v>1</v>
      </c>
      <c r="K65">
        <v>1.69</v>
      </c>
    </row>
    <row r="66" spans="1:11" x14ac:dyDescent="0.35">
      <c r="A66" t="s">
        <v>85</v>
      </c>
      <c r="B66">
        <v>1</v>
      </c>
      <c r="C66">
        <v>1</v>
      </c>
      <c r="E66">
        <v>6.64</v>
      </c>
      <c r="F66">
        <v>1</v>
      </c>
      <c r="H66">
        <v>1.48</v>
      </c>
      <c r="I66">
        <v>1</v>
      </c>
      <c r="K66">
        <v>19.8</v>
      </c>
    </row>
    <row r="67" spans="1:11" x14ac:dyDescent="0.35">
      <c r="A67" t="s">
        <v>173</v>
      </c>
      <c r="B67">
        <v>99</v>
      </c>
      <c r="C67">
        <v>1</v>
      </c>
      <c r="E67">
        <v>5.66</v>
      </c>
      <c r="F67">
        <v>1</v>
      </c>
      <c r="H67">
        <v>2.0099999999999998</v>
      </c>
      <c r="I67">
        <v>1</v>
      </c>
      <c r="K67">
        <v>15.6</v>
      </c>
    </row>
    <row r="68" spans="1:11" x14ac:dyDescent="0.35">
      <c r="A68" t="s">
        <v>166</v>
      </c>
      <c r="B68">
        <v>92</v>
      </c>
      <c r="C68">
        <v>1</v>
      </c>
      <c r="E68">
        <v>2.41</v>
      </c>
      <c r="F68">
        <v>1</v>
      </c>
      <c r="H68">
        <v>1.49</v>
      </c>
      <c r="I68">
        <v>1</v>
      </c>
      <c r="K68">
        <v>2.9</v>
      </c>
    </row>
    <row r="69" spans="1:11" x14ac:dyDescent="0.35">
      <c r="A69" t="s">
        <v>175</v>
      </c>
      <c r="B69">
        <v>104</v>
      </c>
      <c r="C69">
        <v>1</v>
      </c>
      <c r="E69">
        <v>3.43</v>
      </c>
      <c r="F69">
        <v>1</v>
      </c>
      <c r="H69">
        <v>0.88800000000000001</v>
      </c>
      <c r="I69">
        <v>1</v>
      </c>
      <c r="K69">
        <v>-1.5</v>
      </c>
    </row>
    <row r="70" spans="1:11" x14ac:dyDescent="0.35">
      <c r="A70" t="s">
        <v>127</v>
      </c>
      <c r="B70">
        <v>52</v>
      </c>
      <c r="C70">
        <v>1</v>
      </c>
      <c r="E70">
        <v>21.9</v>
      </c>
      <c r="F70">
        <v>1</v>
      </c>
      <c r="H70">
        <v>3.19</v>
      </c>
      <c r="I70">
        <v>1</v>
      </c>
      <c r="K70">
        <v>58</v>
      </c>
    </row>
    <row r="71" spans="1:11" x14ac:dyDescent="0.35">
      <c r="A71" t="s">
        <v>172</v>
      </c>
      <c r="B71">
        <v>98</v>
      </c>
      <c r="C71">
        <v>1</v>
      </c>
      <c r="E71">
        <v>3.45</v>
      </c>
      <c r="F71">
        <v>1</v>
      </c>
      <c r="H71">
        <v>1.39</v>
      </c>
      <c r="I71">
        <v>1</v>
      </c>
      <c r="K71">
        <v>-1.44</v>
      </c>
    </row>
    <row r="72" spans="1:11" x14ac:dyDescent="0.35">
      <c r="A72" t="s">
        <v>105</v>
      </c>
      <c r="B72">
        <v>24</v>
      </c>
      <c r="C72">
        <v>1</v>
      </c>
      <c r="E72">
        <v>2.63</v>
      </c>
      <c r="F72">
        <v>1</v>
      </c>
      <c r="H72">
        <v>0.995</v>
      </c>
      <c r="I72">
        <v>1</v>
      </c>
      <c r="K72">
        <v>-9.7799999999999998E-2</v>
      </c>
    </row>
    <row r="73" spans="1:11" x14ac:dyDescent="0.35">
      <c r="A73" t="s">
        <v>103</v>
      </c>
      <c r="B73">
        <v>22</v>
      </c>
      <c r="C73">
        <v>1</v>
      </c>
      <c r="E73">
        <v>3.06</v>
      </c>
      <c r="F73">
        <v>1</v>
      </c>
      <c r="H73">
        <v>1.59</v>
      </c>
      <c r="I73">
        <v>2</v>
      </c>
      <c r="J73" t="s">
        <v>197</v>
      </c>
      <c r="K73">
        <v>1.08</v>
      </c>
    </row>
    <row r="74" spans="1:11" x14ac:dyDescent="0.35">
      <c r="A74" t="s">
        <v>155</v>
      </c>
      <c r="B74">
        <v>77</v>
      </c>
      <c r="C74">
        <v>1</v>
      </c>
      <c r="E74">
        <v>6.35</v>
      </c>
      <c r="F74">
        <v>1</v>
      </c>
      <c r="H74">
        <v>3.03</v>
      </c>
      <c r="I74">
        <v>1</v>
      </c>
      <c r="K74">
        <v>16.899999999999999</v>
      </c>
    </row>
    <row r="75" spans="1:11" x14ac:dyDescent="0.35">
      <c r="A75" t="s">
        <v>111</v>
      </c>
      <c r="B75">
        <v>33</v>
      </c>
      <c r="C75">
        <v>1</v>
      </c>
      <c r="E75">
        <v>9.24</v>
      </c>
      <c r="F75">
        <v>1</v>
      </c>
      <c r="H75">
        <v>4.59</v>
      </c>
      <c r="I75">
        <v>1</v>
      </c>
      <c r="K75">
        <v>56.6</v>
      </c>
    </row>
    <row r="76" spans="1:11" x14ac:dyDescent="0.35">
      <c r="A76" t="s">
        <v>99</v>
      </c>
      <c r="B76">
        <v>18</v>
      </c>
      <c r="C76">
        <v>1</v>
      </c>
      <c r="E76">
        <v>3.1</v>
      </c>
      <c r="F76">
        <v>1</v>
      </c>
      <c r="H76">
        <v>7.11</v>
      </c>
      <c r="I76">
        <v>1</v>
      </c>
      <c r="K76">
        <v>63.5</v>
      </c>
    </row>
    <row r="77" spans="1:11" x14ac:dyDescent="0.35">
      <c r="A77" t="s">
        <v>177</v>
      </c>
      <c r="B77">
        <v>106</v>
      </c>
      <c r="C77">
        <v>1</v>
      </c>
      <c r="E77">
        <v>6.34</v>
      </c>
      <c r="F77">
        <v>1</v>
      </c>
      <c r="H77">
        <v>5.22</v>
      </c>
      <c r="I77">
        <v>1</v>
      </c>
      <c r="K77">
        <v>58.3</v>
      </c>
    </row>
    <row r="78" spans="1:11" x14ac:dyDescent="0.35">
      <c r="A78" t="s">
        <v>161</v>
      </c>
      <c r="B78">
        <v>83</v>
      </c>
      <c r="C78">
        <v>1</v>
      </c>
      <c r="E78">
        <v>4.84</v>
      </c>
      <c r="F78">
        <v>1</v>
      </c>
      <c r="H78">
        <v>2.23</v>
      </c>
      <c r="I78">
        <v>1</v>
      </c>
      <c r="K78">
        <v>12.7</v>
      </c>
    </row>
    <row r="79" spans="1:11" x14ac:dyDescent="0.35">
      <c r="A79" t="s">
        <v>106</v>
      </c>
      <c r="B79">
        <v>25</v>
      </c>
      <c r="C79">
        <v>1</v>
      </c>
      <c r="E79">
        <v>4.1500000000000004</v>
      </c>
      <c r="F79">
        <v>1</v>
      </c>
      <c r="H79">
        <v>2.65</v>
      </c>
      <c r="I79">
        <v>1</v>
      </c>
      <c r="K79">
        <v>3.31</v>
      </c>
    </row>
    <row r="80" spans="1:11" x14ac:dyDescent="0.35">
      <c r="A80" t="s">
        <v>93</v>
      </c>
      <c r="B80">
        <v>9</v>
      </c>
      <c r="C80">
        <v>1</v>
      </c>
      <c r="E80">
        <v>27.4</v>
      </c>
      <c r="F80">
        <v>1</v>
      </c>
      <c r="H80">
        <v>5.62</v>
      </c>
      <c r="I80">
        <v>1</v>
      </c>
      <c r="K80">
        <v>24.8</v>
      </c>
    </row>
    <row r="81" spans="1:11" x14ac:dyDescent="0.35">
      <c r="A81" t="s">
        <v>122</v>
      </c>
      <c r="B81">
        <v>47</v>
      </c>
      <c r="C81">
        <v>1</v>
      </c>
      <c r="E81">
        <v>3.45</v>
      </c>
      <c r="F81">
        <v>1</v>
      </c>
      <c r="H81">
        <v>1.24</v>
      </c>
      <c r="I81">
        <v>1</v>
      </c>
      <c r="K81">
        <v>-4.4900000000000002E-2</v>
      </c>
    </row>
    <row r="82" spans="1:11" x14ac:dyDescent="0.35">
      <c r="A82" t="s">
        <v>184</v>
      </c>
      <c r="B82">
        <v>113</v>
      </c>
      <c r="C82">
        <v>2</v>
      </c>
      <c r="D82" t="s">
        <v>192</v>
      </c>
      <c r="E82">
        <v>11.2</v>
      </c>
      <c r="F82">
        <v>1</v>
      </c>
      <c r="H82">
        <v>2.27</v>
      </c>
      <c r="I82">
        <v>1</v>
      </c>
      <c r="K82">
        <v>-2.79</v>
      </c>
    </row>
    <row r="83" spans="1:11" x14ac:dyDescent="0.35">
      <c r="A83" t="s">
        <v>110</v>
      </c>
      <c r="B83">
        <v>32</v>
      </c>
      <c r="C83">
        <v>1</v>
      </c>
      <c r="E83">
        <v>13.5</v>
      </c>
      <c r="F83">
        <v>1</v>
      </c>
      <c r="H83">
        <v>2.39</v>
      </c>
      <c r="I83">
        <v>1</v>
      </c>
      <c r="K83">
        <v>2.09</v>
      </c>
    </row>
    <row r="84" spans="1:11" x14ac:dyDescent="0.35">
      <c r="A84" t="s">
        <v>112</v>
      </c>
      <c r="B84">
        <v>34</v>
      </c>
      <c r="C84">
        <v>1</v>
      </c>
      <c r="E84">
        <v>6.95</v>
      </c>
      <c r="F84">
        <v>1</v>
      </c>
      <c r="H84">
        <v>5.51</v>
      </c>
      <c r="I84">
        <v>1</v>
      </c>
      <c r="K84">
        <v>63.8</v>
      </c>
    </row>
  </sheetData>
  <sortState ref="A2:AW198">
    <sortCondition ref="A2:A198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32"/>
  <sheetViews>
    <sheetView workbookViewId="0">
      <selection activeCell="J44" sqref="J44"/>
    </sheetView>
  </sheetViews>
  <sheetFormatPr defaultRowHeight="14.5" x14ac:dyDescent="0.35"/>
  <cols>
    <col min="1" max="1" width="10.81640625" customWidth="1"/>
    <col min="3" max="3" width="18.1796875" customWidth="1"/>
  </cols>
  <sheetData>
    <row r="1" spans="1:43" s="2" customFormat="1" ht="43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43" s="2" customFormat="1" x14ac:dyDescent="0.35">
      <c r="A2" s="1">
        <v>43752</v>
      </c>
      <c r="B2" t="s">
        <v>82</v>
      </c>
      <c r="C2" t="s">
        <v>36</v>
      </c>
      <c r="D2" t="s">
        <v>13</v>
      </c>
      <c r="E2">
        <v>1</v>
      </c>
      <c r="F2">
        <v>1</v>
      </c>
      <c r="G2" t="s">
        <v>65</v>
      </c>
      <c r="H2" t="s">
        <v>66</v>
      </c>
      <c r="I2">
        <v>8.7500000000000008E-3</v>
      </c>
      <c r="J2">
        <v>0.16400000000000001</v>
      </c>
      <c r="K2">
        <v>5.1100000000000003</v>
      </c>
      <c r="L2" t="s">
        <v>67</v>
      </c>
      <c r="M2" t="s">
        <v>68</v>
      </c>
      <c r="N2">
        <v>1.9E-2</v>
      </c>
      <c r="O2">
        <v>0.29499999999999998</v>
      </c>
      <c r="P2">
        <v>4.6900000000000004</v>
      </c>
      <c r="Q2" t="s">
        <v>69</v>
      </c>
      <c r="R2" t="s">
        <v>66</v>
      </c>
      <c r="S2">
        <v>8.8500000000000002E-3</v>
      </c>
      <c r="T2">
        <v>0.13</v>
      </c>
      <c r="U2">
        <v>7.84</v>
      </c>
      <c r="AF2"/>
      <c r="AG2"/>
      <c r="AH2" s="4"/>
      <c r="AO2"/>
      <c r="AP2"/>
      <c r="AQ2" s="4"/>
    </row>
    <row r="3" spans="1:43" s="2" customFormat="1" x14ac:dyDescent="0.35">
      <c r="A3" s="1">
        <v>43752</v>
      </c>
      <c r="B3" t="s">
        <v>82</v>
      </c>
      <c r="C3" t="s">
        <v>36</v>
      </c>
      <c r="D3" t="s">
        <v>13</v>
      </c>
      <c r="E3">
        <v>1</v>
      </c>
      <c r="F3">
        <v>1</v>
      </c>
      <c r="G3" t="s">
        <v>65</v>
      </c>
      <c r="H3" t="s">
        <v>66</v>
      </c>
      <c r="I3">
        <v>8.8400000000000006E-3</v>
      </c>
      <c r="J3">
        <v>0.186</v>
      </c>
      <c r="K3">
        <v>5.89</v>
      </c>
      <c r="L3" t="s">
        <v>67</v>
      </c>
      <c r="M3" t="s">
        <v>68</v>
      </c>
      <c r="N3">
        <v>1.89E-2</v>
      </c>
      <c r="O3">
        <v>0.27100000000000002</v>
      </c>
      <c r="P3">
        <v>3.85</v>
      </c>
      <c r="Q3" t="s">
        <v>69</v>
      </c>
      <c r="R3" t="s">
        <v>66</v>
      </c>
      <c r="S3">
        <v>8.2400000000000008E-3</v>
      </c>
      <c r="T3">
        <v>9.7500000000000003E-2</v>
      </c>
      <c r="U3">
        <v>6.03</v>
      </c>
      <c r="AF3"/>
      <c r="AG3"/>
      <c r="AH3" s="4"/>
      <c r="AO3"/>
      <c r="AP3"/>
      <c r="AQ3" s="4"/>
    </row>
    <row r="4" spans="1:43" s="2" customFormat="1" x14ac:dyDescent="0.35">
      <c r="A4" s="1">
        <v>43752</v>
      </c>
      <c r="B4" t="s">
        <v>82</v>
      </c>
      <c r="C4" t="s">
        <v>36</v>
      </c>
      <c r="D4" t="s">
        <v>13</v>
      </c>
      <c r="E4">
        <v>1</v>
      </c>
      <c r="F4">
        <v>1</v>
      </c>
      <c r="G4" t="s">
        <v>65</v>
      </c>
      <c r="H4" t="s">
        <v>66</v>
      </c>
      <c r="I4">
        <v>0.01</v>
      </c>
      <c r="J4">
        <v>0.215</v>
      </c>
      <c r="K4">
        <v>6.9</v>
      </c>
      <c r="L4" t="s">
        <v>67</v>
      </c>
      <c r="M4" t="s">
        <v>68</v>
      </c>
      <c r="N4">
        <v>1.8599999999999998E-2</v>
      </c>
      <c r="O4">
        <v>0.28499999999999998</v>
      </c>
      <c r="P4">
        <v>4.33</v>
      </c>
      <c r="Q4" t="s">
        <v>69</v>
      </c>
      <c r="R4" t="s">
        <v>66</v>
      </c>
      <c r="S4">
        <v>8.2699999999999996E-3</v>
      </c>
      <c r="T4">
        <v>0.13300000000000001</v>
      </c>
      <c r="U4">
        <v>8.0299999999999994</v>
      </c>
      <c r="AF4"/>
      <c r="AG4"/>
      <c r="AH4" s="4"/>
      <c r="AO4"/>
      <c r="AP4"/>
      <c r="AQ4" s="4"/>
    </row>
    <row r="5" spans="1:43" s="2" customFormat="1" x14ac:dyDescent="0.35">
      <c r="A5" s="1">
        <v>43752</v>
      </c>
      <c r="B5" t="s">
        <v>82</v>
      </c>
      <c r="C5" t="s">
        <v>36</v>
      </c>
      <c r="D5" t="s">
        <v>13</v>
      </c>
      <c r="E5">
        <v>1</v>
      </c>
      <c r="F5">
        <v>1</v>
      </c>
      <c r="G5" t="s">
        <v>65</v>
      </c>
      <c r="H5" t="s">
        <v>66</v>
      </c>
      <c r="I5">
        <v>8.9800000000000001E-3</v>
      </c>
      <c r="J5">
        <v>0.16300000000000001</v>
      </c>
      <c r="K5">
        <v>5.08</v>
      </c>
      <c r="L5" t="s">
        <v>67</v>
      </c>
      <c r="M5" t="s">
        <v>68</v>
      </c>
      <c r="N5">
        <v>1.9400000000000001E-2</v>
      </c>
      <c r="O5">
        <v>0.29299999999999998</v>
      </c>
      <c r="P5">
        <v>4.62</v>
      </c>
      <c r="Q5" t="s">
        <v>69</v>
      </c>
      <c r="R5" t="s">
        <v>66</v>
      </c>
      <c r="S5">
        <v>9.0100000000000006E-3</v>
      </c>
      <c r="T5">
        <v>0.114</v>
      </c>
      <c r="U5">
        <v>6.99</v>
      </c>
      <c r="AF5"/>
      <c r="AG5"/>
      <c r="AH5" s="4"/>
      <c r="AO5"/>
      <c r="AP5"/>
      <c r="AQ5" s="4"/>
    </row>
    <row r="6" spans="1:43" s="2" customFormat="1" x14ac:dyDescent="0.35">
      <c r="A6" s="1">
        <v>43752</v>
      </c>
      <c r="B6" t="s">
        <v>82</v>
      </c>
      <c r="C6" t="s">
        <v>36</v>
      </c>
      <c r="D6" t="s">
        <v>13</v>
      </c>
      <c r="E6">
        <v>1</v>
      </c>
      <c r="F6">
        <v>1</v>
      </c>
      <c r="G6" t="s">
        <v>65</v>
      </c>
      <c r="H6" t="s">
        <v>66</v>
      </c>
      <c r="I6">
        <v>6.7999999999999996E-3</v>
      </c>
      <c r="J6">
        <v>0.122</v>
      </c>
      <c r="K6">
        <v>3.64</v>
      </c>
      <c r="L6" t="s">
        <v>67</v>
      </c>
      <c r="M6" t="s">
        <v>68</v>
      </c>
      <c r="N6">
        <v>2.0199999999999999E-2</v>
      </c>
      <c r="O6">
        <v>0.308</v>
      </c>
      <c r="P6">
        <v>5.15</v>
      </c>
      <c r="Q6" t="s">
        <v>69</v>
      </c>
      <c r="R6" t="s">
        <v>66</v>
      </c>
      <c r="S6">
        <v>1.0699999999999999E-2</v>
      </c>
      <c r="T6">
        <v>0.13200000000000001</v>
      </c>
      <c r="U6">
        <v>7.98</v>
      </c>
      <c r="AF6"/>
      <c r="AG6"/>
      <c r="AH6" s="4"/>
      <c r="AO6"/>
      <c r="AP6"/>
      <c r="AQ6" s="4"/>
    </row>
    <row r="7" spans="1:43" s="2" customFormat="1" x14ac:dyDescent="0.35">
      <c r="A7" s="1">
        <v>43752</v>
      </c>
      <c r="B7" t="s">
        <v>82</v>
      </c>
      <c r="C7" t="s">
        <v>36</v>
      </c>
      <c r="D7" t="s">
        <v>13</v>
      </c>
      <c r="E7">
        <v>1</v>
      </c>
      <c r="F7">
        <v>1</v>
      </c>
      <c r="G7" t="s">
        <v>65</v>
      </c>
      <c r="H7" t="s">
        <v>66</v>
      </c>
      <c r="I7">
        <v>8.8400000000000006E-3</v>
      </c>
      <c r="J7">
        <v>0.187</v>
      </c>
      <c r="K7">
        <v>5.9</v>
      </c>
      <c r="L7" t="s">
        <v>67</v>
      </c>
      <c r="M7" t="s">
        <v>68</v>
      </c>
      <c r="N7">
        <v>2.0299999999999999E-2</v>
      </c>
      <c r="O7">
        <v>0.30399999999999999</v>
      </c>
      <c r="P7">
        <v>5.01</v>
      </c>
      <c r="Q7" t="s">
        <v>69</v>
      </c>
      <c r="R7" t="s">
        <v>66</v>
      </c>
      <c r="S7">
        <v>8.9800000000000001E-3</v>
      </c>
      <c r="T7">
        <v>0.11700000000000001</v>
      </c>
      <c r="U7">
        <v>7.12</v>
      </c>
      <c r="AF7"/>
      <c r="AG7"/>
      <c r="AH7" s="4"/>
      <c r="AO7"/>
      <c r="AP7"/>
      <c r="AQ7" s="4"/>
    </row>
    <row r="8" spans="1:43" s="2" customFormat="1" x14ac:dyDescent="0.35">
      <c r="A8" s="1">
        <v>43752</v>
      </c>
      <c r="B8" t="s">
        <v>82</v>
      </c>
      <c r="C8" t="s">
        <v>36</v>
      </c>
      <c r="D8" t="s">
        <v>13</v>
      </c>
      <c r="E8">
        <v>1</v>
      </c>
      <c r="F8">
        <v>1</v>
      </c>
      <c r="G8" t="s">
        <v>65</v>
      </c>
      <c r="H8" t="s">
        <v>66</v>
      </c>
      <c r="I8">
        <v>6.6100000000000004E-3</v>
      </c>
      <c r="J8">
        <v>9.69E-2</v>
      </c>
      <c r="K8">
        <v>2.74</v>
      </c>
      <c r="L8" t="s">
        <v>67</v>
      </c>
      <c r="M8" t="s">
        <v>68</v>
      </c>
      <c r="N8">
        <v>1.9599999999999999E-2</v>
      </c>
      <c r="O8">
        <v>0.29199999999999998</v>
      </c>
      <c r="P8">
        <v>4.5599999999999996</v>
      </c>
      <c r="Q8" t="s">
        <v>69</v>
      </c>
      <c r="R8" t="s">
        <v>66</v>
      </c>
      <c r="S8">
        <v>9.92E-3</v>
      </c>
      <c r="T8">
        <v>7.6999999999999999E-2</v>
      </c>
      <c r="U8">
        <v>4.87</v>
      </c>
      <c r="AF8"/>
      <c r="AG8"/>
      <c r="AH8" s="4"/>
      <c r="AO8"/>
      <c r="AP8"/>
      <c r="AQ8" s="4"/>
    </row>
    <row r="9" spans="1:43" x14ac:dyDescent="0.35">
      <c r="A9" s="1">
        <v>43752</v>
      </c>
      <c r="B9" t="s">
        <v>82</v>
      </c>
      <c r="C9" t="s">
        <v>36</v>
      </c>
      <c r="D9" t="s">
        <v>13</v>
      </c>
      <c r="E9">
        <v>1</v>
      </c>
      <c r="F9">
        <v>1</v>
      </c>
      <c r="G9" t="s">
        <v>65</v>
      </c>
      <c r="H9" t="s">
        <v>66</v>
      </c>
      <c r="I9">
        <v>7.1900000000000002E-3</v>
      </c>
      <c r="J9">
        <v>0.109</v>
      </c>
      <c r="K9">
        <v>3.17</v>
      </c>
      <c r="L9" t="s">
        <v>67</v>
      </c>
      <c r="M9" t="s">
        <v>68</v>
      </c>
      <c r="N9">
        <v>1.9199999999999998E-2</v>
      </c>
      <c r="O9">
        <v>0.27900000000000003</v>
      </c>
      <c r="P9">
        <v>4.1100000000000003</v>
      </c>
      <c r="Q9" t="s">
        <v>69</v>
      </c>
      <c r="R9" t="s">
        <v>66</v>
      </c>
      <c r="S9">
        <v>9.8899999999999995E-3</v>
      </c>
      <c r="T9">
        <v>0.122</v>
      </c>
      <c r="U9">
        <v>7.42</v>
      </c>
      <c r="W9" s="2"/>
      <c r="Y9" s="2"/>
      <c r="AH9" s="4"/>
      <c r="AQ9" s="4"/>
    </row>
    <row r="10" spans="1:43" x14ac:dyDescent="0.35">
      <c r="A10" s="1">
        <v>43752</v>
      </c>
      <c r="B10" t="s">
        <v>82</v>
      </c>
      <c r="C10" t="s">
        <v>36</v>
      </c>
      <c r="D10" t="s">
        <v>13</v>
      </c>
      <c r="E10">
        <v>1</v>
      </c>
      <c r="F10">
        <v>1</v>
      </c>
      <c r="G10" t="s">
        <v>65</v>
      </c>
      <c r="H10" t="s">
        <v>66</v>
      </c>
      <c r="I10">
        <v>9.0100000000000006E-3</v>
      </c>
      <c r="J10">
        <v>0.16</v>
      </c>
      <c r="K10">
        <v>4.9800000000000004</v>
      </c>
      <c r="L10" t="s">
        <v>67</v>
      </c>
      <c r="M10" t="s">
        <v>68</v>
      </c>
      <c r="N10">
        <v>1.8800000000000001E-2</v>
      </c>
      <c r="O10">
        <v>0.27600000000000002</v>
      </c>
      <c r="P10">
        <v>4.01</v>
      </c>
      <c r="Q10" t="s">
        <v>69</v>
      </c>
      <c r="R10" t="s">
        <v>66</v>
      </c>
      <c r="S10">
        <v>1.46E-2</v>
      </c>
      <c r="T10">
        <v>0.124</v>
      </c>
      <c r="U10">
        <v>7.54</v>
      </c>
    </row>
    <row r="11" spans="1:43" x14ac:dyDescent="0.35">
      <c r="A11" s="1"/>
    </row>
    <row r="12" spans="1:43" x14ac:dyDescent="0.35">
      <c r="J12" t="s">
        <v>29</v>
      </c>
      <c r="K12">
        <v>5</v>
      </c>
      <c r="O12" t="s">
        <v>29</v>
      </c>
      <c r="P12">
        <v>5</v>
      </c>
      <c r="T12" t="s">
        <v>29</v>
      </c>
      <c r="U12">
        <v>5</v>
      </c>
    </row>
    <row r="13" spans="1:43" x14ac:dyDescent="0.35">
      <c r="J13" t="s">
        <v>30</v>
      </c>
      <c r="K13" s="5">
        <f>AVERAGE(K2:K9)</f>
        <v>4.80375</v>
      </c>
      <c r="O13" t="s">
        <v>30</v>
      </c>
      <c r="P13" s="5">
        <f>AVERAGE(P2:P9)</f>
        <v>4.54</v>
      </c>
      <c r="R13" s="4"/>
      <c r="T13" t="s">
        <v>30</v>
      </c>
      <c r="U13" s="5">
        <f>AVERAGE(U2:U9)</f>
        <v>7.0350000000000001</v>
      </c>
    </row>
    <row r="14" spans="1:43" x14ac:dyDescent="0.35">
      <c r="J14" t="s">
        <v>31</v>
      </c>
      <c r="K14" s="5">
        <f>STDEV(K2:K9)</f>
        <v>1.4749618639137747</v>
      </c>
      <c r="O14" t="s">
        <v>31</v>
      </c>
      <c r="P14" s="5">
        <f>STDEV(P2:P9)</f>
        <v>0.43546362813508482</v>
      </c>
      <c r="T14" t="s">
        <v>31</v>
      </c>
      <c r="U14" s="5">
        <f>STDEV(U2:U9)</f>
        <v>1.0945188114287587</v>
      </c>
    </row>
    <row r="15" spans="1:43" x14ac:dyDescent="0.35">
      <c r="J15" t="s">
        <v>48</v>
      </c>
      <c r="K15" s="5">
        <f>100*K14/K13</f>
        <v>30.704384364585476</v>
      </c>
      <c r="O15" t="s">
        <v>48</v>
      </c>
      <c r="P15" s="5">
        <f>100*P14/P13</f>
        <v>9.591709870816846</v>
      </c>
      <c r="T15" t="s">
        <v>48</v>
      </c>
      <c r="U15" s="5">
        <f>100*U14/U13</f>
        <v>15.558192060110288</v>
      </c>
    </row>
    <row r="16" spans="1:43" x14ac:dyDescent="0.35">
      <c r="J16" t="s">
        <v>32</v>
      </c>
      <c r="K16" s="5">
        <f>TINV(0.02,6)</f>
        <v>3.1426684032909828</v>
      </c>
      <c r="O16" t="s">
        <v>32</v>
      </c>
      <c r="P16" s="5">
        <f>TINV(0.02,6)</f>
        <v>3.1426684032909828</v>
      </c>
      <c r="T16" t="s">
        <v>32</v>
      </c>
      <c r="U16" s="5">
        <f>TINV(0.02,6)</f>
        <v>3.1426684032909828</v>
      </c>
    </row>
    <row r="17" spans="10:23" s="2" customFormat="1" x14ac:dyDescent="0.35">
      <c r="J17" t="s">
        <v>33</v>
      </c>
      <c r="K17" s="6">
        <f>K14*K16</f>
        <v>4.6353160457809945</v>
      </c>
      <c r="O17" t="s">
        <v>33</v>
      </c>
      <c r="P17" s="6">
        <f>P14*P16</f>
        <v>1.3685177849225854</v>
      </c>
      <c r="Q17"/>
      <c r="R17"/>
      <c r="T17" t="s">
        <v>33</v>
      </c>
      <c r="U17" s="6">
        <f>U14*U16</f>
        <v>3.4397096854847615</v>
      </c>
    </row>
    <row r="18" spans="10:23" x14ac:dyDescent="0.35">
      <c r="J18" t="s">
        <v>34</v>
      </c>
      <c r="K18" s="6">
        <f>10*K14</f>
        <v>14.749618639137747</v>
      </c>
      <c r="O18" t="s">
        <v>34</v>
      </c>
      <c r="P18" s="6">
        <f>10*P14</f>
        <v>4.3546362813508486</v>
      </c>
      <c r="T18" t="s">
        <v>34</v>
      </c>
      <c r="U18" s="6">
        <f>10*U14</f>
        <v>10.945188114287587</v>
      </c>
    </row>
    <row r="19" spans="10:23" x14ac:dyDescent="0.35">
      <c r="J19" t="s">
        <v>49</v>
      </c>
      <c r="K19" s="6">
        <f>100*(K13-K12)/K12</f>
        <v>-3.9250000000000007</v>
      </c>
      <c r="O19" t="s">
        <v>49</v>
      </c>
      <c r="P19" s="6">
        <f>100*(P13-P12)/P12</f>
        <v>-9.1999999999999993</v>
      </c>
      <c r="T19" t="s">
        <v>49</v>
      </c>
      <c r="U19" s="6">
        <f>100*(U13-U12)/U12</f>
        <v>40.700000000000003</v>
      </c>
    </row>
    <row r="20" spans="10:23" x14ac:dyDescent="0.35">
      <c r="J20" t="s">
        <v>50</v>
      </c>
      <c r="K20" s="6">
        <f>K12/K17</f>
        <v>1.0786751001694774</v>
      </c>
      <c r="O20" t="s">
        <v>50</v>
      </c>
      <c r="P20" s="6">
        <f>P12/P17</f>
        <v>3.6535878854382893</v>
      </c>
      <c r="T20" t="s">
        <v>50</v>
      </c>
      <c r="U20" s="6">
        <f>U12/U17</f>
        <v>1.4536110477868267</v>
      </c>
    </row>
    <row r="21" spans="10:23" x14ac:dyDescent="0.35">
      <c r="J21" t="s">
        <v>51</v>
      </c>
      <c r="K21" s="6">
        <f>100*K13/K12</f>
        <v>96.075000000000003</v>
      </c>
      <c r="O21" t="s">
        <v>51</v>
      </c>
      <c r="P21" s="6">
        <f>100*P13/P12</f>
        <v>90.8</v>
      </c>
      <c r="T21" t="s">
        <v>51</v>
      </c>
      <c r="U21" s="6">
        <f>100*U13/U12</f>
        <v>140.69999999999999</v>
      </c>
    </row>
    <row r="22" spans="10:23" x14ac:dyDescent="0.35">
      <c r="J22" t="s">
        <v>52</v>
      </c>
      <c r="K22" s="6">
        <f>K13/K14</f>
        <v>3.2568638671466181</v>
      </c>
      <c r="O22" t="s">
        <v>52</v>
      </c>
      <c r="P22" s="6">
        <f>P13/P14</f>
        <v>10.425669807241974</v>
      </c>
      <c r="T22" t="s">
        <v>52</v>
      </c>
      <c r="U22" s="6">
        <f>U13/U14</f>
        <v>6.427482037349983</v>
      </c>
    </row>
    <row r="23" spans="10:23" x14ac:dyDescent="0.35">
      <c r="L23" s="4"/>
      <c r="W23" s="4"/>
    </row>
    <row r="24" spans="10:23" x14ac:dyDescent="0.35">
      <c r="J24" t="s">
        <v>53</v>
      </c>
    </row>
    <row r="26" spans="10:23" x14ac:dyDescent="0.35">
      <c r="J26" t="s">
        <v>54</v>
      </c>
    </row>
    <row r="27" spans="10:23" x14ac:dyDescent="0.35">
      <c r="K27" t="s">
        <v>55</v>
      </c>
    </row>
    <row r="28" spans="10:23" x14ac:dyDescent="0.35">
      <c r="K28" t="s">
        <v>56</v>
      </c>
    </row>
    <row r="29" spans="10:23" x14ac:dyDescent="0.35">
      <c r="K29" t="s">
        <v>57</v>
      </c>
    </row>
    <row r="31" spans="10:23" x14ac:dyDescent="0.35">
      <c r="J31" t="s">
        <v>58</v>
      </c>
    </row>
    <row r="32" spans="10:23" x14ac:dyDescent="0.35">
      <c r="K32" t="s">
        <v>59</v>
      </c>
    </row>
  </sheetData>
  <printOptions gridLines="1"/>
  <pageMargins left="0.7" right="0.7" top="0.75" bottom="0.75" header="0.3" footer="0.3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M41" sqref="M41"/>
    </sheetView>
  </sheetViews>
  <sheetFormatPr defaultRowHeight="14.5" x14ac:dyDescent="0.35"/>
  <sheetData>
    <row r="1" spans="1:1" x14ac:dyDescent="0.35">
      <c r="A1" t="s">
        <v>194</v>
      </c>
    </row>
    <row r="3" spans="1:1" x14ac:dyDescent="0.35">
      <c r="A3" t="s">
        <v>198</v>
      </c>
    </row>
    <row r="4" spans="1:1" x14ac:dyDescent="0.35">
      <c r="A4" t="s">
        <v>195</v>
      </c>
    </row>
    <row r="5" spans="1:1" x14ac:dyDescent="0.35">
      <c r="A5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QAQC</vt:lpstr>
      <vt:lpstr>sorted</vt:lpstr>
      <vt:lpstr>MDLs</vt:lpstr>
      <vt:lpstr>notes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2013-09-23T17:49:54Z</cp:lastPrinted>
  <dcterms:created xsi:type="dcterms:W3CDTF">2010-09-09T13:26:46Z</dcterms:created>
  <dcterms:modified xsi:type="dcterms:W3CDTF">2019-10-17T15:28:22Z</dcterms:modified>
</cp:coreProperties>
</file>