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SOPs\Lachat FIA\"/>
    </mc:Choice>
  </mc:AlternateContent>
  <bookViews>
    <workbookView xWindow="0" yWindow="0" windowWidth="17750" windowHeight="17550" activeTab="1"/>
  </bookViews>
  <sheets>
    <sheet name="Data for Export" sheetId="110" r:id="rId1"/>
    <sheet name="QAQC" sheetId="93" r:id="rId2"/>
    <sheet name="OM_9-26-2013_09-51-22AM" sheetId="109" r:id="rId3"/>
    <sheet name="OM_9-26-2013_11-47-09AM" sheetId="106" r:id="rId4"/>
    <sheet name="MDLs" sheetId="80" r:id="rId5"/>
  </sheets>
  <calcPr calcId="162913"/>
</workbook>
</file>

<file path=xl/calcChain.xml><?xml version="1.0" encoding="utf-8"?>
<calcChain xmlns="http://schemas.openxmlformats.org/spreadsheetml/2006/main">
  <c r="AH3" i="93" l="1"/>
  <c r="AH4" i="93"/>
  <c r="AH5" i="93"/>
  <c r="AH6" i="93"/>
  <c r="AH7" i="93"/>
  <c r="AH8" i="93"/>
  <c r="AH9" i="93"/>
  <c r="AH10" i="93"/>
  <c r="AH11" i="93"/>
  <c r="AH12" i="93"/>
  <c r="AH13" i="93"/>
  <c r="AH14" i="93"/>
  <c r="AH15" i="93"/>
  <c r="AH16" i="93"/>
  <c r="AH17" i="93"/>
  <c r="AH18" i="93"/>
  <c r="AH19" i="93"/>
  <c r="AH20" i="93"/>
  <c r="AH21" i="93"/>
  <c r="AH22" i="93"/>
  <c r="AH23" i="93"/>
  <c r="AH24" i="93"/>
  <c r="AH25" i="93"/>
  <c r="AH26" i="93"/>
  <c r="AH27" i="93"/>
  <c r="AH28" i="93"/>
  <c r="AH29" i="93"/>
  <c r="AH30" i="93"/>
  <c r="AH31" i="93"/>
  <c r="AH32" i="93"/>
  <c r="AK33" i="93" s="1"/>
  <c r="AL33" i="93" s="1"/>
  <c r="AH33" i="93"/>
  <c r="AH34" i="93"/>
  <c r="AH35" i="93"/>
  <c r="AH36" i="93"/>
  <c r="AH37" i="93"/>
  <c r="AH38" i="93"/>
  <c r="AH39" i="93"/>
  <c r="AH40" i="93"/>
  <c r="AI40" i="93" s="1"/>
  <c r="AJ40" i="93" s="1"/>
  <c r="AH41" i="93"/>
  <c r="AH42" i="93"/>
  <c r="AH43" i="93"/>
  <c r="AH44" i="93"/>
  <c r="AH45" i="93"/>
  <c r="AH46" i="93"/>
  <c r="AH47" i="93"/>
  <c r="AH48" i="93"/>
  <c r="AH49" i="93"/>
  <c r="AH50" i="93"/>
  <c r="AH51" i="93"/>
  <c r="AH52" i="93"/>
  <c r="AM53" i="93" s="1"/>
  <c r="AN53" i="93" s="1"/>
  <c r="AH53" i="93"/>
  <c r="AH54" i="93"/>
  <c r="AI54" i="93" s="1"/>
  <c r="AJ54" i="93" s="1"/>
  <c r="AH55" i="93"/>
  <c r="AH56" i="93"/>
  <c r="AH57" i="93"/>
  <c r="AH58" i="93"/>
  <c r="AH59" i="93"/>
  <c r="AH60" i="93"/>
  <c r="AK61" i="93" s="1"/>
  <c r="AL61" i="93" s="1"/>
  <c r="AH61" i="93"/>
  <c r="AH62" i="93"/>
  <c r="AH63" i="93"/>
  <c r="AH64" i="93"/>
  <c r="AH65" i="93"/>
  <c r="AH66" i="93"/>
  <c r="AH67" i="93"/>
  <c r="AH68" i="93"/>
  <c r="AI68" i="93" s="1"/>
  <c r="AJ68" i="93" s="1"/>
  <c r="AH69" i="93"/>
  <c r="AH70" i="93"/>
  <c r="AH71" i="93"/>
  <c r="AH72" i="93"/>
  <c r="AH73" i="93"/>
  <c r="AH74" i="93"/>
  <c r="AH75" i="93"/>
  <c r="AH76" i="93"/>
  <c r="AH77" i="93"/>
  <c r="AH78" i="93"/>
  <c r="AH79" i="93"/>
  <c r="AH80" i="93"/>
  <c r="AM81" i="93" s="1"/>
  <c r="AN81" i="93" s="1"/>
  <c r="AH81" i="93"/>
  <c r="AH82" i="93"/>
  <c r="AI82" i="93" s="1"/>
  <c r="AJ82" i="93" s="1"/>
  <c r="AH83" i="93"/>
  <c r="AH84" i="93"/>
  <c r="AH85" i="93"/>
  <c r="AH86" i="93"/>
  <c r="AH87" i="93"/>
  <c r="AH88" i="93"/>
  <c r="AK89" i="93" s="1"/>
  <c r="AL89" i="93" s="1"/>
  <c r="AH89" i="93"/>
  <c r="AH90" i="93"/>
  <c r="AH91" i="93"/>
  <c r="AH92" i="93"/>
  <c r="AH93" i="93"/>
  <c r="AH94" i="93"/>
  <c r="AH95" i="93"/>
  <c r="AH96" i="93"/>
  <c r="AI96" i="93" s="1"/>
  <c r="AJ96" i="93" s="1"/>
  <c r="AH97" i="93"/>
  <c r="AH98" i="93"/>
  <c r="AH99" i="93"/>
  <c r="AH100" i="93"/>
  <c r="AH101" i="93"/>
  <c r="AH102" i="93"/>
  <c r="AH103" i="93"/>
  <c r="AH104" i="93"/>
  <c r="AH105" i="93"/>
  <c r="AH106" i="93"/>
  <c r="AH107" i="93"/>
  <c r="AH108" i="93"/>
  <c r="AM109" i="93" s="1"/>
  <c r="AN109" i="93" s="1"/>
  <c r="AH109" i="93"/>
  <c r="AH110" i="93"/>
  <c r="AI110" i="93" s="1"/>
  <c r="AJ110" i="93" s="1"/>
  <c r="AH111" i="93"/>
  <c r="AH112" i="93"/>
  <c r="AH113" i="93"/>
  <c r="AH114" i="93"/>
  <c r="AH115" i="93"/>
  <c r="AH116" i="93"/>
  <c r="AK117" i="93" s="1"/>
  <c r="AL117" i="93" s="1"/>
  <c r="AH117" i="93"/>
  <c r="AH118" i="93"/>
  <c r="AH119" i="93"/>
  <c r="AH120" i="93"/>
  <c r="AH121" i="93"/>
  <c r="AH122" i="93"/>
  <c r="AH123" i="93"/>
  <c r="AH124" i="93"/>
  <c r="AH125" i="93"/>
  <c r="AH126" i="93"/>
  <c r="AH127" i="93"/>
  <c r="AH128" i="93"/>
  <c r="AH129" i="93"/>
  <c r="AH130" i="93"/>
  <c r="AH131" i="93"/>
  <c r="AH132" i="93"/>
  <c r="AH133" i="93"/>
  <c r="AH134" i="93"/>
  <c r="AH135" i="93"/>
  <c r="AH136" i="93"/>
  <c r="AH137" i="93"/>
  <c r="AH2" i="93"/>
  <c r="V136" i="93"/>
  <c r="V4" i="93"/>
  <c r="AK103" i="93" l="1"/>
  <c r="AL103" i="93" s="1"/>
  <c r="AM95" i="93"/>
  <c r="AN95" i="93" s="1"/>
  <c r="AK75" i="93"/>
  <c r="AL75" i="93" s="1"/>
  <c r="AM67" i="93"/>
  <c r="AN67" i="93" s="1"/>
  <c r="AK47" i="93"/>
  <c r="AL47" i="93" s="1"/>
  <c r="AM39" i="93"/>
  <c r="AN39" i="93" s="1"/>
  <c r="U15" i="80"/>
  <c r="U13" i="80"/>
  <c r="U17" i="80" s="1"/>
  <c r="U12" i="80"/>
  <c r="K15" i="80"/>
  <c r="K13" i="80"/>
  <c r="K17" i="80" s="1"/>
  <c r="K12" i="80"/>
  <c r="P15" i="80"/>
  <c r="P13" i="80"/>
  <c r="P17" i="80" s="1"/>
  <c r="P12" i="80"/>
  <c r="K21" i="80" l="1"/>
  <c r="P21" i="80"/>
  <c r="U21" i="80"/>
  <c r="U14" i="80"/>
  <c r="U16" i="80"/>
  <c r="U19" i="80" s="1"/>
  <c r="U18" i="80"/>
  <c r="U20" i="80"/>
  <c r="K14" i="80"/>
  <c r="K16" i="80"/>
  <c r="K19" i="80" s="1"/>
  <c r="K18" i="80"/>
  <c r="K20" i="80"/>
  <c r="P14" i="80"/>
  <c r="P16" i="80"/>
  <c r="P19" i="80" s="1"/>
  <c r="P18" i="80"/>
  <c r="P20" i="80"/>
  <c r="AQ3" i="93" l="1"/>
  <c r="AQ4" i="93"/>
  <c r="AQ5" i="93"/>
  <c r="AQ6" i="93"/>
  <c r="AQ7" i="93"/>
  <c r="AQ8" i="93"/>
  <c r="AQ9" i="93"/>
  <c r="AQ10" i="93"/>
  <c r="AQ11" i="93"/>
  <c r="AQ12" i="93"/>
  <c r="AQ13" i="93"/>
  <c r="AQ14" i="93"/>
  <c r="AQ15" i="93"/>
  <c r="AQ16" i="93"/>
  <c r="AQ17" i="93"/>
  <c r="AQ18" i="93"/>
  <c r="AQ19" i="93"/>
  <c r="AQ20" i="93"/>
  <c r="AQ21" i="93"/>
  <c r="AQ22" i="93"/>
  <c r="AQ23" i="93"/>
  <c r="AQ24" i="93"/>
  <c r="AQ25" i="93"/>
  <c r="AQ26" i="93"/>
  <c r="AQ27" i="93"/>
  <c r="AQ28" i="93"/>
  <c r="AQ29" i="93"/>
  <c r="AQ30" i="93"/>
  <c r="AQ31" i="93"/>
  <c r="AQ32" i="93"/>
  <c r="AQ33" i="93"/>
  <c r="AQ34" i="93"/>
  <c r="AQ35" i="93"/>
  <c r="AQ36" i="93"/>
  <c r="AQ37" i="93"/>
  <c r="AQ38" i="93"/>
  <c r="AQ39" i="93"/>
  <c r="AQ40" i="93"/>
  <c r="AR40" i="93" s="1"/>
  <c r="AS40" i="93" s="1"/>
  <c r="AQ41" i="93"/>
  <c r="AQ42" i="93"/>
  <c r="AQ43" i="93"/>
  <c r="AQ44" i="93"/>
  <c r="AQ45" i="93"/>
  <c r="AQ46" i="93"/>
  <c r="AQ47" i="93"/>
  <c r="AQ48" i="93"/>
  <c r="AQ49" i="93"/>
  <c r="AQ50" i="93"/>
  <c r="AQ51" i="93"/>
  <c r="AQ52" i="93"/>
  <c r="AQ53" i="93"/>
  <c r="AQ54" i="93"/>
  <c r="AR54" i="93" s="1"/>
  <c r="AS54" i="93" s="1"/>
  <c r="AQ55" i="93"/>
  <c r="AQ56" i="93"/>
  <c r="AQ57" i="93"/>
  <c r="AQ58" i="93"/>
  <c r="AQ59" i="93"/>
  <c r="AQ60" i="93"/>
  <c r="AQ61" i="93"/>
  <c r="AQ62" i="93"/>
  <c r="AQ63" i="93"/>
  <c r="AQ64" i="93"/>
  <c r="AQ65" i="93"/>
  <c r="AQ66" i="93"/>
  <c r="AQ67" i="93"/>
  <c r="AQ68" i="93"/>
  <c r="AR68" i="93" s="1"/>
  <c r="AS68" i="93" s="1"/>
  <c r="AQ69" i="93"/>
  <c r="AQ70" i="93"/>
  <c r="AQ71" i="93"/>
  <c r="AQ72" i="93"/>
  <c r="AQ73" i="93"/>
  <c r="AQ74" i="93"/>
  <c r="AQ75" i="93"/>
  <c r="AQ76" i="93"/>
  <c r="AQ77" i="93"/>
  <c r="AQ78" i="93"/>
  <c r="AQ79" i="93"/>
  <c r="AQ80" i="93"/>
  <c r="AQ81" i="93"/>
  <c r="AQ82" i="93"/>
  <c r="AR82" i="93" s="1"/>
  <c r="AS82" i="93" s="1"/>
  <c r="AQ83" i="93"/>
  <c r="AQ84" i="93"/>
  <c r="AQ85" i="93"/>
  <c r="AQ86" i="93"/>
  <c r="AQ87" i="93"/>
  <c r="AQ88" i="93"/>
  <c r="AQ89" i="93"/>
  <c r="AQ90" i="93"/>
  <c r="AQ91" i="93"/>
  <c r="AQ92" i="93"/>
  <c r="AQ93" i="93"/>
  <c r="AQ94" i="93"/>
  <c r="AQ95" i="93"/>
  <c r="AQ96" i="93"/>
  <c r="AR96" i="93" s="1"/>
  <c r="AS96" i="93" s="1"/>
  <c r="AQ97" i="93"/>
  <c r="AQ98" i="93"/>
  <c r="AQ99" i="93"/>
  <c r="AQ100" i="93"/>
  <c r="AQ101" i="93"/>
  <c r="AQ102" i="93"/>
  <c r="AQ103" i="93"/>
  <c r="AQ104" i="93"/>
  <c r="AQ105" i="93"/>
  <c r="AQ106" i="93"/>
  <c r="AQ107" i="93"/>
  <c r="AQ108" i="93"/>
  <c r="AQ109" i="93"/>
  <c r="AQ110" i="93"/>
  <c r="AR110" i="93" s="1"/>
  <c r="AS110" i="93" s="1"/>
  <c r="AQ111" i="93"/>
  <c r="AQ112" i="93"/>
  <c r="AQ113" i="93"/>
  <c r="AQ114" i="93"/>
  <c r="AQ115" i="93"/>
  <c r="AQ116" i="93"/>
  <c r="AQ117" i="93"/>
  <c r="AQ118" i="93"/>
  <c r="AQ119" i="93"/>
  <c r="AQ120" i="93"/>
  <c r="AQ121" i="93"/>
  <c r="AQ122" i="93"/>
  <c r="AQ123" i="93"/>
  <c r="AQ124" i="93"/>
  <c r="AQ125" i="93"/>
  <c r="AQ126" i="93"/>
  <c r="AQ127" i="93"/>
  <c r="AQ128" i="93"/>
  <c r="AQ129" i="93"/>
  <c r="AQ130" i="93"/>
  <c r="AQ131" i="93"/>
  <c r="AQ132" i="93"/>
  <c r="AQ133" i="93"/>
  <c r="AQ134" i="93"/>
  <c r="AQ135" i="93"/>
  <c r="AQ136" i="93"/>
  <c r="AQ137" i="93"/>
  <c r="AQ2" i="93"/>
  <c r="Y4" i="93"/>
  <c r="Y5" i="93"/>
  <c r="Y6" i="93"/>
  <c r="Y7" i="93"/>
  <c r="Y8" i="93"/>
  <c r="Y9" i="93"/>
  <c r="Y10" i="93"/>
  <c r="Y11" i="93"/>
  <c r="Y12" i="93"/>
  <c r="Y13" i="93"/>
  <c r="Y14" i="93"/>
  <c r="Y15" i="93"/>
  <c r="Y16" i="93"/>
  <c r="Y17" i="93"/>
  <c r="Y18" i="93"/>
  <c r="Y19" i="93"/>
  <c r="Y20" i="93"/>
  <c r="Y21" i="93"/>
  <c r="Y22" i="93"/>
  <c r="Y23" i="93"/>
  <c r="Y24" i="93"/>
  <c r="Y25" i="93"/>
  <c r="Y26" i="93"/>
  <c r="Y27" i="93"/>
  <c r="Y28" i="93"/>
  <c r="Y29" i="93"/>
  <c r="Y30" i="93"/>
  <c r="Y31" i="93"/>
  <c r="Y32" i="93"/>
  <c r="Y33" i="93"/>
  <c r="Y34" i="93"/>
  <c r="Y35" i="93"/>
  <c r="Y36" i="93"/>
  <c r="Y37" i="93"/>
  <c r="Y38" i="93"/>
  <c r="Y39" i="93"/>
  <c r="AD39" i="93" s="1"/>
  <c r="Y40" i="93"/>
  <c r="Z40" i="93" s="1"/>
  <c r="AA40" i="93" s="1"/>
  <c r="Y41" i="93"/>
  <c r="Y42" i="93"/>
  <c r="Y43" i="93"/>
  <c r="Y44" i="93"/>
  <c r="Y45" i="93"/>
  <c r="Y46" i="93"/>
  <c r="Y47" i="93"/>
  <c r="AB47" i="93" s="1"/>
  <c r="AC47" i="93" s="1"/>
  <c r="Y48" i="93"/>
  <c r="Y49" i="93"/>
  <c r="Y50" i="93"/>
  <c r="Y51" i="93"/>
  <c r="Y52" i="93"/>
  <c r="Y53" i="93"/>
  <c r="AD53" i="93" s="1"/>
  <c r="Y54" i="93"/>
  <c r="Z54" i="93" s="1"/>
  <c r="AA54" i="93" s="1"/>
  <c r="Y55" i="93"/>
  <c r="Y56" i="93"/>
  <c r="Y57" i="93"/>
  <c r="Y58" i="93"/>
  <c r="Y59" i="93"/>
  <c r="Y60" i="93"/>
  <c r="Y61" i="93"/>
  <c r="AB61" i="93" s="1"/>
  <c r="AC61" i="93" s="1"/>
  <c r="Y62" i="93"/>
  <c r="Y63" i="93"/>
  <c r="Y64" i="93"/>
  <c r="Y65" i="93"/>
  <c r="Y66" i="93"/>
  <c r="Y67" i="93"/>
  <c r="AD67" i="93" s="1"/>
  <c r="Y68" i="93"/>
  <c r="Z68" i="93" s="1"/>
  <c r="AA68" i="93" s="1"/>
  <c r="Y69" i="93"/>
  <c r="Y70" i="93"/>
  <c r="Y71" i="93"/>
  <c r="Y72" i="93"/>
  <c r="Y73" i="93"/>
  <c r="Y74" i="93"/>
  <c r="Y75" i="93"/>
  <c r="AB75" i="93" s="1"/>
  <c r="AC75" i="93" s="1"/>
  <c r="Y76" i="93"/>
  <c r="Y77" i="93"/>
  <c r="Y78" i="93"/>
  <c r="Y79" i="93"/>
  <c r="Y80" i="93"/>
  <c r="Y81" i="93"/>
  <c r="AD81" i="93" s="1"/>
  <c r="Y82" i="93"/>
  <c r="Z82" i="93" s="1"/>
  <c r="AA82" i="93" s="1"/>
  <c r="Y83" i="93"/>
  <c r="Y84" i="93"/>
  <c r="Y85" i="93"/>
  <c r="Y86" i="93"/>
  <c r="Y87" i="93"/>
  <c r="Y88" i="93"/>
  <c r="Y89" i="93"/>
  <c r="AB89" i="93" s="1"/>
  <c r="AC89" i="93" s="1"/>
  <c r="Y90" i="93"/>
  <c r="Y91" i="93"/>
  <c r="Y92" i="93"/>
  <c r="Y93" i="93"/>
  <c r="Y94" i="93"/>
  <c r="Y95" i="93"/>
  <c r="AD95" i="93" s="1"/>
  <c r="Y96" i="93"/>
  <c r="Z96" i="93" s="1"/>
  <c r="AA96" i="93" s="1"/>
  <c r="Y97" i="93"/>
  <c r="Y98" i="93"/>
  <c r="Y99" i="93"/>
  <c r="Y100" i="93"/>
  <c r="Y101" i="93"/>
  <c r="Y102" i="93"/>
  <c r="Y103" i="93"/>
  <c r="AB103" i="93" s="1"/>
  <c r="AC103" i="93" s="1"/>
  <c r="Y104" i="93"/>
  <c r="Y105" i="93"/>
  <c r="Y106" i="93"/>
  <c r="Y107" i="93"/>
  <c r="Y108" i="93"/>
  <c r="Y109" i="93"/>
  <c r="AD109" i="93" s="1"/>
  <c r="Y110" i="93"/>
  <c r="Z110" i="93" s="1"/>
  <c r="AA110" i="93" s="1"/>
  <c r="Y111" i="93"/>
  <c r="Y112" i="93"/>
  <c r="Y113" i="93"/>
  <c r="Y114" i="93"/>
  <c r="Y115" i="93"/>
  <c r="Y116" i="93"/>
  <c r="Y117" i="93"/>
  <c r="AB117" i="93" s="1"/>
  <c r="AC117" i="93" s="1"/>
  <c r="Y118" i="93"/>
  <c r="Y119" i="93"/>
  <c r="Y120" i="93"/>
  <c r="Y121" i="93"/>
  <c r="Y122" i="93"/>
  <c r="Y123" i="93"/>
  <c r="Y124" i="93"/>
  <c r="Y125" i="93"/>
  <c r="Y126" i="93"/>
  <c r="Y127" i="93"/>
  <c r="Y128" i="93"/>
  <c r="Y129" i="93"/>
  <c r="Y130" i="93"/>
  <c r="Y131" i="93"/>
  <c r="Y132" i="93"/>
  <c r="Y133" i="93"/>
  <c r="Y134" i="93"/>
  <c r="Y135" i="93"/>
  <c r="Y136" i="93"/>
  <c r="Y137" i="93"/>
  <c r="Y2" i="93"/>
  <c r="Y3" i="93"/>
  <c r="AE109" i="93" l="1"/>
  <c r="AE95" i="93"/>
  <c r="AE81" i="93"/>
  <c r="AE67" i="93"/>
  <c r="AE53" i="93"/>
  <c r="AE39" i="93"/>
  <c r="AT117" i="93"/>
  <c r="AU117" i="93" s="1"/>
  <c r="AV109" i="93"/>
  <c r="AW109" i="93" s="1"/>
  <c r="AT103" i="93"/>
  <c r="AU103" i="93" s="1"/>
  <c r="AV95" i="93"/>
  <c r="AW95" i="93" s="1"/>
  <c r="AT89" i="93"/>
  <c r="AU89" i="93" s="1"/>
  <c r="AV81" i="93"/>
  <c r="AW81" i="93" s="1"/>
  <c r="AT75" i="93"/>
  <c r="AU75" i="93" s="1"/>
  <c r="AV67" i="93"/>
  <c r="AW67" i="93" s="1"/>
  <c r="AT61" i="93"/>
  <c r="AU61" i="93" s="1"/>
  <c r="AV53" i="93"/>
  <c r="AW53" i="93" s="1"/>
  <c r="AT47" i="93"/>
  <c r="AU47" i="93" s="1"/>
  <c r="AV39" i="93"/>
  <c r="AW39" i="93" s="1"/>
  <c r="AT33" i="93"/>
  <c r="AU33" i="93" s="1"/>
  <c r="AB33" i="93"/>
  <c r="AC33" i="93" s="1"/>
</calcChain>
</file>

<file path=xl/sharedStrings.xml><?xml version="1.0" encoding="utf-8"?>
<sst xmlns="http://schemas.openxmlformats.org/spreadsheetml/2006/main" count="2584" uniqueCount="174">
  <si>
    <t>Detection Date</t>
  </si>
  <si>
    <t>Run File Name</t>
  </si>
  <si>
    <t>Sample ID</t>
  </si>
  <si>
    <t>Cup Number</t>
  </si>
  <si>
    <t>Auto Dilution Factor</t>
  </si>
  <si>
    <t>Manual Dilution Factor</t>
  </si>
  <si>
    <t>Analyte Name</t>
  </si>
  <si>
    <t>Concentration Units</t>
  </si>
  <si>
    <t>Peak Height</t>
  </si>
  <si>
    <t>Peak Area</t>
  </si>
  <si>
    <t>Peak Concentration</t>
  </si>
  <si>
    <t>S1</t>
  </si>
  <si>
    <t>Nitrate-Nitrite</t>
  </si>
  <si>
    <t>ug/L</t>
  </si>
  <si>
    <t>chk std 1000</t>
  </si>
  <si>
    <t>S3</t>
  </si>
  <si>
    <t>chk std 100</t>
  </si>
  <si>
    <t>S4</t>
  </si>
  <si>
    <t>chk std 25</t>
  </si>
  <si>
    <t>S9</t>
  </si>
  <si>
    <t>BN NO3-N NOTES:</t>
  </si>
  <si>
    <t>NO3-N- % Error in check stds</t>
  </si>
  <si>
    <t>NO3-N- DQO (&lt;=20%)</t>
  </si>
  <si>
    <t>NO3-N- RPD of duplicates</t>
  </si>
  <si>
    <t>NO3-N- DQO (&lt;=20% if conc&gt;LOQ)</t>
  </si>
  <si>
    <t>NO3-N- PR of spikes</t>
  </si>
  <si>
    <t>NO3-N- DQO (80-120%) if conc&gt;LOQ</t>
  </si>
  <si>
    <t>BN NH4-N NOTES:</t>
  </si>
  <si>
    <t>NH4-N- % Error in check stds</t>
  </si>
  <si>
    <t>NH4-N- DQO (&lt;=20%)</t>
  </si>
  <si>
    <t>NH4-N- RPD of duplicates</t>
  </si>
  <si>
    <t>NH4-N- DQO (&lt;=20% if conc&gt;LOQ)</t>
  </si>
  <si>
    <t>NH4-N- PR of spikes</t>
  </si>
  <si>
    <t>NH4-N- DQO (80-120%) if conc&gt;LOQ</t>
  </si>
  <si>
    <t>Cal std 500</t>
  </si>
  <si>
    <t>Cal std 250</t>
  </si>
  <si>
    <t>Cal std 100</t>
  </si>
  <si>
    <t>Cal std 50</t>
  </si>
  <si>
    <t>Cal std 25</t>
  </si>
  <si>
    <t>Cal std 10</t>
  </si>
  <si>
    <t>Reagent Blank</t>
  </si>
  <si>
    <t>Nitrate</t>
  </si>
  <si>
    <t>Nitrite</t>
  </si>
  <si>
    <t>Reduction Efficiency</t>
  </si>
  <si>
    <t>Known Conc</t>
  </si>
  <si>
    <t>Mean</t>
  </si>
  <si>
    <t>Std Dev</t>
  </si>
  <si>
    <t>T value</t>
  </si>
  <si>
    <t>MDL</t>
  </si>
  <si>
    <t>LOQ</t>
  </si>
  <si>
    <t>Cal std 1000</t>
  </si>
  <si>
    <t>rb</t>
  </si>
  <si>
    <t>chk std 500</t>
  </si>
  <si>
    <t>chk std 250</t>
  </si>
  <si>
    <t>chk std 50</t>
  </si>
  <si>
    <t>chk std 10</t>
  </si>
  <si>
    <t>Phosphate</t>
  </si>
  <si>
    <t>Ammonium</t>
  </si>
  <si>
    <t>Cal std 5</t>
  </si>
  <si>
    <t>Cal std 2.5</t>
  </si>
  <si>
    <t>chk std 5</t>
  </si>
  <si>
    <t>chk std 2.5</t>
  </si>
  <si>
    <t>chk std 0</t>
  </si>
  <si>
    <t>MDL at 5 ppb</t>
  </si>
  <si>
    <t>BN PO4-P NOTES:</t>
  </si>
  <si>
    <t>PO4-P- % Error in check stds</t>
  </si>
  <si>
    <t>PO4-P- DQO (&lt;=20%)</t>
  </si>
  <si>
    <t>PO4-P- RPD of duplicates</t>
  </si>
  <si>
    <t>PO4-P- DQO (&lt;=20% if conc&gt;LOQ)</t>
  </si>
  <si>
    <t>PO4-P- PR of spikes</t>
  </si>
  <si>
    <t>PO4-P- DQO (80-120%) if conc&gt;LOQ</t>
  </si>
  <si>
    <t>PO4-P concentration</t>
  </si>
  <si>
    <t>NH4-N concentration</t>
  </si>
  <si>
    <t>NO3-N concentration</t>
  </si>
  <si>
    <t>BRN Data Quality Code (1=no problems, 2=note, 3=fatal flaws)</t>
  </si>
  <si>
    <t>CV or %RSD</t>
  </si>
  <si>
    <t>Error as %</t>
  </si>
  <si>
    <t>Known/MDL</t>
  </si>
  <si>
    <t>Mean PR</t>
  </si>
  <si>
    <t>S/N</t>
  </si>
  <si>
    <t xml:space="preserve">1) Is the concentration used to calculate the MDL between 1 and 5 x the resulting MDL?  </t>
  </si>
  <si>
    <t>2)  Is the signal to noise ratio reasonable?</t>
  </si>
  <si>
    <t>A CV (%) or %RSD between 10 and 40% (&lt;40% more important), but APHA suggests &lt;=20%</t>
  </si>
  <si>
    <t>A S/N between 2.5 and 10 (&gt;2.5 more important)</t>
  </si>
  <si>
    <t>If there is too little noise, it might indicate that the concentration used for the determination is too high.  Try again with a lower concentration.</t>
  </si>
  <si>
    <t>3)  Are the recoveries (Mean PR) reasonable?</t>
  </si>
  <si>
    <t>APHA says between 50 and 150%</t>
  </si>
  <si>
    <t>OM_9-26-2013_09-51-22AM.OMN</t>
  </si>
  <si>
    <t>S5</t>
  </si>
  <si>
    <t>OM_9-26-2013_11-47-09AM.OMN</t>
  </si>
  <si>
    <t>S2</t>
  </si>
  <si>
    <t>8 28 1660.5</t>
  </si>
  <si>
    <t>8 8 1660.5</t>
  </si>
  <si>
    <t>9 4 1637</t>
  </si>
  <si>
    <t>8 15 1647</t>
  </si>
  <si>
    <t>9 18 1658</t>
  </si>
  <si>
    <t>8 12 1637</t>
  </si>
  <si>
    <t>8 21 1637</t>
  </si>
  <si>
    <t>8 8 1663</t>
  </si>
  <si>
    <t>9 4 inf 2</t>
  </si>
  <si>
    <t>9 18 1660.5</t>
  </si>
  <si>
    <t>spk 9 18 1660.5</t>
  </si>
  <si>
    <t>9 18 1647</t>
  </si>
  <si>
    <t>8 8 1637</t>
  </si>
  <si>
    <t xml:space="preserve">8 21 1643 </t>
  </si>
  <si>
    <t>9 18 1651</t>
  </si>
  <si>
    <t>8 8 1647</t>
  </si>
  <si>
    <t>9 11 1637</t>
  </si>
  <si>
    <t>9 11 1647</t>
  </si>
  <si>
    <t>8 15 1658</t>
  </si>
  <si>
    <t>8 28 1637</t>
  </si>
  <si>
    <t>spk 8 28 1637</t>
  </si>
  <si>
    <t>8 14 inf 2</t>
  </si>
  <si>
    <t>9 11 inf 2</t>
  </si>
  <si>
    <t>9 5 1643</t>
  </si>
  <si>
    <t>9 5 1658</t>
  </si>
  <si>
    <t>8 15 1651</t>
  </si>
  <si>
    <t>9 18 1663</t>
  </si>
  <si>
    <t>8 12 1660.5</t>
  </si>
  <si>
    <t xml:space="preserve">9 18 1654.5 </t>
  </si>
  <si>
    <t>8 12 1647</t>
  </si>
  <si>
    <t>9 18 inf 2</t>
  </si>
  <si>
    <t>spk 9 18 inf 2</t>
  </si>
  <si>
    <t>8 8 1658</t>
  </si>
  <si>
    <t>8 21 1654.5</t>
  </si>
  <si>
    <t xml:space="preserve">9 11 1654.5 </t>
  </si>
  <si>
    <t>8 21 1660.5</t>
  </si>
  <si>
    <t>9 11 1643</t>
  </si>
  <si>
    <t>9 11 1663</t>
  </si>
  <si>
    <t>8 12 1658</t>
  </si>
  <si>
    <t>8 8 1654.5</t>
  </si>
  <si>
    <t>9 4 1647</t>
  </si>
  <si>
    <t>8 21 inf 2</t>
  </si>
  <si>
    <t>spk 8 21 inf 2</t>
  </si>
  <si>
    <t>8 15 1660.5</t>
  </si>
  <si>
    <t>8 21 1647</t>
  </si>
  <si>
    <t>8 15 1663</t>
  </si>
  <si>
    <t>8 12 1663</t>
  </si>
  <si>
    <t xml:space="preserve">8 21 1663 </t>
  </si>
  <si>
    <t>9 18 1637</t>
  </si>
  <si>
    <t>8 29 1658</t>
  </si>
  <si>
    <t>8 8 1651</t>
  </si>
  <si>
    <t>8 12 1643</t>
  </si>
  <si>
    <t>8 28 1647</t>
  </si>
  <si>
    <t>spk 8 28 1647</t>
  </si>
  <si>
    <t xml:space="preserve">8 12 1651 </t>
  </si>
  <si>
    <t>9 5 1651</t>
  </si>
  <si>
    <t>9 11 1660.5</t>
  </si>
  <si>
    <t>8 8 inf 2</t>
  </si>
  <si>
    <t>9 11 1651</t>
  </si>
  <si>
    <t>8 12 1654.5</t>
  </si>
  <si>
    <t>9 11 1658</t>
  </si>
  <si>
    <t>8 15 inf 2</t>
  </si>
  <si>
    <t>8 21 1651</t>
  </si>
  <si>
    <t>8 21 1658</t>
  </si>
  <si>
    <t>spk 8 21 1658</t>
  </si>
  <si>
    <t>8 15 1637</t>
  </si>
  <si>
    <t>9 4 1660.5</t>
  </si>
  <si>
    <t>8 15 1654.5</t>
  </si>
  <si>
    <t>8 29 1643</t>
  </si>
  <si>
    <t>8 28 1654.5</t>
  </si>
  <si>
    <t>8 15 1643</t>
  </si>
  <si>
    <t>9 4 1654.5</t>
  </si>
  <si>
    <t>9 18 1643</t>
  </si>
  <si>
    <t>9 5 1663</t>
  </si>
  <si>
    <t>Sample101</t>
  </si>
  <si>
    <t>nitrate</t>
  </si>
  <si>
    <t>nitrite</t>
  </si>
  <si>
    <t>spike 9 5 1663 ?</t>
  </si>
  <si>
    <t>out of sample</t>
  </si>
  <si>
    <t>out of reagent</t>
  </si>
  <si>
    <t>PO4-P conc in ppb</t>
  </si>
  <si>
    <t>NH4-N conc in ppb</t>
  </si>
  <si>
    <t>NO3-N + NO2-N conc in ppb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</si>
</sst>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1" fontId="0" fillId="0" borderId="0" xfId="0" applyNumberFormat="1"/>
    <xf numFmtId="164" fontId="0" fillId="0" borderId="0" xfId="0" applyNumberFormat="1" applyAlignment="1">
      <alignment wrapText="1"/>
    </xf>
    <xf numFmtId="164" fontId="0" fillId="0" borderId="0" xfId="0" applyNumberFormat="1"/>
    <xf numFmtId="165" fontId="0" fillId="0" borderId="0" xfId="0" applyNumberFormat="1"/>
    <xf numFmtId="165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>
      <selection activeCell="J20" sqref="J20"/>
    </sheetView>
  </sheetViews>
  <sheetFormatPr defaultRowHeight="14.5" x14ac:dyDescent="0.35"/>
  <cols>
    <col min="1" max="1" width="13.1796875" customWidth="1"/>
    <col min="6" max="6" width="13" customWidth="1"/>
  </cols>
  <sheetData>
    <row r="1" spans="1:9" s="2" customFormat="1" ht="58" x14ac:dyDescent="0.35">
      <c r="A1" s="2" t="s">
        <v>2</v>
      </c>
      <c r="B1" s="5" t="s">
        <v>172</v>
      </c>
      <c r="C1" s="5" t="s">
        <v>171</v>
      </c>
      <c r="D1" s="5" t="s">
        <v>173</v>
      </c>
      <c r="G1" s="5"/>
      <c r="H1" s="5"/>
      <c r="I1" s="5"/>
    </row>
    <row r="2" spans="1:9" s="2" customFormat="1" x14ac:dyDescent="0.35">
      <c r="A2" s="2" t="s">
        <v>48</v>
      </c>
      <c r="B2" s="5">
        <v>4.2412330951010269</v>
      </c>
      <c r="C2" s="5">
        <v>2.3954375083374653</v>
      </c>
      <c r="D2" s="5">
        <v>0.69936771718886415</v>
      </c>
      <c r="G2" s="5"/>
      <c r="H2" s="5"/>
      <c r="I2" s="5"/>
    </row>
    <row r="3" spans="1:9" s="2" customFormat="1" ht="15" customHeight="1" x14ac:dyDescent="0.35">
      <c r="A3" s="2" t="s">
        <v>49</v>
      </c>
      <c r="B3" s="5">
        <v>13.495643035897881</v>
      </c>
      <c r="C3" s="5">
        <v>7.6223043634797039</v>
      </c>
      <c r="D3" s="5">
        <v>2.225394561056746</v>
      </c>
      <c r="G3" s="5"/>
      <c r="H3" s="5"/>
      <c r="I3" s="5"/>
    </row>
    <row r="4" spans="1:9" x14ac:dyDescent="0.35">
      <c r="A4" t="s">
        <v>96</v>
      </c>
      <c r="B4" s="6">
        <v>129</v>
      </c>
      <c r="C4" s="6">
        <v>2.93</v>
      </c>
      <c r="D4" s="6">
        <v>10.4</v>
      </c>
    </row>
    <row r="5" spans="1:9" x14ac:dyDescent="0.35">
      <c r="A5" t="s">
        <v>142</v>
      </c>
      <c r="B5" s="6">
        <v>121</v>
      </c>
      <c r="C5" s="6">
        <v>3.93</v>
      </c>
      <c r="D5" s="6">
        <v>7.97</v>
      </c>
    </row>
    <row r="6" spans="1:9" x14ac:dyDescent="0.35">
      <c r="A6" t="s">
        <v>120</v>
      </c>
      <c r="B6" s="6">
        <v>73.8</v>
      </c>
      <c r="C6" s="6">
        <v>2.88</v>
      </c>
      <c r="D6" s="6">
        <v>5.63</v>
      </c>
    </row>
    <row r="7" spans="1:9" x14ac:dyDescent="0.35">
      <c r="A7" t="s">
        <v>145</v>
      </c>
      <c r="B7" s="6">
        <v>3.71</v>
      </c>
      <c r="C7" s="6">
        <v>3.3</v>
      </c>
      <c r="D7" s="6">
        <v>4.95</v>
      </c>
    </row>
    <row r="8" spans="1:9" x14ac:dyDescent="0.35">
      <c r="A8" t="s">
        <v>150</v>
      </c>
      <c r="B8" s="6">
        <v>3.4</v>
      </c>
      <c r="C8" s="6">
        <v>4.0199999999999996</v>
      </c>
      <c r="D8" s="6">
        <v>1.06</v>
      </c>
    </row>
    <row r="9" spans="1:9" x14ac:dyDescent="0.35">
      <c r="A9" t="s">
        <v>129</v>
      </c>
      <c r="B9" s="6">
        <v>3.06</v>
      </c>
      <c r="C9" s="6">
        <v>4.71</v>
      </c>
      <c r="D9" s="6">
        <v>1.51</v>
      </c>
    </row>
    <row r="10" spans="1:9" x14ac:dyDescent="0.35">
      <c r="A10" t="s">
        <v>118</v>
      </c>
      <c r="B10" s="6">
        <v>2.75</v>
      </c>
      <c r="C10" s="6">
        <v>4.1500000000000004</v>
      </c>
      <c r="D10" s="6">
        <v>2.35</v>
      </c>
    </row>
    <row r="11" spans="1:9" x14ac:dyDescent="0.35">
      <c r="A11" t="s">
        <v>137</v>
      </c>
      <c r="B11" s="6">
        <v>7.35</v>
      </c>
      <c r="C11" s="6">
        <v>3.41</v>
      </c>
      <c r="D11" s="6">
        <v>4.47</v>
      </c>
    </row>
    <row r="12" spans="1:9" x14ac:dyDescent="0.35">
      <c r="A12" t="s">
        <v>112</v>
      </c>
      <c r="B12" s="6">
        <v>17.100000000000001</v>
      </c>
      <c r="C12" s="6">
        <v>15.6</v>
      </c>
      <c r="D12" s="6">
        <v>77.900000000000006</v>
      </c>
    </row>
    <row r="13" spans="1:9" x14ac:dyDescent="0.35">
      <c r="A13" t="s">
        <v>156</v>
      </c>
      <c r="B13" s="6">
        <v>157</v>
      </c>
      <c r="C13" s="6">
        <v>0.63700000000000001</v>
      </c>
      <c r="D13" s="6">
        <v>7.79</v>
      </c>
    </row>
    <row r="14" spans="1:9" x14ac:dyDescent="0.35">
      <c r="A14" t="s">
        <v>161</v>
      </c>
      <c r="B14" s="6">
        <v>153</v>
      </c>
      <c r="C14" s="6">
        <v>3.83</v>
      </c>
      <c r="D14" s="6">
        <v>8.32</v>
      </c>
    </row>
    <row r="15" spans="1:9" x14ac:dyDescent="0.35">
      <c r="A15" t="s">
        <v>94</v>
      </c>
      <c r="B15" s="6">
        <v>113</v>
      </c>
      <c r="C15" s="6">
        <v>3.82</v>
      </c>
      <c r="D15" s="6">
        <v>6.16</v>
      </c>
    </row>
    <row r="16" spans="1:9" x14ac:dyDescent="0.35">
      <c r="A16" t="s">
        <v>116</v>
      </c>
      <c r="B16" s="6">
        <v>98.3</v>
      </c>
      <c r="C16" s="6">
        <v>3.29</v>
      </c>
      <c r="D16" s="6">
        <v>6.99</v>
      </c>
    </row>
    <row r="17" spans="1:4" x14ac:dyDescent="0.35">
      <c r="A17" t="s">
        <v>158</v>
      </c>
      <c r="B17" s="6">
        <v>7.46</v>
      </c>
      <c r="C17" s="6">
        <v>3.84</v>
      </c>
      <c r="D17" s="6">
        <v>1.71</v>
      </c>
    </row>
    <row r="18" spans="1:4" x14ac:dyDescent="0.35">
      <c r="A18" t="s">
        <v>109</v>
      </c>
      <c r="B18" s="6">
        <v>4.33</v>
      </c>
      <c r="C18" s="6">
        <v>3.6</v>
      </c>
      <c r="D18" s="6">
        <v>2.52</v>
      </c>
    </row>
    <row r="19" spans="1:4" x14ac:dyDescent="0.35">
      <c r="A19" t="s">
        <v>134</v>
      </c>
      <c r="B19" s="6">
        <v>4.43</v>
      </c>
      <c r="C19" s="6">
        <v>4.55</v>
      </c>
      <c r="D19" s="6">
        <v>2.25</v>
      </c>
    </row>
    <row r="20" spans="1:4" x14ac:dyDescent="0.35">
      <c r="A20" t="s">
        <v>136</v>
      </c>
      <c r="B20" s="6">
        <v>7.31</v>
      </c>
      <c r="C20" s="6">
        <v>4.17</v>
      </c>
      <c r="D20" s="6">
        <v>1.72</v>
      </c>
    </row>
    <row r="21" spans="1:4" x14ac:dyDescent="0.35">
      <c r="A21" t="s">
        <v>152</v>
      </c>
      <c r="B21" s="6">
        <v>7.81</v>
      </c>
      <c r="C21" s="6">
        <v>15.3</v>
      </c>
      <c r="D21" s="6">
        <v>62.1</v>
      </c>
    </row>
    <row r="22" spans="1:4" x14ac:dyDescent="0.35">
      <c r="A22" t="s">
        <v>97</v>
      </c>
      <c r="B22" s="6">
        <v>163</v>
      </c>
      <c r="C22" s="6">
        <v>3.98</v>
      </c>
      <c r="D22" s="6">
        <v>11</v>
      </c>
    </row>
    <row r="23" spans="1:4" x14ac:dyDescent="0.35">
      <c r="A23" t="s">
        <v>104</v>
      </c>
      <c r="B23" s="6">
        <v>153</v>
      </c>
      <c r="C23" s="6">
        <v>5.0599999999999996</v>
      </c>
      <c r="D23" s="6">
        <v>16.2</v>
      </c>
    </row>
    <row r="24" spans="1:4" x14ac:dyDescent="0.35">
      <c r="A24" t="s">
        <v>135</v>
      </c>
      <c r="B24" s="6">
        <v>103</v>
      </c>
      <c r="C24" s="6">
        <v>3.6</v>
      </c>
      <c r="D24" s="6">
        <v>6.22</v>
      </c>
    </row>
    <row r="25" spans="1:4" x14ac:dyDescent="0.35">
      <c r="A25" t="s">
        <v>153</v>
      </c>
      <c r="B25" s="6">
        <v>19.3</v>
      </c>
      <c r="C25" s="6">
        <v>3.88</v>
      </c>
      <c r="D25" s="6">
        <v>4.4800000000000004</v>
      </c>
    </row>
    <row r="26" spans="1:4" x14ac:dyDescent="0.35">
      <c r="A26" t="s">
        <v>124</v>
      </c>
      <c r="B26" s="6">
        <v>21.4</v>
      </c>
      <c r="C26" s="6">
        <v>5.75</v>
      </c>
      <c r="D26" s="6">
        <v>5.76</v>
      </c>
    </row>
    <row r="27" spans="1:4" x14ac:dyDescent="0.35">
      <c r="A27" t="s">
        <v>154</v>
      </c>
      <c r="B27" s="6">
        <v>9.59</v>
      </c>
      <c r="C27" s="6">
        <v>4.5199999999999996</v>
      </c>
      <c r="D27" s="6">
        <v>2.38</v>
      </c>
    </row>
    <row r="28" spans="1:4" x14ac:dyDescent="0.35">
      <c r="A28" t="s">
        <v>126</v>
      </c>
      <c r="B28" s="6">
        <v>8.66</v>
      </c>
      <c r="C28" s="6">
        <v>4.34</v>
      </c>
      <c r="D28" s="6">
        <v>5.28</v>
      </c>
    </row>
    <row r="29" spans="1:4" x14ac:dyDescent="0.35">
      <c r="A29" t="s">
        <v>138</v>
      </c>
      <c r="B29" s="6">
        <v>7.95</v>
      </c>
      <c r="C29" s="6">
        <v>4.12</v>
      </c>
      <c r="D29" s="6">
        <v>4.6500000000000004</v>
      </c>
    </row>
    <row r="30" spans="1:4" x14ac:dyDescent="0.35">
      <c r="A30" t="s">
        <v>132</v>
      </c>
      <c r="B30" s="6">
        <v>24.5</v>
      </c>
      <c r="C30" s="6">
        <v>14.1</v>
      </c>
      <c r="D30" s="6">
        <v>62</v>
      </c>
    </row>
    <row r="31" spans="1:4" x14ac:dyDescent="0.35">
      <c r="A31" t="s">
        <v>110</v>
      </c>
      <c r="B31" s="6">
        <v>201</v>
      </c>
      <c r="C31" s="6">
        <v>0.92900000000000005</v>
      </c>
      <c r="D31" s="6">
        <v>10.5</v>
      </c>
    </row>
    <row r="32" spans="1:4" x14ac:dyDescent="0.35">
      <c r="A32" t="s">
        <v>143</v>
      </c>
      <c r="B32" s="6">
        <v>172</v>
      </c>
      <c r="C32" s="6">
        <v>3.63</v>
      </c>
      <c r="D32" s="6">
        <v>10.1</v>
      </c>
    </row>
    <row r="33" spans="1:4" x14ac:dyDescent="0.35">
      <c r="A33" t="s">
        <v>160</v>
      </c>
      <c r="B33" s="6">
        <v>6.68</v>
      </c>
      <c r="C33" s="6">
        <v>4.2</v>
      </c>
      <c r="D33" s="6">
        <v>3.46</v>
      </c>
    </row>
    <row r="34" spans="1:4" x14ac:dyDescent="0.35">
      <c r="A34" t="s">
        <v>91</v>
      </c>
      <c r="B34" s="6">
        <v>11.9</v>
      </c>
      <c r="C34" s="6">
        <v>5.39</v>
      </c>
      <c r="D34" s="6">
        <v>4.21</v>
      </c>
    </row>
    <row r="35" spans="1:4" x14ac:dyDescent="0.35">
      <c r="A35" t="s">
        <v>159</v>
      </c>
      <c r="B35" s="6">
        <v>238</v>
      </c>
      <c r="C35" s="6">
        <v>4.37</v>
      </c>
      <c r="D35" s="6">
        <v>13.3</v>
      </c>
    </row>
    <row r="36" spans="1:4" x14ac:dyDescent="0.35">
      <c r="A36" t="s">
        <v>140</v>
      </c>
      <c r="B36" s="6">
        <v>14.9</v>
      </c>
      <c r="C36" s="6">
        <v>3.92</v>
      </c>
      <c r="D36" s="6">
        <v>6.56</v>
      </c>
    </row>
    <row r="37" spans="1:4" x14ac:dyDescent="0.35">
      <c r="A37" t="s">
        <v>103</v>
      </c>
      <c r="B37" s="6">
        <v>105</v>
      </c>
      <c r="C37" s="6">
        <v>3.67</v>
      </c>
      <c r="D37" s="6">
        <v>8.32</v>
      </c>
    </row>
    <row r="38" spans="1:4" x14ac:dyDescent="0.35">
      <c r="A38" t="s">
        <v>106</v>
      </c>
      <c r="B38" s="6">
        <v>73.099999999999994</v>
      </c>
      <c r="C38" s="6">
        <v>3.19</v>
      </c>
      <c r="D38" s="6">
        <v>9.0399999999999991</v>
      </c>
    </row>
    <row r="39" spans="1:4" x14ac:dyDescent="0.35">
      <c r="A39" t="s">
        <v>106</v>
      </c>
      <c r="B39" s="6">
        <v>113</v>
      </c>
      <c r="C39" s="6">
        <v>3.22</v>
      </c>
      <c r="D39" s="6">
        <v>10</v>
      </c>
    </row>
    <row r="40" spans="1:4" x14ac:dyDescent="0.35">
      <c r="A40" t="s">
        <v>141</v>
      </c>
      <c r="B40" s="6">
        <v>100</v>
      </c>
      <c r="C40" s="6">
        <v>3.9</v>
      </c>
      <c r="D40" s="6">
        <v>9.49</v>
      </c>
    </row>
    <row r="41" spans="1:4" x14ac:dyDescent="0.35">
      <c r="A41" t="s">
        <v>130</v>
      </c>
      <c r="B41" s="6">
        <v>4.05</v>
      </c>
      <c r="C41" s="6">
        <v>3.57</v>
      </c>
      <c r="D41" s="6">
        <v>2.4900000000000002</v>
      </c>
    </row>
    <row r="42" spans="1:4" x14ac:dyDescent="0.35">
      <c r="A42" t="s">
        <v>123</v>
      </c>
      <c r="B42" s="6">
        <v>5.6</v>
      </c>
      <c r="C42" s="6">
        <v>3.75</v>
      </c>
      <c r="D42" s="6">
        <v>4.76</v>
      </c>
    </row>
    <row r="43" spans="1:4" x14ac:dyDescent="0.35">
      <c r="A43" t="s">
        <v>92</v>
      </c>
      <c r="B43" s="6">
        <v>9.91</v>
      </c>
      <c r="C43" s="6">
        <v>3.9</v>
      </c>
      <c r="D43" s="6">
        <v>5.18</v>
      </c>
    </row>
    <row r="44" spans="1:4" x14ac:dyDescent="0.35">
      <c r="A44" t="s">
        <v>98</v>
      </c>
      <c r="B44" s="6">
        <v>16.899999999999999</v>
      </c>
      <c r="C44" s="6">
        <v>4.3099999999999996</v>
      </c>
      <c r="D44" s="6">
        <v>9.74</v>
      </c>
    </row>
    <row r="45" spans="1:4" x14ac:dyDescent="0.35">
      <c r="A45" t="s">
        <v>148</v>
      </c>
      <c r="B45" s="6">
        <v>7.34</v>
      </c>
      <c r="C45" s="6">
        <v>15.5</v>
      </c>
      <c r="D45" s="6">
        <v>65.7</v>
      </c>
    </row>
    <row r="46" spans="1:4" x14ac:dyDescent="0.35">
      <c r="A46" t="s">
        <v>107</v>
      </c>
      <c r="B46" s="6">
        <v>202</v>
      </c>
      <c r="C46" s="6">
        <v>3.46</v>
      </c>
      <c r="D46" s="6">
        <v>15.1</v>
      </c>
    </row>
    <row r="47" spans="1:4" x14ac:dyDescent="0.35">
      <c r="A47" t="s">
        <v>127</v>
      </c>
      <c r="B47" s="6">
        <v>209</v>
      </c>
      <c r="C47" s="6">
        <v>3.33</v>
      </c>
      <c r="D47" s="6">
        <v>16.399999999999999</v>
      </c>
    </row>
    <row r="48" spans="1:4" x14ac:dyDescent="0.35">
      <c r="A48" t="s">
        <v>108</v>
      </c>
      <c r="B48" s="6">
        <v>111</v>
      </c>
      <c r="C48" s="6">
        <v>4.26</v>
      </c>
      <c r="D48" s="6">
        <v>13.2</v>
      </c>
    </row>
    <row r="49" spans="1:4" x14ac:dyDescent="0.35">
      <c r="A49" t="s">
        <v>149</v>
      </c>
      <c r="B49" s="6">
        <v>4.1100000000000003</v>
      </c>
      <c r="C49" s="6">
        <v>3.93</v>
      </c>
      <c r="D49" s="6">
        <v>4.12</v>
      </c>
    </row>
    <row r="50" spans="1:4" x14ac:dyDescent="0.35">
      <c r="A50" t="s">
        <v>125</v>
      </c>
      <c r="B50" s="6">
        <v>5.6</v>
      </c>
      <c r="C50" s="6">
        <v>3.81</v>
      </c>
      <c r="D50" s="6">
        <v>2.17</v>
      </c>
    </row>
    <row r="51" spans="1:4" x14ac:dyDescent="0.35">
      <c r="A51" t="s">
        <v>151</v>
      </c>
      <c r="B51" s="6">
        <v>4.58</v>
      </c>
      <c r="C51" s="6">
        <v>3.49</v>
      </c>
      <c r="D51" s="6">
        <v>2.1800000000000002</v>
      </c>
    </row>
    <row r="52" spans="1:4" x14ac:dyDescent="0.35">
      <c r="A52" t="s">
        <v>147</v>
      </c>
      <c r="B52" s="6">
        <v>5.49</v>
      </c>
      <c r="C52" s="6">
        <v>4.01</v>
      </c>
      <c r="D52" s="6">
        <v>4.78</v>
      </c>
    </row>
    <row r="53" spans="1:4" x14ac:dyDescent="0.35">
      <c r="A53" t="s">
        <v>128</v>
      </c>
      <c r="B53" s="6">
        <v>5.14</v>
      </c>
      <c r="C53" s="6">
        <v>0.624</v>
      </c>
      <c r="D53" s="6">
        <v>2.91</v>
      </c>
    </row>
    <row r="54" spans="1:4" x14ac:dyDescent="0.35">
      <c r="A54" t="s">
        <v>113</v>
      </c>
      <c r="B54" s="6">
        <v>6.83</v>
      </c>
      <c r="C54" s="6">
        <v>13.9</v>
      </c>
      <c r="D54" s="6">
        <v>25.6</v>
      </c>
    </row>
    <row r="55" spans="1:4" x14ac:dyDescent="0.35">
      <c r="A55" t="s">
        <v>139</v>
      </c>
      <c r="B55" s="6">
        <v>220</v>
      </c>
      <c r="C55" s="6">
        <v>4.03</v>
      </c>
      <c r="D55" s="6">
        <v>16.399999999999999</v>
      </c>
    </row>
    <row r="56" spans="1:4" x14ac:dyDescent="0.35">
      <c r="A56" t="s">
        <v>163</v>
      </c>
      <c r="B56" s="6">
        <v>211</v>
      </c>
      <c r="C56" s="6">
        <v>3.72</v>
      </c>
      <c r="D56" s="6">
        <v>18.3</v>
      </c>
    </row>
    <row r="57" spans="1:4" x14ac:dyDescent="0.35">
      <c r="A57" t="s">
        <v>102</v>
      </c>
      <c r="B57" s="6">
        <v>131</v>
      </c>
      <c r="C57" s="6">
        <v>3.73</v>
      </c>
      <c r="D57" s="6">
        <v>14.4</v>
      </c>
    </row>
    <row r="58" spans="1:4" x14ac:dyDescent="0.35">
      <c r="A58" t="s">
        <v>105</v>
      </c>
      <c r="B58" s="6">
        <v>4.99</v>
      </c>
      <c r="C58" s="6">
        <v>0.74299999999999999</v>
      </c>
      <c r="D58" s="6">
        <v>4.59</v>
      </c>
    </row>
    <row r="59" spans="1:4" x14ac:dyDescent="0.35">
      <c r="A59" t="s">
        <v>119</v>
      </c>
      <c r="B59" s="6">
        <v>3.21</v>
      </c>
      <c r="C59" s="6">
        <v>2.88</v>
      </c>
      <c r="D59" s="6">
        <v>2.0699999999999998</v>
      </c>
    </row>
    <row r="60" spans="1:4" x14ac:dyDescent="0.35">
      <c r="A60" t="s">
        <v>95</v>
      </c>
      <c r="B60" s="6">
        <v>4.32</v>
      </c>
      <c r="C60" s="6">
        <v>4.37</v>
      </c>
      <c r="D60" s="6">
        <v>2.71</v>
      </c>
    </row>
    <row r="61" spans="1:4" x14ac:dyDescent="0.35">
      <c r="A61" t="s">
        <v>100</v>
      </c>
      <c r="B61" s="6">
        <v>7.17</v>
      </c>
      <c r="C61" s="6">
        <v>3.33</v>
      </c>
      <c r="D61" s="6">
        <v>2.3199999999999998</v>
      </c>
    </row>
    <row r="62" spans="1:4" x14ac:dyDescent="0.35">
      <c r="A62" t="s">
        <v>117</v>
      </c>
      <c r="B62" s="6">
        <v>5.74</v>
      </c>
      <c r="C62" s="6">
        <v>3.7</v>
      </c>
      <c r="D62" s="6">
        <v>5.73</v>
      </c>
    </row>
    <row r="63" spans="1:4" x14ac:dyDescent="0.35">
      <c r="A63" t="s">
        <v>121</v>
      </c>
      <c r="B63" s="6">
        <v>7.21</v>
      </c>
      <c r="C63" s="6">
        <v>10.199999999999999</v>
      </c>
      <c r="D63" s="6">
        <v>18.2</v>
      </c>
    </row>
    <row r="64" spans="1:4" x14ac:dyDescent="0.35">
      <c r="A64" t="s">
        <v>93</v>
      </c>
      <c r="B64" s="6">
        <v>208</v>
      </c>
      <c r="C64" s="6">
        <v>4.42</v>
      </c>
      <c r="D64" s="6">
        <v>15.7</v>
      </c>
    </row>
    <row r="65" spans="1:4" x14ac:dyDescent="0.35">
      <c r="A65" t="s">
        <v>131</v>
      </c>
      <c r="B65" s="6">
        <v>144</v>
      </c>
      <c r="C65" s="6">
        <v>3.88</v>
      </c>
      <c r="D65" s="6">
        <v>9.34</v>
      </c>
    </row>
    <row r="66" spans="1:4" x14ac:dyDescent="0.35">
      <c r="A66" t="s">
        <v>162</v>
      </c>
      <c r="B66" s="6">
        <v>4.96</v>
      </c>
      <c r="C66" s="6">
        <v>3.75</v>
      </c>
      <c r="D66" s="6">
        <v>2.5299999999999998</v>
      </c>
    </row>
    <row r="67" spans="1:4" x14ac:dyDescent="0.35">
      <c r="A67" t="s">
        <v>157</v>
      </c>
      <c r="B67" s="6">
        <v>7.74</v>
      </c>
      <c r="C67" s="6">
        <v>3.71</v>
      </c>
      <c r="D67" s="6">
        <v>3.69</v>
      </c>
    </row>
    <row r="68" spans="1:4" x14ac:dyDescent="0.35">
      <c r="A68" t="s">
        <v>99</v>
      </c>
      <c r="B68" s="6">
        <v>10.7</v>
      </c>
      <c r="C68" s="6">
        <v>17.5</v>
      </c>
      <c r="D68" s="6">
        <v>80.2</v>
      </c>
    </row>
    <row r="69" spans="1:4" x14ac:dyDescent="0.35">
      <c r="A69" t="s">
        <v>114</v>
      </c>
      <c r="B69" s="6">
        <v>234</v>
      </c>
      <c r="C69" s="6">
        <v>3.16</v>
      </c>
      <c r="D69" s="6">
        <v>12.4</v>
      </c>
    </row>
    <row r="70" spans="1:4" x14ac:dyDescent="0.35">
      <c r="A70" t="s">
        <v>146</v>
      </c>
      <c r="B70" s="6">
        <v>242</v>
      </c>
      <c r="C70" s="6">
        <v>4.08</v>
      </c>
      <c r="D70" s="6">
        <v>11.3</v>
      </c>
    </row>
    <row r="71" spans="1:4" x14ac:dyDescent="0.35">
      <c r="A71" t="s">
        <v>115</v>
      </c>
      <c r="B71" s="6">
        <v>15.4</v>
      </c>
      <c r="C71" s="6">
        <v>4.21</v>
      </c>
      <c r="D71" s="6">
        <v>4.3099999999999996</v>
      </c>
    </row>
    <row r="72" spans="1:4" x14ac:dyDescent="0.35">
      <c r="A72" t="s">
        <v>164</v>
      </c>
      <c r="B72" s="6">
        <v>16.100000000000001</v>
      </c>
      <c r="C72" s="6">
        <v>4.46</v>
      </c>
      <c r="D72" s="6">
        <v>4.76</v>
      </c>
    </row>
  </sheetData>
  <sortState ref="A2:D72">
    <sortCondition ref="A2:A7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149"/>
  <sheetViews>
    <sheetView tabSelected="1" topLeftCell="Q1" workbookViewId="0">
      <selection activeCell="AV17" sqref="AV17"/>
    </sheetView>
  </sheetViews>
  <sheetFormatPr defaultRowHeight="14.5" x14ac:dyDescent="0.35"/>
  <cols>
    <col min="1" max="1" width="10.26953125" customWidth="1"/>
    <col min="2" max="2" width="30.7265625" customWidth="1"/>
    <col min="3" max="3" width="20.1796875" customWidth="1"/>
    <col min="4" max="4" width="8.453125" customWidth="1"/>
    <col min="7" max="7" width="9.1796875" customWidth="1"/>
    <col min="8" max="8" width="5.453125" customWidth="1"/>
    <col min="14" max="14" width="6" customWidth="1"/>
    <col min="19" max="19" width="9.90625" customWidth="1"/>
    <col min="22" max="22" width="12.26953125" bestFit="1" customWidth="1"/>
  </cols>
  <sheetData>
    <row r="1" spans="1:54" s="2" customFormat="1" ht="116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  <c r="V1" s="2" t="s">
        <v>43</v>
      </c>
      <c r="W1" s="2" t="s">
        <v>74</v>
      </c>
      <c r="X1" s="2" t="s">
        <v>27</v>
      </c>
      <c r="Y1" s="2" t="s">
        <v>72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74</v>
      </c>
      <c r="AG1" s="2" t="s">
        <v>64</v>
      </c>
      <c r="AH1" s="2" t="s">
        <v>71</v>
      </c>
      <c r="AI1" s="2" t="s">
        <v>65</v>
      </c>
      <c r="AJ1" s="2" t="s">
        <v>66</v>
      </c>
      <c r="AK1" s="2" t="s">
        <v>67</v>
      </c>
      <c r="AL1" s="2" t="s">
        <v>68</v>
      </c>
      <c r="AM1" s="2" t="s">
        <v>69</v>
      </c>
      <c r="AN1" s="2" t="s">
        <v>70</v>
      </c>
      <c r="AO1" s="2" t="s">
        <v>74</v>
      </c>
      <c r="AP1" s="2" t="s">
        <v>20</v>
      </c>
      <c r="AQ1" s="2" t="s">
        <v>73</v>
      </c>
      <c r="AR1" s="2" t="s">
        <v>21</v>
      </c>
      <c r="AS1" s="2" t="s">
        <v>22</v>
      </c>
      <c r="AT1" s="2" t="s">
        <v>23</v>
      </c>
      <c r="AU1" s="2" t="s">
        <v>24</v>
      </c>
      <c r="AV1" s="2" t="s">
        <v>25</v>
      </c>
      <c r="AW1" s="2" t="s">
        <v>26</v>
      </c>
    </row>
    <row r="2" spans="1:54" s="2" customFormat="1" x14ac:dyDescent="0.35">
      <c r="A2" s="1">
        <v>41543</v>
      </c>
      <c r="B2" t="s">
        <v>87</v>
      </c>
      <c r="C2" t="s">
        <v>41</v>
      </c>
      <c r="D2" t="s">
        <v>11</v>
      </c>
      <c r="E2">
        <v>1</v>
      </c>
      <c r="F2">
        <v>1</v>
      </c>
      <c r="G2" t="s">
        <v>57</v>
      </c>
      <c r="H2" t="s">
        <v>13</v>
      </c>
      <c r="I2">
        <v>2.17</v>
      </c>
      <c r="J2">
        <v>25.5</v>
      </c>
      <c r="K2">
        <v>975</v>
      </c>
      <c r="L2" t="s">
        <v>56</v>
      </c>
      <c r="M2" t="s">
        <v>13</v>
      </c>
      <c r="N2">
        <v>1.39</v>
      </c>
      <c r="O2">
        <v>17.3</v>
      </c>
      <c r="P2">
        <v>965</v>
      </c>
      <c r="Q2" t="s">
        <v>12</v>
      </c>
      <c r="R2" t="s">
        <v>13</v>
      </c>
      <c r="S2">
        <v>1.18</v>
      </c>
      <c r="T2">
        <v>18</v>
      </c>
      <c r="U2">
        <v>1000</v>
      </c>
      <c r="W2" s="2">
        <v>1</v>
      </c>
      <c r="Y2" s="2">
        <f>K2</f>
        <v>975</v>
      </c>
      <c r="AF2">
        <v>1</v>
      </c>
      <c r="AG2"/>
      <c r="AH2" s="4">
        <f>P2</f>
        <v>965</v>
      </c>
      <c r="AO2">
        <v>1</v>
      </c>
      <c r="AP2"/>
      <c r="AQ2" s="4">
        <f>U2</f>
        <v>1000</v>
      </c>
      <c r="AX2"/>
      <c r="AY2"/>
      <c r="AZ2"/>
      <c r="BA2"/>
      <c r="BB2"/>
    </row>
    <row r="3" spans="1:54" s="2" customFormat="1" x14ac:dyDescent="0.35">
      <c r="A3" s="1">
        <v>41543</v>
      </c>
      <c r="B3" t="s">
        <v>87</v>
      </c>
      <c r="C3" t="s">
        <v>41</v>
      </c>
      <c r="D3" t="s">
        <v>11</v>
      </c>
      <c r="E3">
        <v>1</v>
      </c>
      <c r="F3">
        <v>1</v>
      </c>
      <c r="G3" t="s">
        <v>57</v>
      </c>
      <c r="H3" t="s">
        <v>13</v>
      </c>
      <c r="I3">
        <v>2.2000000000000002</v>
      </c>
      <c r="J3">
        <v>25.7</v>
      </c>
      <c r="K3">
        <v>984</v>
      </c>
      <c r="L3" t="s">
        <v>56</v>
      </c>
      <c r="M3" t="s">
        <v>13</v>
      </c>
      <c r="N3">
        <v>1.4</v>
      </c>
      <c r="O3">
        <v>17.399999999999999</v>
      </c>
      <c r="P3">
        <v>966</v>
      </c>
      <c r="Q3" t="s">
        <v>12</v>
      </c>
      <c r="R3" t="s">
        <v>13</v>
      </c>
      <c r="S3">
        <v>1.18</v>
      </c>
      <c r="T3">
        <v>17.899999999999999</v>
      </c>
      <c r="U3">
        <v>991</v>
      </c>
      <c r="W3" s="2">
        <v>1</v>
      </c>
      <c r="Y3" s="2">
        <f>K3</f>
        <v>984</v>
      </c>
      <c r="AF3">
        <v>1</v>
      </c>
      <c r="AG3"/>
      <c r="AH3" s="4">
        <f t="shared" ref="AH3:AH66" si="0">P3</f>
        <v>966</v>
      </c>
      <c r="AO3">
        <v>1</v>
      </c>
      <c r="AP3"/>
      <c r="AQ3" s="4">
        <f t="shared" ref="AQ3:AQ66" si="1">U3</f>
        <v>991</v>
      </c>
      <c r="AX3"/>
      <c r="AY3"/>
      <c r="AZ3"/>
      <c r="BA3"/>
      <c r="BB3"/>
    </row>
    <row r="4" spans="1:54" s="2" customFormat="1" x14ac:dyDescent="0.35">
      <c r="A4" s="1">
        <v>41543</v>
      </c>
      <c r="B4" t="s">
        <v>87</v>
      </c>
      <c r="C4" t="s">
        <v>42</v>
      </c>
      <c r="D4" t="s">
        <v>19</v>
      </c>
      <c r="E4">
        <v>1</v>
      </c>
      <c r="F4">
        <v>1</v>
      </c>
      <c r="G4" t="s">
        <v>57</v>
      </c>
      <c r="H4" t="s">
        <v>13</v>
      </c>
      <c r="I4">
        <v>0.13800000000000001</v>
      </c>
      <c r="J4">
        <v>1.23</v>
      </c>
      <c r="K4">
        <v>19.5</v>
      </c>
      <c r="L4" t="s">
        <v>56</v>
      </c>
      <c r="M4" t="s">
        <v>13</v>
      </c>
      <c r="N4">
        <v>6.7199999999999996E-4</v>
      </c>
      <c r="O4">
        <v>-9.0500000000000008E-3</v>
      </c>
      <c r="P4">
        <v>-0.36099999999999999</v>
      </c>
      <c r="Q4" t="s">
        <v>12</v>
      </c>
      <c r="R4" t="s">
        <v>13</v>
      </c>
      <c r="S4">
        <v>1.18</v>
      </c>
      <c r="T4">
        <v>18.100000000000001</v>
      </c>
      <c r="U4">
        <v>1000</v>
      </c>
      <c r="V4" s="2">
        <f>100*(AVERAGE(T2:T3)/AVERAGE(T4:T5))</f>
        <v>98.898071625344357</v>
      </c>
      <c r="W4" s="2">
        <v>1</v>
      </c>
      <c r="Y4" s="2">
        <f t="shared" ref="Y4:Y67" si="2">K4</f>
        <v>19.5</v>
      </c>
      <c r="AF4">
        <v>1</v>
      </c>
      <c r="AG4"/>
      <c r="AH4" s="4">
        <f t="shared" si="0"/>
        <v>-0.36099999999999999</v>
      </c>
      <c r="AO4">
        <v>1</v>
      </c>
      <c r="AP4"/>
      <c r="AQ4" s="4">
        <f t="shared" si="1"/>
        <v>1000</v>
      </c>
      <c r="AX4"/>
      <c r="AY4"/>
      <c r="AZ4"/>
      <c r="BA4"/>
      <c r="BB4"/>
    </row>
    <row r="5" spans="1:54" s="2" customFormat="1" x14ac:dyDescent="0.35">
      <c r="A5" s="1">
        <v>41543</v>
      </c>
      <c r="B5" t="s">
        <v>87</v>
      </c>
      <c r="C5" t="s">
        <v>42</v>
      </c>
      <c r="D5" t="s">
        <v>19</v>
      </c>
      <c r="E5">
        <v>1</v>
      </c>
      <c r="F5">
        <v>1</v>
      </c>
      <c r="G5" t="s">
        <v>57</v>
      </c>
      <c r="H5" t="s">
        <v>13</v>
      </c>
      <c r="I5">
        <v>5.8700000000000002E-2</v>
      </c>
      <c r="J5">
        <v>0.871</v>
      </c>
      <c r="K5">
        <v>5.95</v>
      </c>
      <c r="L5" t="s">
        <v>56</v>
      </c>
      <c r="M5" t="s">
        <v>13</v>
      </c>
      <c r="N5">
        <v>-1.4499999999999999E-3</v>
      </c>
      <c r="O5">
        <v>-8.6700000000000006E-3</v>
      </c>
      <c r="P5">
        <v>-0.34</v>
      </c>
      <c r="Q5" t="s">
        <v>12</v>
      </c>
      <c r="R5" t="s">
        <v>13</v>
      </c>
      <c r="S5">
        <v>1.18</v>
      </c>
      <c r="T5">
        <v>18.2</v>
      </c>
      <c r="U5">
        <v>1010</v>
      </c>
      <c r="W5" s="2">
        <v>1</v>
      </c>
      <c r="Y5" s="2">
        <f t="shared" si="2"/>
        <v>5.95</v>
      </c>
      <c r="AF5">
        <v>1</v>
      </c>
      <c r="AG5"/>
      <c r="AH5" s="4">
        <f t="shared" si="0"/>
        <v>-0.34</v>
      </c>
      <c r="AO5">
        <v>1</v>
      </c>
      <c r="AP5"/>
      <c r="AQ5" s="4">
        <f t="shared" si="1"/>
        <v>1010</v>
      </c>
      <c r="AX5"/>
      <c r="AY5"/>
      <c r="AZ5"/>
      <c r="BA5"/>
      <c r="BB5"/>
    </row>
    <row r="6" spans="1:54" s="2" customFormat="1" x14ac:dyDescent="0.35">
      <c r="A6" s="1">
        <v>41543</v>
      </c>
      <c r="B6" t="s">
        <v>87</v>
      </c>
      <c r="C6" t="s">
        <v>50</v>
      </c>
      <c r="D6" t="s">
        <v>11</v>
      </c>
      <c r="E6">
        <v>1</v>
      </c>
      <c r="F6">
        <v>1</v>
      </c>
      <c r="G6" t="s">
        <v>57</v>
      </c>
      <c r="H6" t="s">
        <v>13</v>
      </c>
      <c r="I6">
        <v>2.19</v>
      </c>
      <c r="J6">
        <v>26</v>
      </c>
      <c r="K6">
        <v>1000</v>
      </c>
      <c r="L6" t="s">
        <v>56</v>
      </c>
      <c r="M6" t="s">
        <v>13</v>
      </c>
      <c r="N6">
        <v>1.39</v>
      </c>
      <c r="O6">
        <v>17.399999999999999</v>
      </c>
      <c r="P6">
        <v>1000</v>
      </c>
      <c r="Q6" t="s">
        <v>12</v>
      </c>
      <c r="R6" t="s">
        <v>13</v>
      </c>
      <c r="S6">
        <v>1.17</v>
      </c>
      <c r="T6">
        <v>18.100000000000001</v>
      </c>
      <c r="U6">
        <v>1000</v>
      </c>
      <c r="W6" s="2">
        <v>1</v>
      </c>
      <c r="Y6" s="2">
        <f t="shared" si="2"/>
        <v>1000</v>
      </c>
      <c r="AF6">
        <v>1</v>
      </c>
      <c r="AG6"/>
      <c r="AH6" s="4">
        <f t="shared" si="0"/>
        <v>1000</v>
      </c>
      <c r="AO6">
        <v>1</v>
      </c>
      <c r="AP6"/>
      <c r="AQ6" s="4">
        <f t="shared" si="1"/>
        <v>1000</v>
      </c>
      <c r="AX6"/>
      <c r="AY6"/>
      <c r="AZ6"/>
      <c r="BA6"/>
      <c r="BB6"/>
    </row>
    <row r="7" spans="1:54" s="2" customFormat="1" x14ac:dyDescent="0.35">
      <c r="A7" s="1">
        <v>41543</v>
      </c>
      <c r="B7" t="s">
        <v>87</v>
      </c>
      <c r="C7" t="s">
        <v>34</v>
      </c>
      <c r="D7" t="s">
        <v>11</v>
      </c>
      <c r="E7">
        <v>2</v>
      </c>
      <c r="F7">
        <v>1</v>
      </c>
      <c r="G7" t="s">
        <v>57</v>
      </c>
      <c r="H7" t="s">
        <v>13</v>
      </c>
      <c r="I7">
        <v>1.1599999999999999</v>
      </c>
      <c r="J7">
        <v>13.7</v>
      </c>
      <c r="K7">
        <v>500</v>
      </c>
      <c r="L7" t="s">
        <v>56</v>
      </c>
      <c r="M7" t="s">
        <v>13</v>
      </c>
      <c r="N7">
        <v>0.69799999999999995</v>
      </c>
      <c r="O7">
        <v>8.76</v>
      </c>
      <c r="P7">
        <v>500</v>
      </c>
      <c r="Q7" t="s">
        <v>12</v>
      </c>
      <c r="R7" t="s">
        <v>13</v>
      </c>
      <c r="S7">
        <v>0.71799999999999997</v>
      </c>
      <c r="T7">
        <v>10.199999999999999</v>
      </c>
      <c r="U7">
        <v>500</v>
      </c>
      <c r="W7" s="2">
        <v>1</v>
      </c>
      <c r="Y7" s="2">
        <f t="shared" si="2"/>
        <v>500</v>
      </c>
      <c r="AF7">
        <v>1</v>
      </c>
      <c r="AG7"/>
      <c r="AH7" s="4">
        <f t="shared" si="0"/>
        <v>500</v>
      </c>
      <c r="AO7">
        <v>1</v>
      </c>
      <c r="AP7"/>
      <c r="AQ7" s="4">
        <f t="shared" si="1"/>
        <v>500</v>
      </c>
      <c r="AX7"/>
      <c r="AY7"/>
      <c r="AZ7"/>
      <c r="BA7"/>
      <c r="BB7"/>
    </row>
    <row r="8" spans="1:54" s="2" customFormat="1" x14ac:dyDescent="0.35">
      <c r="A8" s="1">
        <v>41543</v>
      </c>
      <c r="B8" t="s">
        <v>87</v>
      </c>
      <c r="C8" t="s">
        <v>35</v>
      </c>
      <c r="D8" t="s">
        <v>11</v>
      </c>
      <c r="E8">
        <v>4</v>
      </c>
      <c r="F8">
        <v>1</v>
      </c>
      <c r="G8" t="s">
        <v>57</v>
      </c>
      <c r="H8" t="s">
        <v>13</v>
      </c>
      <c r="I8">
        <v>0.64600000000000002</v>
      </c>
      <c r="J8">
        <v>7.29</v>
      </c>
      <c r="K8">
        <v>250</v>
      </c>
      <c r="L8" t="s">
        <v>56</v>
      </c>
      <c r="M8" t="s">
        <v>13</v>
      </c>
      <c r="N8">
        <v>0.33900000000000002</v>
      </c>
      <c r="O8">
        <v>4.33</v>
      </c>
      <c r="P8">
        <v>250</v>
      </c>
      <c r="Q8" t="s">
        <v>12</v>
      </c>
      <c r="R8" t="s">
        <v>13</v>
      </c>
      <c r="S8">
        <v>0.40300000000000002</v>
      </c>
      <c r="T8">
        <v>5.59</v>
      </c>
      <c r="U8">
        <v>250</v>
      </c>
      <c r="W8" s="2">
        <v>1</v>
      </c>
      <c r="Y8" s="2">
        <f t="shared" si="2"/>
        <v>250</v>
      </c>
      <c r="AF8">
        <v>1</v>
      </c>
      <c r="AG8"/>
      <c r="AH8" s="4">
        <f t="shared" si="0"/>
        <v>250</v>
      </c>
      <c r="AO8">
        <v>1</v>
      </c>
      <c r="AP8"/>
      <c r="AQ8" s="4">
        <f t="shared" si="1"/>
        <v>250</v>
      </c>
      <c r="AX8"/>
      <c r="AY8"/>
      <c r="AZ8"/>
      <c r="BA8"/>
      <c r="BB8"/>
    </row>
    <row r="9" spans="1:54" s="2" customFormat="1" x14ac:dyDescent="0.35">
      <c r="A9" s="1">
        <v>41543</v>
      </c>
      <c r="B9" t="s">
        <v>87</v>
      </c>
      <c r="C9" t="s">
        <v>36</v>
      </c>
      <c r="D9" t="s">
        <v>11</v>
      </c>
      <c r="E9">
        <v>10</v>
      </c>
      <c r="F9">
        <v>1</v>
      </c>
      <c r="G9" t="s">
        <v>57</v>
      </c>
      <c r="H9" t="s">
        <v>13</v>
      </c>
      <c r="I9">
        <v>0.26300000000000001</v>
      </c>
      <c r="J9">
        <v>3.25</v>
      </c>
      <c r="K9">
        <v>100</v>
      </c>
      <c r="L9" t="s">
        <v>56</v>
      </c>
      <c r="M9" t="s">
        <v>13</v>
      </c>
      <c r="N9">
        <v>0.129</v>
      </c>
      <c r="O9">
        <v>1.67</v>
      </c>
      <c r="P9">
        <v>100</v>
      </c>
      <c r="Q9" t="s">
        <v>12</v>
      </c>
      <c r="R9" t="s">
        <v>13</v>
      </c>
      <c r="S9">
        <v>0.182</v>
      </c>
      <c r="T9">
        <v>2.42</v>
      </c>
      <c r="U9">
        <v>100</v>
      </c>
      <c r="W9" s="2">
        <v>1</v>
      </c>
      <c r="Y9" s="2">
        <f t="shared" si="2"/>
        <v>100</v>
      </c>
      <c r="AF9">
        <v>1</v>
      </c>
      <c r="AG9"/>
      <c r="AH9" s="4">
        <f t="shared" si="0"/>
        <v>100</v>
      </c>
      <c r="AO9">
        <v>1</v>
      </c>
      <c r="AP9"/>
      <c r="AQ9" s="4">
        <f t="shared" si="1"/>
        <v>100</v>
      </c>
      <c r="AX9"/>
      <c r="AY9"/>
      <c r="AZ9"/>
      <c r="BA9"/>
      <c r="BB9"/>
    </row>
    <row r="10" spans="1:54" s="2" customFormat="1" x14ac:dyDescent="0.35">
      <c r="A10" s="1">
        <v>41543</v>
      </c>
      <c r="B10" t="s">
        <v>87</v>
      </c>
      <c r="C10" t="s">
        <v>37</v>
      </c>
      <c r="D10" t="s">
        <v>11</v>
      </c>
      <c r="E10">
        <v>20</v>
      </c>
      <c r="F10">
        <v>1</v>
      </c>
      <c r="G10" t="s">
        <v>57</v>
      </c>
      <c r="H10" t="s">
        <v>13</v>
      </c>
      <c r="I10">
        <v>0.14799999999999999</v>
      </c>
      <c r="J10">
        <v>1.87</v>
      </c>
      <c r="K10">
        <v>50</v>
      </c>
      <c r="L10" t="s">
        <v>56</v>
      </c>
      <c r="M10" t="s">
        <v>13</v>
      </c>
      <c r="N10">
        <v>6.0600000000000001E-2</v>
      </c>
      <c r="O10">
        <v>0.79400000000000004</v>
      </c>
      <c r="P10">
        <v>50</v>
      </c>
      <c r="Q10" t="s">
        <v>12</v>
      </c>
      <c r="R10" t="s">
        <v>13</v>
      </c>
      <c r="S10">
        <v>8.5599999999999996E-2</v>
      </c>
      <c r="T10">
        <v>1.18</v>
      </c>
      <c r="U10">
        <v>50</v>
      </c>
      <c r="W10" s="2">
        <v>1</v>
      </c>
      <c r="Y10" s="2">
        <f t="shared" si="2"/>
        <v>50</v>
      </c>
      <c r="AF10">
        <v>1</v>
      </c>
      <c r="AG10"/>
      <c r="AH10" s="4">
        <f t="shared" si="0"/>
        <v>50</v>
      </c>
      <c r="AO10">
        <v>1</v>
      </c>
      <c r="AP10"/>
      <c r="AQ10" s="4">
        <f t="shared" si="1"/>
        <v>50</v>
      </c>
      <c r="AX10"/>
      <c r="AY10"/>
      <c r="AZ10"/>
      <c r="BA10"/>
      <c r="BB10"/>
    </row>
    <row r="11" spans="1:54" s="2" customFormat="1" x14ac:dyDescent="0.35">
      <c r="A11" s="1">
        <v>41543</v>
      </c>
      <c r="B11" t="s">
        <v>87</v>
      </c>
      <c r="C11" t="s">
        <v>38</v>
      </c>
      <c r="D11" t="s">
        <v>11</v>
      </c>
      <c r="E11">
        <v>40</v>
      </c>
      <c r="F11">
        <v>1</v>
      </c>
      <c r="G11" t="s">
        <v>57</v>
      </c>
      <c r="H11" t="s">
        <v>13</v>
      </c>
      <c r="I11">
        <v>9.1600000000000001E-2</v>
      </c>
      <c r="J11">
        <v>1.28</v>
      </c>
      <c r="K11">
        <v>25</v>
      </c>
      <c r="L11" t="s">
        <v>56</v>
      </c>
      <c r="M11" t="s">
        <v>13</v>
      </c>
      <c r="N11">
        <v>2.9000000000000001E-2</v>
      </c>
      <c r="O11">
        <v>0.40200000000000002</v>
      </c>
      <c r="P11">
        <v>25</v>
      </c>
      <c r="Q11" t="s">
        <v>12</v>
      </c>
      <c r="R11" t="s">
        <v>13</v>
      </c>
      <c r="S11">
        <v>4.3299999999999998E-2</v>
      </c>
      <c r="T11">
        <v>0.60499999999999998</v>
      </c>
      <c r="U11">
        <v>25</v>
      </c>
      <c r="W11" s="2">
        <v>1</v>
      </c>
      <c r="Y11" s="2">
        <f t="shared" si="2"/>
        <v>25</v>
      </c>
      <c r="AF11">
        <v>1</v>
      </c>
      <c r="AG11"/>
      <c r="AH11" s="4">
        <f t="shared" si="0"/>
        <v>25</v>
      </c>
      <c r="AO11">
        <v>1</v>
      </c>
      <c r="AP11"/>
      <c r="AQ11" s="4">
        <f t="shared" si="1"/>
        <v>25</v>
      </c>
      <c r="AX11"/>
      <c r="AY11"/>
      <c r="AZ11"/>
      <c r="BA11"/>
      <c r="BB11"/>
    </row>
    <row r="12" spans="1:54" s="2" customFormat="1" x14ac:dyDescent="0.35">
      <c r="A12" s="1">
        <v>41543</v>
      </c>
      <c r="B12" t="s">
        <v>87</v>
      </c>
      <c r="C12" t="s">
        <v>39</v>
      </c>
      <c r="D12" t="s">
        <v>11</v>
      </c>
      <c r="E12">
        <v>100</v>
      </c>
      <c r="F12">
        <v>1</v>
      </c>
      <c r="G12" t="s">
        <v>57</v>
      </c>
      <c r="H12" t="s">
        <v>13</v>
      </c>
      <c r="I12">
        <v>6.5699999999999995E-2</v>
      </c>
      <c r="J12">
        <v>0.93799999999999994</v>
      </c>
      <c r="K12">
        <v>10</v>
      </c>
      <c r="L12" t="s">
        <v>56</v>
      </c>
      <c r="M12" t="s">
        <v>13</v>
      </c>
      <c r="N12">
        <v>1.18E-2</v>
      </c>
      <c r="O12">
        <v>0.16900000000000001</v>
      </c>
      <c r="P12">
        <v>10</v>
      </c>
      <c r="Q12" t="s">
        <v>12</v>
      </c>
      <c r="R12" t="s">
        <v>13</v>
      </c>
      <c r="S12">
        <v>1.83E-2</v>
      </c>
      <c r="T12">
        <v>0.25700000000000001</v>
      </c>
      <c r="U12">
        <v>10</v>
      </c>
      <c r="W12" s="2">
        <v>1</v>
      </c>
      <c r="Y12" s="2">
        <f t="shared" si="2"/>
        <v>10</v>
      </c>
      <c r="AF12">
        <v>1</v>
      </c>
      <c r="AG12"/>
      <c r="AH12" s="4">
        <f t="shared" si="0"/>
        <v>10</v>
      </c>
      <c r="AO12">
        <v>1</v>
      </c>
      <c r="AP12"/>
      <c r="AQ12" s="4">
        <f t="shared" si="1"/>
        <v>10</v>
      </c>
      <c r="AX12"/>
      <c r="AY12"/>
      <c r="AZ12"/>
      <c r="BA12"/>
      <c r="BB12"/>
    </row>
    <row r="13" spans="1:54" s="2" customFormat="1" x14ac:dyDescent="0.35">
      <c r="A13" s="1">
        <v>41543</v>
      </c>
      <c r="B13" t="s">
        <v>87</v>
      </c>
      <c r="C13" t="s">
        <v>58</v>
      </c>
      <c r="D13" t="s">
        <v>11</v>
      </c>
      <c r="E13">
        <v>200</v>
      </c>
      <c r="F13">
        <v>1</v>
      </c>
      <c r="G13" t="s">
        <v>57</v>
      </c>
      <c r="H13" t="s">
        <v>13</v>
      </c>
      <c r="I13">
        <v>5.4300000000000001E-2</v>
      </c>
      <c r="J13">
        <v>0.82299999999999995</v>
      </c>
      <c r="K13">
        <v>5</v>
      </c>
      <c r="L13" t="s">
        <v>56</v>
      </c>
      <c r="M13" t="s">
        <v>13</v>
      </c>
      <c r="N13">
        <v>6.79E-3</v>
      </c>
      <c r="O13">
        <v>0.111</v>
      </c>
      <c r="P13">
        <v>5</v>
      </c>
      <c r="Q13" t="s">
        <v>12</v>
      </c>
      <c r="R13" t="s">
        <v>13</v>
      </c>
      <c r="S13">
        <v>9.6799999999999994E-3</v>
      </c>
      <c r="T13">
        <v>0.14399999999999999</v>
      </c>
      <c r="U13">
        <v>5</v>
      </c>
      <c r="W13" s="2">
        <v>1</v>
      </c>
      <c r="Y13" s="2">
        <f t="shared" si="2"/>
        <v>5</v>
      </c>
      <c r="AF13">
        <v>1</v>
      </c>
      <c r="AG13"/>
      <c r="AH13" s="4">
        <f t="shared" si="0"/>
        <v>5</v>
      </c>
      <c r="AO13">
        <v>1</v>
      </c>
      <c r="AP13"/>
      <c r="AQ13" s="4">
        <f t="shared" si="1"/>
        <v>5</v>
      </c>
      <c r="AX13"/>
      <c r="AY13"/>
      <c r="AZ13"/>
      <c r="BA13"/>
      <c r="BB13"/>
    </row>
    <row r="14" spans="1:54" s="2" customFormat="1" x14ac:dyDescent="0.35">
      <c r="A14" s="1">
        <v>41543</v>
      </c>
      <c r="B14" t="s">
        <v>87</v>
      </c>
      <c r="C14" t="s">
        <v>59</v>
      </c>
      <c r="D14" t="s">
        <v>11</v>
      </c>
      <c r="E14">
        <v>400</v>
      </c>
      <c r="F14">
        <v>1</v>
      </c>
      <c r="G14" t="s">
        <v>57</v>
      </c>
      <c r="H14" t="s">
        <v>13</v>
      </c>
      <c r="I14">
        <v>5.2999999999999999E-2</v>
      </c>
      <c r="J14">
        <v>0.80700000000000005</v>
      </c>
      <c r="K14">
        <v>2.5</v>
      </c>
      <c r="L14" t="s">
        <v>56</v>
      </c>
      <c r="M14" t="s">
        <v>13</v>
      </c>
      <c r="N14">
        <v>3.9500000000000004E-3</v>
      </c>
      <c r="O14">
        <v>7.4099999999999999E-2</v>
      </c>
      <c r="P14">
        <v>2.5</v>
      </c>
      <c r="Q14" t="s">
        <v>12</v>
      </c>
      <c r="R14" t="s">
        <v>13</v>
      </c>
      <c r="S14">
        <v>5.6699999999999997E-3</v>
      </c>
      <c r="T14">
        <v>8.3799999999999999E-2</v>
      </c>
      <c r="U14">
        <v>2.5</v>
      </c>
      <c r="W14" s="2">
        <v>1</v>
      </c>
      <c r="Y14" s="2">
        <f t="shared" si="2"/>
        <v>2.5</v>
      </c>
      <c r="AF14">
        <v>1</v>
      </c>
      <c r="AG14"/>
      <c r="AH14" s="4">
        <f t="shared" si="0"/>
        <v>2.5</v>
      </c>
      <c r="AO14">
        <v>1</v>
      </c>
      <c r="AP14"/>
      <c r="AQ14" s="4">
        <f t="shared" si="1"/>
        <v>2.5</v>
      </c>
      <c r="AX14"/>
      <c r="AY14"/>
      <c r="AZ14"/>
      <c r="BA14"/>
      <c r="BB14"/>
    </row>
    <row r="15" spans="1:54" s="2" customFormat="1" x14ac:dyDescent="0.35">
      <c r="A15" s="1">
        <v>41543</v>
      </c>
      <c r="B15" t="s">
        <v>87</v>
      </c>
      <c r="C15" t="s">
        <v>40</v>
      </c>
      <c r="D15" t="s">
        <v>88</v>
      </c>
      <c r="E15">
        <v>1</v>
      </c>
      <c r="F15">
        <v>1</v>
      </c>
      <c r="G15" t="s">
        <v>57</v>
      </c>
      <c r="H15" t="s">
        <v>13</v>
      </c>
      <c r="I15">
        <v>5.3100000000000001E-2</v>
      </c>
      <c r="J15">
        <v>0.85899999999999999</v>
      </c>
      <c r="K15">
        <v>0</v>
      </c>
      <c r="L15" t="s">
        <v>56</v>
      </c>
      <c r="M15" t="s">
        <v>13</v>
      </c>
      <c r="N15">
        <v>-1.16E-3</v>
      </c>
      <c r="O15">
        <v>-5.4999999999999997E-3</v>
      </c>
      <c r="P15">
        <v>0</v>
      </c>
      <c r="Q15" t="s">
        <v>12</v>
      </c>
      <c r="R15" t="s">
        <v>13</v>
      </c>
      <c r="S15">
        <v>2.64E-3</v>
      </c>
      <c r="T15">
        <v>2.6200000000000001E-2</v>
      </c>
      <c r="U15">
        <v>0</v>
      </c>
      <c r="W15" s="2">
        <v>1</v>
      </c>
      <c r="Y15" s="2">
        <f t="shared" si="2"/>
        <v>0</v>
      </c>
      <c r="AF15">
        <v>1</v>
      </c>
      <c r="AG15"/>
      <c r="AH15" s="4">
        <f t="shared" si="0"/>
        <v>0</v>
      </c>
      <c r="AO15">
        <v>1</v>
      </c>
      <c r="AP15"/>
      <c r="AQ15" s="4">
        <f t="shared" si="1"/>
        <v>0</v>
      </c>
      <c r="AX15"/>
      <c r="AY15"/>
      <c r="AZ15"/>
      <c r="BA15"/>
      <c r="BB15"/>
    </row>
    <row r="16" spans="1:54" s="2" customFormat="1" x14ac:dyDescent="0.35">
      <c r="A16" s="1">
        <v>41543</v>
      </c>
      <c r="B16" t="s">
        <v>87</v>
      </c>
      <c r="C16" t="s">
        <v>40</v>
      </c>
      <c r="D16" t="s">
        <v>88</v>
      </c>
      <c r="E16">
        <v>1</v>
      </c>
      <c r="F16">
        <v>1</v>
      </c>
      <c r="G16" t="s">
        <v>57</v>
      </c>
      <c r="H16" t="s">
        <v>13</v>
      </c>
      <c r="I16">
        <v>5.2299999999999999E-2</v>
      </c>
      <c r="J16">
        <v>0.83899999999999997</v>
      </c>
      <c r="K16">
        <v>0</v>
      </c>
      <c r="L16" t="s">
        <v>56</v>
      </c>
      <c r="M16" t="s">
        <v>13</v>
      </c>
      <c r="N16">
        <v>-1.25E-3</v>
      </c>
      <c r="O16">
        <v>-6.3400000000000001E-3</v>
      </c>
      <c r="P16">
        <v>0</v>
      </c>
      <c r="Q16" t="s">
        <v>12</v>
      </c>
      <c r="R16" t="s">
        <v>13</v>
      </c>
      <c r="S16">
        <v>1.81E-3</v>
      </c>
      <c r="T16">
        <v>6.2100000000000002E-3</v>
      </c>
      <c r="U16">
        <v>0</v>
      </c>
      <c r="W16" s="2">
        <v>1</v>
      </c>
      <c r="Y16" s="2">
        <f t="shared" si="2"/>
        <v>0</v>
      </c>
      <c r="AF16">
        <v>1</v>
      </c>
      <c r="AG16"/>
      <c r="AH16" s="4">
        <f t="shared" si="0"/>
        <v>0</v>
      </c>
      <c r="AO16">
        <v>1</v>
      </c>
      <c r="AP16"/>
      <c r="AQ16" s="4">
        <f t="shared" si="1"/>
        <v>0</v>
      </c>
      <c r="AX16"/>
      <c r="AY16"/>
      <c r="AZ16"/>
      <c r="BA16"/>
      <c r="BB16"/>
    </row>
    <row r="17" spans="1:54" s="2" customFormat="1" x14ac:dyDescent="0.35">
      <c r="A17" s="1">
        <v>41543</v>
      </c>
      <c r="B17" t="s">
        <v>87</v>
      </c>
      <c r="C17" t="s">
        <v>40</v>
      </c>
      <c r="D17" t="s">
        <v>88</v>
      </c>
      <c r="E17">
        <v>1</v>
      </c>
      <c r="F17">
        <v>1</v>
      </c>
      <c r="G17" t="s">
        <v>57</v>
      </c>
      <c r="H17" t="s">
        <v>13</v>
      </c>
      <c r="I17">
        <v>4.9200000000000001E-2</v>
      </c>
      <c r="J17">
        <v>0.79400000000000004</v>
      </c>
      <c r="K17">
        <v>0</v>
      </c>
      <c r="L17" t="s">
        <v>56</v>
      </c>
      <c r="M17" t="s">
        <v>13</v>
      </c>
      <c r="N17">
        <v>-1.14E-3</v>
      </c>
      <c r="O17">
        <v>-1.0699999999999999E-2</v>
      </c>
      <c r="P17">
        <v>0</v>
      </c>
      <c r="Q17" t="s">
        <v>12</v>
      </c>
      <c r="R17" t="s">
        <v>13</v>
      </c>
      <c r="S17">
        <v>1.72E-3</v>
      </c>
      <c r="T17">
        <v>1.15E-2</v>
      </c>
      <c r="U17">
        <v>0</v>
      </c>
      <c r="W17" s="2">
        <v>1</v>
      </c>
      <c r="Y17" s="2">
        <f t="shared" si="2"/>
        <v>0</v>
      </c>
      <c r="AF17">
        <v>1</v>
      </c>
      <c r="AG17"/>
      <c r="AH17" s="4">
        <f t="shared" si="0"/>
        <v>0</v>
      </c>
      <c r="AO17">
        <v>1</v>
      </c>
      <c r="AP17"/>
      <c r="AQ17" s="4">
        <f t="shared" si="1"/>
        <v>0</v>
      </c>
      <c r="AX17"/>
      <c r="AY17"/>
      <c r="AZ17"/>
      <c r="BA17"/>
      <c r="BB17"/>
    </row>
    <row r="18" spans="1:54" s="2" customFormat="1" x14ac:dyDescent="0.35">
      <c r="A18" s="1">
        <v>41543</v>
      </c>
      <c r="B18" t="s">
        <v>87</v>
      </c>
      <c r="C18" t="s">
        <v>63</v>
      </c>
      <c r="D18" t="s">
        <v>17</v>
      </c>
      <c r="E18">
        <v>1</v>
      </c>
      <c r="F18">
        <v>1</v>
      </c>
      <c r="G18" t="s">
        <v>57</v>
      </c>
      <c r="H18" t="s">
        <v>13</v>
      </c>
      <c r="I18">
        <v>6.3700000000000007E-2</v>
      </c>
      <c r="J18">
        <v>0.94599999999999995</v>
      </c>
      <c r="K18">
        <v>8.76</v>
      </c>
      <c r="L18" t="s">
        <v>56</v>
      </c>
      <c r="M18" t="s">
        <v>13</v>
      </c>
      <c r="N18">
        <v>6.6100000000000004E-3</v>
      </c>
      <c r="O18">
        <v>0.112</v>
      </c>
      <c r="P18">
        <v>7.13</v>
      </c>
      <c r="Q18" t="s">
        <v>12</v>
      </c>
      <c r="R18" t="s">
        <v>13</v>
      </c>
      <c r="S18">
        <v>1.24E-2</v>
      </c>
      <c r="T18">
        <v>0.183</v>
      </c>
      <c r="U18">
        <v>6.78</v>
      </c>
      <c r="W18" s="2">
        <v>1</v>
      </c>
      <c r="Y18" s="2">
        <f t="shared" si="2"/>
        <v>8.76</v>
      </c>
      <c r="AF18">
        <v>1</v>
      </c>
      <c r="AG18"/>
      <c r="AH18" s="4">
        <f t="shared" si="0"/>
        <v>7.13</v>
      </c>
      <c r="AO18">
        <v>1</v>
      </c>
      <c r="AP18"/>
      <c r="AQ18" s="4">
        <f t="shared" si="1"/>
        <v>6.78</v>
      </c>
      <c r="AX18"/>
      <c r="AY18"/>
      <c r="AZ18"/>
      <c r="BA18"/>
      <c r="BB18"/>
    </row>
    <row r="19" spans="1:54" s="2" customFormat="1" x14ac:dyDescent="0.35">
      <c r="A19" s="1">
        <v>41543</v>
      </c>
      <c r="B19" t="s">
        <v>87</v>
      </c>
      <c r="C19" t="s">
        <v>63</v>
      </c>
      <c r="D19" t="s">
        <v>17</v>
      </c>
      <c r="E19">
        <v>1</v>
      </c>
      <c r="F19">
        <v>1</v>
      </c>
      <c r="G19" t="s">
        <v>57</v>
      </c>
      <c r="H19" t="s">
        <v>13</v>
      </c>
      <c r="I19">
        <v>6.3899999999999998E-2</v>
      </c>
      <c r="J19">
        <v>0.90800000000000003</v>
      </c>
      <c r="K19">
        <v>7.32</v>
      </c>
      <c r="L19" t="s">
        <v>56</v>
      </c>
      <c r="M19" t="s">
        <v>13</v>
      </c>
      <c r="N19">
        <v>6.4099999999999999E-3</v>
      </c>
      <c r="O19">
        <v>9.7600000000000006E-2</v>
      </c>
      <c r="P19">
        <v>6.33</v>
      </c>
      <c r="Q19" t="s">
        <v>12</v>
      </c>
      <c r="R19" t="s">
        <v>13</v>
      </c>
      <c r="S19">
        <v>1.24E-2</v>
      </c>
      <c r="T19">
        <v>0.157</v>
      </c>
      <c r="U19">
        <v>5.7</v>
      </c>
      <c r="W19" s="2">
        <v>1</v>
      </c>
      <c r="Y19" s="2">
        <f t="shared" si="2"/>
        <v>7.32</v>
      </c>
      <c r="AF19">
        <v>1</v>
      </c>
      <c r="AG19"/>
      <c r="AH19" s="4">
        <f t="shared" si="0"/>
        <v>6.33</v>
      </c>
      <c r="AO19">
        <v>1</v>
      </c>
      <c r="AP19"/>
      <c r="AQ19" s="4">
        <f t="shared" si="1"/>
        <v>5.7</v>
      </c>
      <c r="AX19"/>
      <c r="AY19"/>
      <c r="AZ19"/>
      <c r="BA19"/>
      <c r="BB19"/>
    </row>
    <row r="20" spans="1:54" s="2" customFormat="1" x14ac:dyDescent="0.35">
      <c r="A20" s="1">
        <v>41543</v>
      </c>
      <c r="B20" t="s">
        <v>87</v>
      </c>
      <c r="C20" t="s">
        <v>63</v>
      </c>
      <c r="D20" t="s">
        <v>17</v>
      </c>
      <c r="E20">
        <v>1</v>
      </c>
      <c r="F20">
        <v>1</v>
      </c>
      <c r="G20" t="s">
        <v>57</v>
      </c>
      <c r="H20" t="s">
        <v>13</v>
      </c>
      <c r="I20">
        <v>6.6199999999999995E-2</v>
      </c>
      <c r="J20">
        <v>0.96099999999999997</v>
      </c>
      <c r="K20">
        <v>9.33</v>
      </c>
      <c r="L20" t="s">
        <v>56</v>
      </c>
      <c r="M20" t="s">
        <v>13</v>
      </c>
      <c r="N20">
        <v>6.7600000000000004E-3</v>
      </c>
      <c r="O20">
        <v>0.10199999999999999</v>
      </c>
      <c r="P20">
        <v>6.61</v>
      </c>
      <c r="Q20" t="s">
        <v>12</v>
      </c>
      <c r="R20" t="s">
        <v>13</v>
      </c>
      <c r="S20">
        <v>1.24E-2</v>
      </c>
      <c r="T20">
        <v>0.16600000000000001</v>
      </c>
      <c r="U20">
        <v>6.09</v>
      </c>
      <c r="W20" s="2">
        <v>1</v>
      </c>
      <c r="Y20" s="2">
        <f t="shared" si="2"/>
        <v>9.33</v>
      </c>
      <c r="AF20">
        <v>1</v>
      </c>
      <c r="AG20"/>
      <c r="AH20" s="4">
        <f t="shared" si="0"/>
        <v>6.61</v>
      </c>
      <c r="AO20">
        <v>1</v>
      </c>
      <c r="AP20"/>
      <c r="AQ20" s="4">
        <f t="shared" si="1"/>
        <v>6.09</v>
      </c>
      <c r="AX20"/>
      <c r="AY20"/>
      <c r="AZ20"/>
      <c r="BA20"/>
      <c r="BB20"/>
    </row>
    <row r="21" spans="1:54" s="2" customFormat="1" x14ac:dyDescent="0.35">
      <c r="A21" s="1">
        <v>41543</v>
      </c>
      <c r="B21" t="s">
        <v>87</v>
      </c>
      <c r="C21" t="s">
        <v>63</v>
      </c>
      <c r="D21" t="s">
        <v>17</v>
      </c>
      <c r="E21">
        <v>1</v>
      </c>
      <c r="F21">
        <v>1</v>
      </c>
      <c r="G21" t="s">
        <v>57</v>
      </c>
      <c r="H21" t="s">
        <v>13</v>
      </c>
      <c r="I21">
        <v>6.7299999999999999E-2</v>
      </c>
      <c r="J21">
        <v>1.02</v>
      </c>
      <c r="K21">
        <v>11.5</v>
      </c>
      <c r="L21" t="s">
        <v>56</v>
      </c>
      <c r="M21" t="s">
        <v>13</v>
      </c>
      <c r="N21">
        <v>6.5399999999999998E-3</v>
      </c>
      <c r="O21">
        <v>9.2399999999999996E-2</v>
      </c>
      <c r="P21">
        <v>6.03</v>
      </c>
      <c r="Q21" t="s">
        <v>12</v>
      </c>
      <c r="R21" t="s">
        <v>13</v>
      </c>
      <c r="S21">
        <v>1.11E-2</v>
      </c>
      <c r="T21">
        <v>0.16300000000000001</v>
      </c>
      <c r="U21">
        <v>5.94</v>
      </c>
      <c r="W21" s="2">
        <v>1</v>
      </c>
      <c r="Y21" s="2">
        <f t="shared" si="2"/>
        <v>11.5</v>
      </c>
      <c r="AF21">
        <v>1</v>
      </c>
      <c r="AG21"/>
      <c r="AH21" s="4">
        <f t="shared" si="0"/>
        <v>6.03</v>
      </c>
      <c r="AO21">
        <v>1</v>
      </c>
      <c r="AP21"/>
      <c r="AQ21" s="4">
        <f t="shared" si="1"/>
        <v>5.94</v>
      </c>
      <c r="AX21"/>
      <c r="AY21"/>
      <c r="AZ21"/>
      <c r="BA21"/>
      <c r="BB21"/>
    </row>
    <row r="22" spans="1:54" s="2" customFormat="1" x14ac:dyDescent="0.35">
      <c r="A22" s="1">
        <v>41543</v>
      </c>
      <c r="B22" t="s">
        <v>87</v>
      </c>
      <c r="C22" t="s">
        <v>63</v>
      </c>
      <c r="D22" t="s">
        <v>17</v>
      </c>
      <c r="E22">
        <v>1</v>
      </c>
      <c r="F22">
        <v>1</v>
      </c>
      <c r="G22" t="s">
        <v>57</v>
      </c>
      <c r="H22" t="s">
        <v>13</v>
      </c>
      <c r="I22">
        <v>6.5199999999999994E-2</v>
      </c>
      <c r="J22">
        <v>0.96499999999999997</v>
      </c>
      <c r="K22">
        <v>9.49</v>
      </c>
      <c r="L22" t="s">
        <v>56</v>
      </c>
      <c r="M22" t="s">
        <v>13</v>
      </c>
      <c r="N22">
        <v>6.8799999999999998E-3</v>
      </c>
      <c r="O22">
        <v>0.115</v>
      </c>
      <c r="P22">
        <v>7.32</v>
      </c>
      <c r="Q22" t="s">
        <v>12</v>
      </c>
      <c r="R22" t="s">
        <v>13</v>
      </c>
      <c r="S22">
        <v>1.0999999999999999E-2</v>
      </c>
      <c r="T22">
        <v>0.16700000000000001</v>
      </c>
      <c r="U22">
        <v>6.14</v>
      </c>
      <c r="W22" s="2">
        <v>1</v>
      </c>
      <c r="Y22" s="2">
        <f t="shared" si="2"/>
        <v>9.49</v>
      </c>
      <c r="AF22">
        <v>1</v>
      </c>
      <c r="AG22"/>
      <c r="AH22" s="4">
        <f t="shared" si="0"/>
        <v>7.32</v>
      </c>
      <c r="AO22">
        <v>1</v>
      </c>
      <c r="AP22"/>
      <c r="AQ22" s="4">
        <f t="shared" si="1"/>
        <v>6.14</v>
      </c>
      <c r="AX22"/>
      <c r="AY22"/>
      <c r="AZ22"/>
      <c r="BA22"/>
      <c r="BB22"/>
    </row>
    <row r="23" spans="1:54" s="2" customFormat="1" x14ac:dyDescent="0.35">
      <c r="A23" s="1">
        <v>41543</v>
      </c>
      <c r="B23" t="s">
        <v>87</v>
      </c>
      <c r="C23" t="s">
        <v>63</v>
      </c>
      <c r="D23" t="s">
        <v>17</v>
      </c>
      <c r="E23">
        <v>1</v>
      </c>
      <c r="F23">
        <v>1</v>
      </c>
      <c r="G23" t="s">
        <v>57</v>
      </c>
      <c r="H23" t="s">
        <v>13</v>
      </c>
      <c r="I23">
        <v>6.3500000000000001E-2</v>
      </c>
      <c r="J23">
        <v>0.96199999999999997</v>
      </c>
      <c r="K23">
        <v>9.36</v>
      </c>
      <c r="L23" t="s">
        <v>56</v>
      </c>
      <c r="M23" t="s">
        <v>13</v>
      </c>
      <c r="N23">
        <v>6.3899999999999998E-3</v>
      </c>
      <c r="O23">
        <v>9.3899999999999997E-2</v>
      </c>
      <c r="P23">
        <v>6.12</v>
      </c>
      <c r="Q23" t="s">
        <v>12</v>
      </c>
      <c r="R23" t="s">
        <v>13</v>
      </c>
      <c r="S23">
        <v>1.1299999999999999E-2</v>
      </c>
      <c r="T23">
        <v>0.17</v>
      </c>
      <c r="U23">
        <v>6.24</v>
      </c>
      <c r="W23" s="2">
        <v>1</v>
      </c>
      <c r="Y23" s="2">
        <f t="shared" si="2"/>
        <v>9.36</v>
      </c>
      <c r="AF23">
        <v>1</v>
      </c>
      <c r="AG23"/>
      <c r="AH23" s="4">
        <f t="shared" si="0"/>
        <v>6.12</v>
      </c>
      <c r="AO23">
        <v>1</v>
      </c>
      <c r="AP23"/>
      <c r="AQ23" s="4">
        <f t="shared" si="1"/>
        <v>6.24</v>
      </c>
      <c r="AX23"/>
      <c r="AY23"/>
      <c r="AZ23"/>
      <c r="BA23"/>
      <c r="BB23"/>
    </row>
    <row r="24" spans="1:54" s="2" customFormat="1" x14ac:dyDescent="0.35">
      <c r="A24" s="1">
        <v>41543</v>
      </c>
      <c r="B24" t="s">
        <v>87</v>
      </c>
      <c r="C24" t="s">
        <v>63</v>
      </c>
      <c r="D24" t="s">
        <v>17</v>
      </c>
      <c r="E24">
        <v>1</v>
      </c>
      <c r="F24">
        <v>1</v>
      </c>
      <c r="G24" t="s">
        <v>57</v>
      </c>
      <c r="H24" t="s">
        <v>13</v>
      </c>
      <c r="I24">
        <v>6.3600000000000004E-2</v>
      </c>
      <c r="J24">
        <v>0.94399999999999995</v>
      </c>
      <c r="K24">
        <v>8.69</v>
      </c>
      <c r="L24" t="s">
        <v>56</v>
      </c>
      <c r="M24" t="s">
        <v>13</v>
      </c>
      <c r="N24">
        <v>6.9699999999999996E-3</v>
      </c>
      <c r="O24">
        <v>9.6600000000000005E-2</v>
      </c>
      <c r="P24">
        <v>6.27</v>
      </c>
      <c r="Q24" t="s">
        <v>12</v>
      </c>
      <c r="R24" t="s">
        <v>13</v>
      </c>
      <c r="S24">
        <v>1.15E-2</v>
      </c>
      <c r="T24">
        <v>0.16800000000000001</v>
      </c>
      <c r="U24">
        <v>6.15</v>
      </c>
      <c r="W24" s="2">
        <v>1</v>
      </c>
      <c r="Y24" s="2">
        <f t="shared" si="2"/>
        <v>8.69</v>
      </c>
      <c r="AF24">
        <v>1</v>
      </c>
      <c r="AG24"/>
      <c r="AH24" s="4">
        <f t="shared" si="0"/>
        <v>6.27</v>
      </c>
      <c r="AO24">
        <v>1</v>
      </c>
      <c r="AP24"/>
      <c r="AQ24" s="4">
        <f t="shared" si="1"/>
        <v>6.15</v>
      </c>
      <c r="AX24"/>
      <c r="AY24"/>
      <c r="AZ24"/>
      <c r="BA24"/>
      <c r="BB24"/>
    </row>
    <row r="25" spans="1:54" x14ac:dyDescent="0.35">
      <c r="A25" s="1">
        <v>41543</v>
      </c>
      <c r="B25" t="s">
        <v>87</v>
      </c>
      <c r="C25" t="s">
        <v>63</v>
      </c>
      <c r="D25" t="s">
        <v>17</v>
      </c>
      <c r="E25">
        <v>1</v>
      </c>
      <c r="F25">
        <v>1</v>
      </c>
      <c r="G25" t="s">
        <v>57</v>
      </c>
      <c r="H25" t="s">
        <v>13</v>
      </c>
      <c r="I25">
        <v>7.8899999999999998E-2</v>
      </c>
      <c r="J25">
        <v>0.92200000000000004</v>
      </c>
      <c r="K25">
        <v>7.85</v>
      </c>
      <c r="L25" t="s">
        <v>56</v>
      </c>
      <c r="M25" t="s">
        <v>13</v>
      </c>
      <c r="N25">
        <v>6.62E-3</v>
      </c>
      <c r="O25">
        <v>0.129</v>
      </c>
      <c r="P25">
        <v>8.11</v>
      </c>
      <c r="Q25" t="s">
        <v>12</v>
      </c>
      <c r="R25" t="s">
        <v>13</v>
      </c>
      <c r="S25">
        <v>1.06E-2</v>
      </c>
      <c r="T25">
        <v>0.156</v>
      </c>
      <c r="U25">
        <v>5.69</v>
      </c>
      <c r="W25" s="2">
        <v>1</v>
      </c>
      <c r="Y25" s="2">
        <f t="shared" si="2"/>
        <v>7.85</v>
      </c>
      <c r="AF25">
        <v>1</v>
      </c>
      <c r="AH25" s="4">
        <f t="shared" si="0"/>
        <v>8.11</v>
      </c>
      <c r="AO25">
        <v>1</v>
      </c>
      <c r="AQ25" s="4">
        <f t="shared" si="1"/>
        <v>5.69</v>
      </c>
    </row>
    <row r="26" spans="1:54" x14ac:dyDescent="0.35">
      <c r="A26" s="1">
        <v>41543</v>
      </c>
      <c r="B26" t="s">
        <v>89</v>
      </c>
      <c r="C26" t="s">
        <v>14</v>
      </c>
      <c r="D26" t="s">
        <v>11</v>
      </c>
      <c r="E26">
        <v>1</v>
      </c>
      <c r="F26">
        <v>1</v>
      </c>
      <c r="G26" t="s">
        <v>57</v>
      </c>
      <c r="H26" t="s">
        <v>13</v>
      </c>
      <c r="I26">
        <v>2.13</v>
      </c>
      <c r="J26">
        <v>27.1</v>
      </c>
      <c r="K26">
        <v>1040</v>
      </c>
      <c r="L26" t="s">
        <v>56</v>
      </c>
      <c r="M26" t="s">
        <v>13</v>
      </c>
      <c r="N26">
        <v>1.4</v>
      </c>
      <c r="O26">
        <v>18.2</v>
      </c>
      <c r="P26">
        <v>1040</v>
      </c>
      <c r="Q26" t="s">
        <v>12</v>
      </c>
      <c r="R26" t="s">
        <v>13</v>
      </c>
      <c r="S26">
        <v>1.1399999999999999</v>
      </c>
      <c r="T26">
        <v>18.100000000000001</v>
      </c>
      <c r="U26">
        <v>1000</v>
      </c>
      <c r="W26" s="2">
        <v>1</v>
      </c>
      <c r="Y26" s="2">
        <f t="shared" si="2"/>
        <v>1040</v>
      </c>
      <c r="Z26" s="3"/>
      <c r="AA26" s="3"/>
      <c r="AB26" s="3"/>
      <c r="AC26" s="3"/>
      <c r="AF26">
        <v>1</v>
      </c>
      <c r="AH26" s="4">
        <f t="shared" si="0"/>
        <v>1040</v>
      </c>
      <c r="AI26" s="3"/>
      <c r="AJ26" s="3"/>
      <c r="AK26" s="3"/>
      <c r="AL26" s="3"/>
      <c r="AO26">
        <v>1</v>
      </c>
      <c r="AQ26" s="4">
        <f t="shared" si="1"/>
        <v>1000</v>
      </c>
      <c r="AR26" s="3"/>
      <c r="AS26" s="3"/>
      <c r="AT26" s="3"/>
      <c r="AU26" s="3"/>
    </row>
    <row r="27" spans="1:54" x14ac:dyDescent="0.35">
      <c r="A27" s="1">
        <v>41543</v>
      </c>
      <c r="B27" t="s">
        <v>89</v>
      </c>
      <c r="C27" t="s">
        <v>16</v>
      </c>
      <c r="D27" t="s">
        <v>90</v>
      </c>
      <c r="E27">
        <v>1</v>
      </c>
      <c r="F27">
        <v>1</v>
      </c>
      <c r="G27" t="s">
        <v>57</v>
      </c>
      <c r="H27" t="s">
        <v>13</v>
      </c>
      <c r="I27">
        <v>0.29799999999999999</v>
      </c>
      <c r="J27">
        <v>3.8</v>
      </c>
      <c r="K27">
        <v>117</v>
      </c>
      <c r="L27" t="s">
        <v>56</v>
      </c>
      <c r="M27" t="s">
        <v>13</v>
      </c>
      <c r="N27">
        <v>0.13600000000000001</v>
      </c>
      <c r="O27">
        <v>1.8</v>
      </c>
      <c r="P27">
        <v>104</v>
      </c>
      <c r="Q27" t="s">
        <v>12</v>
      </c>
      <c r="R27" t="s">
        <v>13</v>
      </c>
      <c r="S27">
        <v>0.17899999999999999</v>
      </c>
      <c r="T27">
        <v>2.58</v>
      </c>
      <c r="U27">
        <v>109</v>
      </c>
      <c r="W27" s="2">
        <v>1</v>
      </c>
      <c r="Y27" s="2">
        <f t="shared" si="2"/>
        <v>117</v>
      </c>
      <c r="AF27">
        <v>1</v>
      </c>
      <c r="AH27" s="4">
        <f t="shared" si="0"/>
        <v>104</v>
      </c>
      <c r="AO27">
        <v>1</v>
      </c>
      <c r="AQ27" s="4">
        <f t="shared" si="1"/>
        <v>109</v>
      </c>
    </row>
    <row r="28" spans="1:54" x14ac:dyDescent="0.35">
      <c r="A28" s="1">
        <v>41543</v>
      </c>
      <c r="B28" t="s">
        <v>89</v>
      </c>
      <c r="C28" t="s">
        <v>91</v>
      </c>
      <c r="D28">
        <v>1</v>
      </c>
      <c r="E28">
        <v>1</v>
      </c>
      <c r="F28">
        <v>1</v>
      </c>
      <c r="G28" t="s">
        <v>57</v>
      </c>
      <c r="H28" t="s">
        <v>13</v>
      </c>
      <c r="I28">
        <v>6.6299999999999998E-2</v>
      </c>
      <c r="J28">
        <v>1.03</v>
      </c>
      <c r="K28">
        <v>11.9</v>
      </c>
      <c r="L28" t="s">
        <v>56</v>
      </c>
      <c r="M28" t="s">
        <v>13</v>
      </c>
      <c r="N28">
        <v>4.5300000000000002E-3</v>
      </c>
      <c r="O28">
        <v>8.1199999999999994E-2</v>
      </c>
      <c r="P28">
        <v>5.39</v>
      </c>
      <c r="Q28" t="s">
        <v>12</v>
      </c>
      <c r="R28" t="s">
        <v>13</v>
      </c>
      <c r="S28">
        <v>7.6E-3</v>
      </c>
      <c r="T28">
        <v>0.12</v>
      </c>
      <c r="U28">
        <v>4.21</v>
      </c>
      <c r="W28" s="2">
        <v>1</v>
      </c>
      <c r="Y28" s="2">
        <f t="shared" si="2"/>
        <v>11.9</v>
      </c>
      <c r="AF28">
        <v>1</v>
      </c>
      <c r="AH28" s="4">
        <f t="shared" si="0"/>
        <v>5.39</v>
      </c>
      <c r="AO28">
        <v>1</v>
      </c>
      <c r="AQ28" s="4">
        <f t="shared" si="1"/>
        <v>4.21</v>
      </c>
    </row>
    <row r="29" spans="1:54" x14ac:dyDescent="0.35">
      <c r="A29" s="1">
        <v>41543</v>
      </c>
      <c r="B29" t="s">
        <v>89</v>
      </c>
      <c r="C29" t="s">
        <v>92</v>
      </c>
      <c r="D29">
        <v>2</v>
      </c>
      <c r="E29">
        <v>1</v>
      </c>
      <c r="F29">
        <v>1</v>
      </c>
      <c r="G29" t="s">
        <v>57</v>
      </c>
      <c r="H29" t="s">
        <v>13</v>
      </c>
      <c r="I29">
        <v>6.5699999999999995E-2</v>
      </c>
      <c r="J29">
        <v>0.97599999999999998</v>
      </c>
      <c r="K29">
        <v>9.91</v>
      </c>
      <c r="L29" t="s">
        <v>56</v>
      </c>
      <c r="M29" t="s">
        <v>13</v>
      </c>
      <c r="N29">
        <v>3.5599999999999998E-3</v>
      </c>
      <c r="O29">
        <v>5.5399999999999998E-2</v>
      </c>
      <c r="P29">
        <v>3.9</v>
      </c>
      <c r="Q29" t="s">
        <v>12</v>
      </c>
      <c r="R29" t="s">
        <v>13</v>
      </c>
      <c r="S29">
        <v>1.03E-2</v>
      </c>
      <c r="T29">
        <v>0.14399999999999999</v>
      </c>
      <c r="U29">
        <v>5.18</v>
      </c>
      <c r="W29" s="2">
        <v>1</v>
      </c>
      <c r="Y29" s="2">
        <f t="shared" si="2"/>
        <v>9.91</v>
      </c>
      <c r="AF29">
        <v>1</v>
      </c>
      <c r="AH29" s="4">
        <f t="shared" si="0"/>
        <v>3.9</v>
      </c>
      <c r="AO29">
        <v>1</v>
      </c>
      <c r="AQ29" s="4">
        <f t="shared" si="1"/>
        <v>5.18</v>
      </c>
    </row>
    <row r="30" spans="1:54" x14ac:dyDescent="0.35">
      <c r="A30" s="1">
        <v>41543</v>
      </c>
      <c r="B30" t="s">
        <v>89</v>
      </c>
      <c r="C30" t="s">
        <v>93</v>
      </c>
      <c r="D30">
        <v>3</v>
      </c>
      <c r="E30">
        <v>1</v>
      </c>
      <c r="F30">
        <v>1</v>
      </c>
      <c r="G30" t="s">
        <v>57</v>
      </c>
      <c r="H30" t="s">
        <v>13</v>
      </c>
      <c r="I30">
        <v>0.48099999999999998</v>
      </c>
      <c r="J30">
        <v>6.18</v>
      </c>
      <c r="K30">
        <v>208</v>
      </c>
      <c r="L30" t="s">
        <v>56</v>
      </c>
      <c r="M30" t="s">
        <v>13</v>
      </c>
      <c r="N30">
        <v>3.16E-3</v>
      </c>
      <c r="O30">
        <v>6.4399999999999999E-2</v>
      </c>
      <c r="P30">
        <v>4.42</v>
      </c>
      <c r="Q30" t="s">
        <v>12</v>
      </c>
      <c r="R30" t="s">
        <v>13</v>
      </c>
      <c r="S30">
        <v>2.6200000000000001E-2</v>
      </c>
      <c r="T30">
        <v>0.40100000000000002</v>
      </c>
      <c r="U30">
        <v>15.7</v>
      </c>
      <c r="W30" s="2">
        <v>1</v>
      </c>
      <c r="Y30" s="2">
        <f t="shared" si="2"/>
        <v>208</v>
      </c>
      <c r="AB30" s="3"/>
      <c r="AC30" s="3"/>
      <c r="AD30" s="3"/>
      <c r="AE30" s="3"/>
      <c r="AF30">
        <v>1</v>
      </c>
      <c r="AH30" s="4">
        <f t="shared" si="0"/>
        <v>4.42</v>
      </c>
      <c r="AK30" s="3"/>
      <c r="AL30" s="3"/>
      <c r="AM30" s="3"/>
      <c r="AN30" s="3"/>
      <c r="AO30">
        <v>1</v>
      </c>
      <c r="AQ30" s="4">
        <f t="shared" si="1"/>
        <v>15.7</v>
      </c>
      <c r="AT30" s="3"/>
      <c r="AU30" s="3"/>
      <c r="AV30" s="3"/>
      <c r="AW30" s="3"/>
    </row>
    <row r="31" spans="1:54" x14ac:dyDescent="0.35">
      <c r="A31" s="1">
        <v>41543</v>
      </c>
      <c r="B31" t="s">
        <v>89</v>
      </c>
      <c r="C31" t="s">
        <v>94</v>
      </c>
      <c r="D31">
        <v>4</v>
      </c>
      <c r="E31">
        <v>1</v>
      </c>
      <c r="F31">
        <v>1</v>
      </c>
      <c r="G31" t="s">
        <v>57</v>
      </c>
      <c r="H31" t="s">
        <v>13</v>
      </c>
      <c r="I31">
        <v>0.28100000000000003</v>
      </c>
      <c r="J31">
        <v>3.69</v>
      </c>
      <c r="K31">
        <v>113</v>
      </c>
      <c r="L31" t="s">
        <v>56</v>
      </c>
      <c r="M31" t="s">
        <v>13</v>
      </c>
      <c r="N31">
        <v>3.7299999999999998E-3</v>
      </c>
      <c r="O31">
        <v>5.3999999999999999E-2</v>
      </c>
      <c r="P31">
        <v>3.82</v>
      </c>
      <c r="Q31" t="s">
        <v>12</v>
      </c>
      <c r="R31" t="s">
        <v>13</v>
      </c>
      <c r="S31">
        <v>1.1900000000000001E-2</v>
      </c>
      <c r="T31">
        <v>0.16800000000000001</v>
      </c>
      <c r="U31">
        <v>6.16</v>
      </c>
      <c r="W31" s="2">
        <v>1</v>
      </c>
      <c r="Y31" s="2">
        <f t="shared" si="2"/>
        <v>113</v>
      </c>
      <c r="AB31" s="3"/>
      <c r="AC31" s="3"/>
      <c r="AF31">
        <v>1</v>
      </c>
      <c r="AH31" s="4">
        <f t="shared" si="0"/>
        <v>3.82</v>
      </c>
      <c r="AK31" s="3"/>
      <c r="AL31" s="3"/>
      <c r="AO31">
        <v>1</v>
      </c>
      <c r="AQ31" s="4">
        <f t="shared" si="1"/>
        <v>6.16</v>
      </c>
      <c r="AT31" s="3"/>
      <c r="AU31" s="3"/>
    </row>
    <row r="32" spans="1:54" x14ac:dyDescent="0.35">
      <c r="A32" s="1">
        <v>41543</v>
      </c>
      <c r="B32" t="s">
        <v>89</v>
      </c>
      <c r="C32" t="s">
        <v>95</v>
      </c>
      <c r="D32">
        <v>5</v>
      </c>
      <c r="E32">
        <v>1</v>
      </c>
      <c r="F32">
        <v>1</v>
      </c>
      <c r="G32" t="s">
        <v>57</v>
      </c>
      <c r="H32" t="s">
        <v>13</v>
      </c>
      <c r="I32">
        <v>5.7000000000000002E-2</v>
      </c>
      <c r="J32">
        <v>0.82799999999999996</v>
      </c>
      <c r="K32">
        <v>4.32</v>
      </c>
      <c r="L32" t="s">
        <v>56</v>
      </c>
      <c r="M32" t="s">
        <v>13</v>
      </c>
      <c r="N32">
        <v>4.1900000000000001E-3</v>
      </c>
      <c r="O32">
        <v>6.3600000000000004E-2</v>
      </c>
      <c r="P32">
        <v>4.37</v>
      </c>
      <c r="Q32" t="s">
        <v>12</v>
      </c>
      <c r="R32" t="s">
        <v>13</v>
      </c>
      <c r="S32">
        <v>5.4299999999999999E-3</v>
      </c>
      <c r="T32">
        <v>8.3099999999999993E-2</v>
      </c>
      <c r="U32">
        <v>2.71</v>
      </c>
      <c r="W32" s="2">
        <v>1</v>
      </c>
      <c r="Y32" s="2">
        <f t="shared" si="2"/>
        <v>4.32</v>
      </c>
      <c r="AD32" s="3"/>
      <c r="AE32" s="3"/>
      <c r="AF32">
        <v>1</v>
      </c>
      <c r="AH32" s="4">
        <f t="shared" si="0"/>
        <v>4.37</v>
      </c>
      <c r="AM32" s="3"/>
      <c r="AN32" s="3"/>
      <c r="AO32">
        <v>1</v>
      </c>
      <c r="AQ32" s="4">
        <f t="shared" si="1"/>
        <v>2.71</v>
      </c>
      <c r="AV32" s="3"/>
      <c r="AW32" s="3"/>
    </row>
    <row r="33" spans="1:49" x14ac:dyDescent="0.35">
      <c r="A33" s="1">
        <v>41543</v>
      </c>
      <c r="B33" t="s">
        <v>89</v>
      </c>
      <c r="C33" t="s">
        <v>95</v>
      </c>
      <c r="D33">
        <v>5</v>
      </c>
      <c r="E33">
        <v>1</v>
      </c>
      <c r="F33">
        <v>1</v>
      </c>
      <c r="G33" t="s">
        <v>57</v>
      </c>
      <c r="H33" t="s">
        <v>13</v>
      </c>
      <c r="I33">
        <v>5.5500000000000001E-2</v>
      </c>
      <c r="J33">
        <v>0.89</v>
      </c>
      <c r="K33">
        <v>6.67</v>
      </c>
      <c r="L33" t="s">
        <v>56</v>
      </c>
      <c r="M33" t="s">
        <v>13</v>
      </c>
      <c r="N33">
        <v>3.7599999999999999E-3</v>
      </c>
      <c r="O33">
        <v>5.45E-2</v>
      </c>
      <c r="P33">
        <v>3.85</v>
      </c>
      <c r="Q33" t="s">
        <v>12</v>
      </c>
      <c r="R33" t="s">
        <v>13</v>
      </c>
      <c r="S33">
        <v>5.1999999999999998E-3</v>
      </c>
      <c r="T33">
        <v>8.14E-2</v>
      </c>
      <c r="U33">
        <v>2.64</v>
      </c>
      <c r="W33" s="2">
        <v>1</v>
      </c>
      <c r="Y33" s="2">
        <f t="shared" si="2"/>
        <v>6.67</v>
      </c>
      <c r="Z33" s="3"/>
      <c r="AA33" s="3"/>
      <c r="AB33" s="3">
        <f>ABS(100*ABS(Y33-Y32)/AVERAGE(Y33,Y32))</f>
        <v>42.766151046405817</v>
      </c>
      <c r="AC33" s="3" t="str">
        <f>IF(Y33&gt;10, (IF((AND(AB33&gt;=0,AB33&lt;=20)=TRUE),"PASS","FAIL")),(IF((AND(AB33&gt;=0,AB33&lt;=50)=TRUE),"PASS","FAIL")))</f>
        <v>PASS</v>
      </c>
      <c r="AF33">
        <v>1</v>
      </c>
      <c r="AH33" s="4">
        <f t="shared" si="0"/>
        <v>3.85</v>
      </c>
      <c r="AI33" s="3"/>
      <c r="AJ33" s="3"/>
      <c r="AK33" s="3">
        <f>ABS(100*ABS(AH33-AH32)/AVERAGE(AH33,AH32))</f>
        <v>12.65206812652068</v>
      </c>
      <c r="AL33" s="3" t="str">
        <f>IF(AH33&gt;10, (IF((AND(AK33&gt;=0,AK33&lt;=20)=TRUE),"PASS","FAIL")),(IF((AND(AK33&gt;=0,AK33&lt;=50)=TRUE),"PASS","FAIL")))</f>
        <v>PASS</v>
      </c>
      <c r="AO33">
        <v>1</v>
      </c>
      <c r="AQ33" s="4">
        <f t="shared" si="1"/>
        <v>2.64</v>
      </c>
      <c r="AR33" s="3"/>
      <c r="AS33" s="3"/>
      <c r="AT33" s="3">
        <f>ABS(100*ABS(AQ33-AQ32)/AVERAGE(AQ33,AQ32))</f>
        <v>2.6168224299065361</v>
      </c>
      <c r="AU33" s="3" t="str">
        <f>IF(AQ33&gt;10, (IF((AND(AT33&gt;=0,AT33&lt;=20)=TRUE),"PASS","FAIL")),(IF((AND(AT33&gt;=0,AT33&lt;=50)=TRUE),"PASS","FAIL")))</f>
        <v>PASS</v>
      </c>
    </row>
    <row r="34" spans="1:49" x14ac:dyDescent="0.35">
      <c r="A34" s="1">
        <v>41543</v>
      </c>
      <c r="B34" t="s">
        <v>89</v>
      </c>
      <c r="C34" t="s">
        <v>96</v>
      </c>
      <c r="D34">
        <v>6</v>
      </c>
      <c r="E34">
        <v>1</v>
      </c>
      <c r="F34">
        <v>1</v>
      </c>
      <c r="G34" t="s">
        <v>57</v>
      </c>
      <c r="H34" t="s">
        <v>13</v>
      </c>
      <c r="I34">
        <v>0.317</v>
      </c>
      <c r="J34">
        <v>4.13</v>
      </c>
      <c r="K34">
        <v>129</v>
      </c>
      <c r="L34" t="s">
        <v>56</v>
      </c>
      <c r="M34" t="s">
        <v>13</v>
      </c>
      <c r="N34">
        <v>2.96E-3</v>
      </c>
      <c r="O34">
        <v>3.8399999999999997E-2</v>
      </c>
      <c r="P34">
        <v>2.93</v>
      </c>
      <c r="Q34" t="s">
        <v>12</v>
      </c>
      <c r="R34" t="s">
        <v>13</v>
      </c>
      <c r="S34">
        <v>1.7600000000000001E-2</v>
      </c>
      <c r="T34">
        <v>0.27100000000000002</v>
      </c>
      <c r="U34">
        <v>10.4</v>
      </c>
      <c r="W34" s="2">
        <v>1</v>
      </c>
      <c r="Y34" s="2">
        <f t="shared" si="2"/>
        <v>129</v>
      </c>
      <c r="AF34">
        <v>1</v>
      </c>
      <c r="AH34" s="4">
        <f t="shared" si="0"/>
        <v>2.93</v>
      </c>
      <c r="AO34">
        <v>1</v>
      </c>
      <c r="AQ34" s="4">
        <f t="shared" si="1"/>
        <v>10.4</v>
      </c>
    </row>
    <row r="35" spans="1:49" x14ac:dyDescent="0.35">
      <c r="A35" s="1">
        <v>41543</v>
      </c>
      <c r="B35" t="s">
        <v>89</v>
      </c>
      <c r="C35" t="s">
        <v>97</v>
      </c>
      <c r="D35">
        <v>7</v>
      </c>
      <c r="E35">
        <v>1</v>
      </c>
      <c r="F35">
        <v>1</v>
      </c>
      <c r="G35" t="s">
        <v>57</v>
      </c>
      <c r="H35" t="s">
        <v>13</v>
      </c>
      <c r="I35">
        <v>0.38</v>
      </c>
      <c r="J35">
        <v>5.01</v>
      </c>
      <c r="K35">
        <v>163</v>
      </c>
      <c r="L35" t="s">
        <v>56</v>
      </c>
      <c r="M35" t="s">
        <v>13</v>
      </c>
      <c r="N35">
        <v>3.62E-3</v>
      </c>
      <c r="O35">
        <v>5.67E-2</v>
      </c>
      <c r="P35">
        <v>3.98</v>
      </c>
      <c r="Q35" t="s">
        <v>12</v>
      </c>
      <c r="R35" t="s">
        <v>13</v>
      </c>
      <c r="S35">
        <v>1.9300000000000001E-2</v>
      </c>
      <c r="T35">
        <v>0.28699999999999998</v>
      </c>
      <c r="U35">
        <v>11</v>
      </c>
      <c r="W35" s="2">
        <v>1</v>
      </c>
      <c r="Y35" s="2">
        <f t="shared" si="2"/>
        <v>163</v>
      </c>
      <c r="AF35">
        <v>1</v>
      </c>
      <c r="AH35" s="4">
        <f t="shared" si="0"/>
        <v>3.98</v>
      </c>
      <c r="AO35">
        <v>1</v>
      </c>
      <c r="AQ35" s="4">
        <f t="shared" si="1"/>
        <v>11</v>
      </c>
    </row>
    <row r="36" spans="1:49" x14ac:dyDescent="0.35">
      <c r="A36" s="1">
        <v>41543</v>
      </c>
      <c r="B36" t="s">
        <v>89</v>
      </c>
      <c r="C36" t="s">
        <v>98</v>
      </c>
      <c r="D36">
        <v>8</v>
      </c>
      <c r="E36">
        <v>1</v>
      </c>
      <c r="F36">
        <v>1</v>
      </c>
      <c r="G36" t="s">
        <v>57</v>
      </c>
      <c r="H36" t="s">
        <v>13</v>
      </c>
      <c r="I36">
        <v>7.9399999999999998E-2</v>
      </c>
      <c r="J36">
        <v>1.1599999999999999</v>
      </c>
      <c r="K36">
        <v>16.899999999999999</v>
      </c>
      <c r="L36" t="s">
        <v>56</v>
      </c>
      <c r="M36" t="s">
        <v>13</v>
      </c>
      <c r="N36">
        <v>3.6099999999999999E-3</v>
      </c>
      <c r="O36">
        <v>6.25E-2</v>
      </c>
      <c r="P36">
        <v>4.3099999999999996</v>
      </c>
      <c r="Q36" t="s">
        <v>12</v>
      </c>
      <c r="R36" t="s">
        <v>13</v>
      </c>
      <c r="S36">
        <v>1.7000000000000001E-2</v>
      </c>
      <c r="T36">
        <v>0.255</v>
      </c>
      <c r="U36">
        <v>9.74</v>
      </c>
      <c r="W36" s="2">
        <v>1</v>
      </c>
      <c r="Y36" s="2">
        <f t="shared" si="2"/>
        <v>16.899999999999999</v>
      </c>
      <c r="AF36">
        <v>1</v>
      </c>
      <c r="AH36" s="4">
        <f t="shared" si="0"/>
        <v>4.3099999999999996</v>
      </c>
      <c r="AO36">
        <v>1</v>
      </c>
      <c r="AQ36" s="4">
        <f t="shared" si="1"/>
        <v>9.74</v>
      </c>
    </row>
    <row r="37" spans="1:49" x14ac:dyDescent="0.35">
      <c r="A37" s="1">
        <v>41543</v>
      </c>
      <c r="B37" t="s">
        <v>89</v>
      </c>
      <c r="C37" t="s">
        <v>99</v>
      </c>
      <c r="D37">
        <v>9</v>
      </c>
      <c r="E37">
        <v>1</v>
      </c>
      <c r="F37">
        <v>1</v>
      </c>
      <c r="G37" t="s">
        <v>57</v>
      </c>
      <c r="H37" t="s">
        <v>13</v>
      </c>
      <c r="I37">
        <v>6.3600000000000004E-2</v>
      </c>
      <c r="J37">
        <v>0.997</v>
      </c>
      <c r="K37">
        <v>10.7</v>
      </c>
      <c r="L37" t="s">
        <v>56</v>
      </c>
      <c r="M37" t="s">
        <v>13</v>
      </c>
      <c r="N37">
        <v>2.06E-2</v>
      </c>
      <c r="O37">
        <v>0.29199999999999998</v>
      </c>
      <c r="P37">
        <v>17.5</v>
      </c>
      <c r="Q37" t="s">
        <v>12</v>
      </c>
      <c r="R37" t="s">
        <v>13</v>
      </c>
      <c r="S37">
        <v>0.13300000000000001</v>
      </c>
      <c r="T37">
        <v>1.92</v>
      </c>
      <c r="U37">
        <v>80.2</v>
      </c>
      <c r="V37" s="2"/>
      <c r="W37" s="2">
        <v>1</v>
      </c>
      <c r="X37" s="2"/>
      <c r="Y37" s="2">
        <f t="shared" si="2"/>
        <v>10.7</v>
      </c>
      <c r="AB37" s="3"/>
      <c r="AC37" s="3"/>
      <c r="AD37" s="3"/>
      <c r="AE37" s="3"/>
      <c r="AF37">
        <v>1</v>
      </c>
      <c r="AH37" s="4">
        <f t="shared" si="0"/>
        <v>17.5</v>
      </c>
      <c r="AK37" s="3"/>
      <c r="AL37" s="3"/>
      <c r="AM37" s="3"/>
      <c r="AN37" s="3"/>
      <c r="AO37">
        <v>1</v>
      </c>
      <c r="AQ37" s="4">
        <f t="shared" si="1"/>
        <v>80.2</v>
      </c>
      <c r="AT37" s="3"/>
      <c r="AU37" s="3"/>
      <c r="AV37" s="3"/>
      <c r="AW37" s="3"/>
    </row>
    <row r="38" spans="1:49" x14ac:dyDescent="0.35">
      <c r="A38" s="1">
        <v>41543</v>
      </c>
      <c r="B38" t="s">
        <v>89</v>
      </c>
      <c r="C38" t="s">
        <v>100</v>
      </c>
      <c r="D38">
        <v>10</v>
      </c>
      <c r="E38">
        <v>1</v>
      </c>
      <c r="F38">
        <v>1</v>
      </c>
      <c r="G38" t="s">
        <v>57</v>
      </c>
      <c r="H38" t="s">
        <v>13</v>
      </c>
      <c r="I38">
        <v>5.7500000000000002E-2</v>
      </c>
      <c r="J38">
        <v>0.90400000000000003</v>
      </c>
      <c r="K38">
        <v>7.17</v>
      </c>
      <c r="L38" t="s">
        <v>56</v>
      </c>
      <c r="M38" t="s">
        <v>13</v>
      </c>
      <c r="N38">
        <v>2.8300000000000001E-3</v>
      </c>
      <c r="O38">
        <v>4.53E-2</v>
      </c>
      <c r="P38">
        <v>3.33</v>
      </c>
      <c r="Q38" t="s">
        <v>12</v>
      </c>
      <c r="R38" t="s">
        <v>13</v>
      </c>
      <c r="S38">
        <v>7.11E-3</v>
      </c>
      <c r="T38">
        <v>7.3599999999999999E-2</v>
      </c>
      <c r="U38">
        <v>2.3199999999999998</v>
      </c>
      <c r="V38" s="2"/>
      <c r="W38" s="2">
        <v>1</v>
      </c>
      <c r="X38" s="2"/>
      <c r="Y38" s="2">
        <f t="shared" si="2"/>
        <v>7.17</v>
      </c>
      <c r="AB38" s="3"/>
      <c r="AC38" s="3"/>
      <c r="AF38">
        <v>1</v>
      </c>
      <c r="AH38" s="4">
        <f t="shared" si="0"/>
        <v>3.33</v>
      </c>
      <c r="AK38" s="3"/>
      <c r="AL38" s="3"/>
      <c r="AO38">
        <v>1</v>
      </c>
      <c r="AQ38" s="4">
        <f t="shared" si="1"/>
        <v>2.3199999999999998</v>
      </c>
      <c r="AT38" s="3"/>
      <c r="AU38" s="3"/>
    </row>
    <row r="39" spans="1:49" x14ac:dyDescent="0.35">
      <c r="A39" s="1">
        <v>41543</v>
      </c>
      <c r="B39" t="s">
        <v>89</v>
      </c>
      <c r="C39" t="s">
        <v>101</v>
      </c>
      <c r="D39">
        <v>15</v>
      </c>
      <c r="E39">
        <v>1</v>
      </c>
      <c r="F39">
        <v>1</v>
      </c>
      <c r="G39" t="s">
        <v>57</v>
      </c>
      <c r="H39" t="s">
        <v>13</v>
      </c>
      <c r="I39">
        <v>9.6600000000000005E-2</v>
      </c>
      <c r="J39">
        <v>1.4</v>
      </c>
      <c r="K39">
        <v>26</v>
      </c>
      <c r="L39" t="s">
        <v>56</v>
      </c>
      <c r="M39" t="s">
        <v>13</v>
      </c>
      <c r="N39">
        <v>2.5399999999999999E-2</v>
      </c>
      <c r="O39">
        <v>0.35299999999999998</v>
      </c>
      <c r="P39">
        <v>21</v>
      </c>
      <c r="Q39" t="s">
        <v>12</v>
      </c>
      <c r="R39" t="s">
        <v>13</v>
      </c>
      <c r="S39">
        <v>3.8600000000000002E-2</v>
      </c>
      <c r="T39">
        <v>0.55400000000000005</v>
      </c>
      <c r="U39">
        <v>22</v>
      </c>
      <c r="W39" s="2">
        <v>1</v>
      </c>
      <c r="Y39" s="2">
        <f t="shared" si="2"/>
        <v>26</v>
      </c>
      <c r="AD39" s="3">
        <f>100*((Y39*4080)-(Y38*4000))/(1000*80)</f>
        <v>96.75</v>
      </c>
      <c r="AE39" s="3" t="str">
        <f>IF(Y38&gt;10, (IF((AND(AD39&gt;=80,AD39&lt;=120)=TRUE),"PASS","FAIL")),(IF((AND(AD39&gt;=50,AD39&lt;=150)=TRUE),"PASS","FAIL")))</f>
        <v>PASS</v>
      </c>
      <c r="AF39">
        <v>1</v>
      </c>
      <c r="AH39" s="4">
        <f t="shared" si="0"/>
        <v>21</v>
      </c>
      <c r="AM39" s="3">
        <f>100*((AH39*4080)-(AH38*4000))/(1000*80)</f>
        <v>90.45</v>
      </c>
      <c r="AN39" s="3" t="str">
        <f>IF(AH38&gt;10, (IF((AND(AM39&gt;=80,AM39&lt;=120)=TRUE),"PASS","FAIL")),(IF((AND(AM39&gt;=50,AM39&lt;=150)=TRUE),"PASS","FAIL")))</f>
        <v>PASS</v>
      </c>
      <c r="AO39">
        <v>1</v>
      </c>
      <c r="AQ39" s="4">
        <f t="shared" si="1"/>
        <v>22</v>
      </c>
      <c r="AV39" s="3">
        <f>100*((AQ39*4080)-(AQ38*4000))/(1000*80)</f>
        <v>100.6</v>
      </c>
      <c r="AW39" s="3" t="str">
        <f>IF(AQ38&gt;10, (IF((AND(AV39&gt;=80,AV39&lt;=120)=TRUE),"PASS","FAIL")),(IF((AND(AV39&gt;=50,AV39&lt;=150)=TRUE),"PASS","FAIL")))</f>
        <v>PASS</v>
      </c>
    </row>
    <row r="40" spans="1:49" x14ac:dyDescent="0.35">
      <c r="A40" s="1">
        <v>41543</v>
      </c>
      <c r="B40" t="s">
        <v>89</v>
      </c>
      <c r="C40" t="s">
        <v>18</v>
      </c>
      <c r="D40" t="s">
        <v>15</v>
      </c>
      <c r="E40">
        <v>1</v>
      </c>
      <c r="F40">
        <v>1</v>
      </c>
      <c r="G40" t="s">
        <v>57</v>
      </c>
      <c r="H40" t="s">
        <v>13</v>
      </c>
      <c r="I40">
        <v>0.112</v>
      </c>
      <c r="J40">
        <v>1.54</v>
      </c>
      <c r="K40">
        <v>31.2</v>
      </c>
      <c r="L40" t="s">
        <v>56</v>
      </c>
      <c r="M40" t="s">
        <v>13</v>
      </c>
      <c r="N40">
        <v>3.0700000000000002E-2</v>
      </c>
      <c r="O40">
        <v>0.432</v>
      </c>
      <c r="P40">
        <v>25.5</v>
      </c>
      <c r="Q40" t="s">
        <v>12</v>
      </c>
      <c r="R40" t="s">
        <v>13</v>
      </c>
      <c r="S40">
        <v>4.7699999999999999E-2</v>
      </c>
      <c r="T40">
        <v>0.68</v>
      </c>
      <c r="U40">
        <v>27.3</v>
      </c>
      <c r="W40" s="2">
        <v>1</v>
      </c>
      <c r="Y40" s="2">
        <f t="shared" si="2"/>
        <v>31.2</v>
      </c>
      <c r="Z40" s="3">
        <f>100*(Y40-25)/25</f>
        <v>24.799999999999997</v>
      </c>
      <c r="AA40" s="3" t="str">
        <f>IF((ABS(Z40))&lt;=20,"PASS","FAIL")</f>
        <v>FAIL</v>
      </c>
      <c r="AD40" s="3"/>
      <c r="AE40" s="3"/>
      <c r="AF40">
        <v>1</v>
      </c>
      <c r="AH40" s="4">
        <f t="shared" si="0"/>
        <v>25.5</v>
      </c>
      <c r="AI40" s="3">
        <f>100*(AH40-25)/25</f>
        <v>2</v>
      </c>
      <c r="AJ40" s="3" t="str">
        <f>IF((ABS(AI40))&lt;=20,"PASS","FAIL")</f>
        <v>PASS</v>
      </c>
      <c r="AM40" s="3"/>
      <c r="AN40" s="3"/>
      <c r="AO40">
        <v>1</v>
      </c>
      <c r="AQ40" s="4">
        <f t="shared" si="1"/>
        <v>27.3</v>
      </c>
      <c r="AR40" s="3">
        <f>100*(AQ40-25)/25</f>
        <v>9.2000000000000028</v>
      </c>
      <c r="AS40" s="3" t="str">
        <f>IF((ABS(AR40))&lt;=20,"PASS","FAIL")</f>
        <v>PASS</v>
      </c>
      <c r="AV40" s="3"/>
      <c r="AW40" s="3"/>
    </row>
    <row r="41" spans="1:49" x14ac:dyDescent="0.35">
      <c r="A41" s="1">
        <v>41543</v>
      </c>
      <c r="B41" t="s">
        <v>89</v>
      </c>
      <c r="C41" t="s">
        <v>51</v>
      </c>
      <c r="D41" t="s">
        <v>88</v>
      </c>
      <c r="E41">
        <v>1</v>
      </c>
      <c r="F41">
        <v>1</v>
      </c>
      <c r="G41" t="s">
        <v>57</v>
      </c>
      <c r="H41" t="s">
        <v>13</v>
      </c>
      <c r="I41">
        <v>4.9000000000000002E-2</v>
      </c>
      <c r="J41">
        <v>0.77300000000000002</v>
      </c>
      <c r="K41">
        <v>2.23</v>
      </c>
      <c r="L41" t="s">
        <v>56</v>
      </c>
      <c r="M41" t="s">
        <v>13</v>
      </c>
      <c r="N41">
        <v>-1.32E-3</v>
      </c>
      <c r="O41">
        <v>-3.62E-3</v>
      </c>
      <c r="P41">
        <v>0.51200000000000001</v>
      </c>
      <c r="Q41" t="s">
        <v>12</v>
      </c>
      <c r="R41" t="s">
        <v>13</v>
      </c>
      <c r="S41">
        <v>3.2299999999999998E-3</v>
      </c>
      <c r="T41">
        <v>2.9000000000000001E-2</v>
      </c>
      <c r="U41">
        <v>0.51300000000000001</v>
      </c>
      <c r="W41" s="2">
        <v>1</v>
      </c>
      <c r="Y41" s="2">
        <f t="shared" si="2"/>
        <v>2.23</v>
      </c>
      <c r="AF41">
        <v>1</v>
      </c>
      <c r="AH41" s="4">
        <f t="shared" si="0"/>
        <v>0.51200000000000001</v>
      </c>
      <c r="AO41">
        <v>1</v>
      </c>
      <c r="AQ41" s="4">
        <f t="shared" si="1"/>
        <v>0.51300000000000001</v>
      </c>
    </row>
    <row r="42" spans="1:49" x14ac:dyDescent="0.35">
      <c r="A42" s="1">
        <v>41543</v>
      </c>
      <c r="B42" t="s">
        <v>89</v>
      </c>
      <c r="C42" t="s">
        <v>102</v>
      </c>
      <c r="D42">
        <v>16</v>
      </c>
      <c r="E42">
        <v>1</v>
      </c>
      <c r="F42">
        <v>1</v>
      </c>
      <c r="G42" t="s">
        <v>57</v>
      </c>
      <c r="H42" t="s">
        <v>13</v>
      </c>
      <c r="I42">
        <v>0.317</v>
      </c>
      <c r="J42">
        <v>4.18</v>
      </c>
      <c r="K42">
        <v>131</v>
      </c>
      <c r="L42" t="s">
        <v>56</v>
      </c>
      <c r="M42" t="s">
        <v>13</v>
      </c>
      <c r="N42">
        <v>3.0500000000000002E-3</v>
      </c>
      <c r="O42">
        <v>5.2400000000000002E-2</v>
      </c>
      <c r="P42">
        <v>3.73</v>
      </c>
      <c r="Q42" t="s">
        <v>12</v>
      </c>
      <c r="R42" t="s">
        <v>13</v>
      </c>
      <c r="S42">
        <v>2.4400000000000002E-2</v>
      </c>
      <c r="T42">
        <v>0.37</v>
      </c>
      <c r="U42">
        <v>14.4</v>
      </c>
      <c r="W42" s="2">
        <v>1</v>
      </c>
      <c r="Y42" s="2">
        <f t="shared" si="2"/>
        <v>131</v>
      </c>
      <c r="AF42">
        <v>1</v>
      </c>
      <c r="AH42" s="4">
        <f t="shared" si="0"/>
        <v>3.73</v>
      </c>
      <c r="AO42">
        <v>1</v>
      </c>
      <c r="AQ42" s="4">
        <f t="shared" si="1"/>
        <v>14.4</v>
      </c>
    </row>
    <row r="43" spans="1:49" x14ac:dyDescent="0.35">
      <c r="A43" s="1">
        <v>41543</v>
      </c>
      <c r="B43" t="s">
        <v>89</v>
      </c>
      <c r="C43" t="s">
        <v>103</v>
      </c>
      <c r="D43">
        <v>17</v>
      </c>
      <c r="E43">
        <v>1</v>
      </c>
      <c r="F43">
        <v>1</v>
      </c>
      <c r="G43" t="s">
        <v>57</v>
      </c>
      <c r="H43" t="s">
        <v>13</v>
      </c>
      <c r="I43">
        <v>0.25900000000000001</v>
      </c>
      <c r="J43">
        <v>3.48</v>
      </c>
      <c r="K43">
        <v>105</v>
      </c>
      <c r="L43" t="s">
        <v>56</v>
      </c>
      <c r="M43" t="s">
        <v>13</v>
      </c>
      <c r="N43">
        <v>3.1800000000000001E-3</v>
      </c>
      <c r="O43">
        <v>5.1400000000000001E-2</v>
      </c>
      <c r="P43">
        <v>3.67</v>
      </c>
      <c r="Q43" t="s">
        <v>12</v>
      </c>
      <c r="R43" t="s">
        <v>13</v>
      </c>
      <c r="S43">
        <v>1.4500000000000001E-2</v>
      </c>
      <c r="T43">
        <v>0.221</v>
      </c>
      <c r="U43">
        <v>8.32</v>
      </c>
      <c r="W43" s="2">
        <v>1</v>
      </c>
      <c r="Y43" s="2">
        <f t="shared" si="2"/>
        <v>105</v>
      </c>
      <c r="AF43">
        <v>1</v>
      </c>
      <c r="AH43" s="4">
        <f t="shared" si="0"/>
        <v>3.67</v>
      </c>
      <c r="AO43">
        <v>1</v>
      </c>
      <c r="AQ43" s="4">
        <f t="shared" si="1"/>
        <v>8.32</v>
      </c>
    </row>
    <row r="44" spans="1:49" x14ac:dyDescent="0.35">
      <c r="A44" s="1">
        <v>41543</v>
      </c>
      <c r="B44" t="s">
        <v>89</v>
      </c>
      <c r="C44" t="s">
        <v>104</v>
      </c>
      <c r="D44">
        <v>18</v>
      </c>
      <c r="E44">
        <v>1</v>
      </c>
      <c r="F44">
        <v>1</v>
      </c>
      <c r="G44" t="s">
        <v>57</v>
      </c>
      <c r="H44" t="s">
        <v>13</v>
      </c>
      <c r="I44">
        <v>0.36099999999999999</v>
      </c>
      <c r="J44">
        <v>4.7300000000000004</v>
      </c>
      <c r="K44">
        <v>153</v>
      </c>
      <c r="L44" t="s">
        <v>56</v>
      </c>
      <c r="M44" t="s">
        <v>13</v>
      </c>
      <c r="N44">
        <v>4.5799999999999999E-3</v>
      </c>
      <c r="O44">
        <v>7.5600000000000001E-2</v>
      </c>
      <c r="P44">
        <v>5.0599999999999996</v>
      </c>
      <c r="Q44" t="s">
        <v>12</v>
      </c>
      <c r="R44" t="s">
        <v>13</v>
      </c>
      <c r="S44">
        <v>2.9399999999999999E-2</v>
      </c>
      <c r="T44">
        <v>0.41299999999999998</v>
      </c>
      <c r="U44">
        <v>16.2</v>
      </c>
      <c r="W44" s="2">
        <v>1</v>
      </c>
      <c r="Y44" s="2">
        <f t="shared" si="2"/>
        <v>153</v>
      </c>
      <c r="AB44" s="3"/>
      <c r="AC44" s="3"/>
      <c r="AD44" s="3"/>
      <c r="AE44" s="3"/>
      <c r="AF44">
        <v>1</v>
      </c>
      <c r="AH44" s="4">
        <f t="shared" si="0"/>
        <v>5.0599999999999996</v>
      </c>
      <c r="AK44" s="3"/>
      <c r="AL44" s="3"/>
      <c r="AM44" s="3"/>
      <c r="AN44" s="3"/>
      <c r="AO44">
        <v>1</v>
      </c>
      <c r="AQ44" s="4">
        <f t="shared" si="1"/>
        <v>16.2</v>
      </c>
      <c r="AT44" s="3"/>
      <c r="AU44" s="3"/>
      <c r="AV44" s="3"/>
      <c r="AW44" s="3"/>
    </row>
    <row r="45" spans="1:49" x14ac:dyDescent="0.35">
      <c r="A45" s="1">
        <v>41543</v>
      </c>
      <c r="B45" t="s">
        <v>89</v>
      </c>
      <c r="C45" t="s">
        <v>105</v>
      </c>
      <c r="D45">
        <v>19</v>
      </c>
      <c r="E45">
        <v>1</v>
      </c>
      <c r="F45">
        <v>1</v>
      </c>
      <c r="G45" t="s">
        <v>57</v>
      </c>
      <c r="H45" t="s">
        <v>13</v>
      </c>
      <c r="I45">
        <v>5.6399999999999999E-2</v>
      </c>
      <c r="J45">
        <v>0.84599999999999997</v>
      </c>
      <c r="K45">
        <v>4.99</v>
      </c>
      <c r="L45" t="s">
        <v>56</v>
      </c>
      <c r="M45" t="s">
        <v>13</v>
      </c>
      <c r="N45">
        <v>1.01E-3</v>
      </c>
      <c r="O45">
        <v>3.9800000000000002E-4</v>
      </c>
      <c r="P45">
        <v>0.74299999999999999</v>
      </c>
      <c r="Q45" t="s">
        <v>12</v>
      </c>
      <c r="R45" t="s">
        <v>13</v>
      </c>
      <c r="S45">
        <v>8.3300000000000006E-3</v>
      </c>
      <c r="T45">
        <v>0.129</v>
      </c>
      <c r="U45">
        <v>4.59</v>
      </c>
      <c r="W45" s="2">
        <v>1</v>
      </c>
      <c r="Y45" s="2">
        <f t="shared" si="2"/>
        <v>4.99</v>
      </c>
      <c r="AB45" s="3"/>
      <c r="AC45" s="3"/>
      <c r="AF45">
        <v>1</v>
      </c>
      <c r="AH45" s="4">
        <f t="shared" si="0"/>
        <v>0.74299999999999999</v>
      </c>
      <c r="AK45" s="3"/>
      <c r="AL45" s="3"/>
      <c r="AO45">
        <v>1</v>
      </c>
      <c r="AQ45" s="4">
        <f t="shared" si="1"/>
        <v>4.59</v>
      </c>
      <c r="AT45" s="3"/>
      <c r="AU45" s="3"/>
    </row>
    <row r="46" spans="1:49" x14ac:dyDescent="0.35">
      <c r="A46" s="1">
        <v>41543</v>
      </c>
      <c r="B46" t="s">
        <v>89</v>
      </c>
      <c r="C46" t="s">
        <v>106</v>
      </c>
      <c r="D46">
        <v>20</v>
      </c>
      <c r="E46">
        <v>1</v>
      </c>
      <c r="F46">
        <v>1</v>
      </c>
      <c r="G46" t="s">
        <v>57</v>
      </c>
      <c r="H46" t="s">
        <v>13</v>
      </c>
      <c r="I46">
        <v>0.19600000000000001</v>
      </c>
      <c r="J46">
        <v>2.65</v>
      </c>
      <c r="K46">
        <v>73.099999999999994</v>
      </c>
      <c r="L46" t="s">
        <v>56</v>
      </c>
      <c r="M46" t="s">
        <v>13</v>
      </c>
      <c r="N46">
        <v>2.6800000000000001E-3</v>
      </c>
      <c r="O46">
        <v>4.2999999999999997E-2</v>
      </c>
      <c r="P46">
        <v>3.19</v>
      </c>
      <c r="Q46" t="s">
        <v>12</v>
      </c>
      <c r="R46" t="s">
        <v>13</v>
      </c>
      <c r="S46">
        <v>1.67E-2</v>
      </c>
      <c r="T46">
        <v>0.23799999999999999</v>
      </c>
      <c r="U46">
        <v>9.0399999999999991</v>
      </c>
      <c r="W46" s="2">
        <v>1</v>
      </c>
      <c r="Y46" s="2">
        <f t="shared" si="2"/>
        <v>73.099999999999994</v>
      </c>
      <c r="AD46" s="3"/>
      <c r="AE46" s="3"/>
      <c r="AF46">
        <v>1</v>
      </c>
      <c r="AH46" s="4">
        <f t="shared" si="0"/>
        <v>3.19</v>
      </c>
      <c r="AM46" s="3"/>
      <c r="AN46" s="3"/>
      <c r="AO46">
        <v>1</v>
      </c>
      <c r="AQ46" s="4">
        <f t="shared" si="1"/>
        <v>9.0399999999999991</v>
      </c>
      <c r="AV46" s="3"/>
      <c r="AW46" s="3"/>
    </row>
    <row r="47" spans="1:49" x14ac:dyDescent="0.35">
      <c r="A47" s="1">
        <v>41543</v>
      </c>
      <c r="B47" t="s">
        <v>89</v>
      </c>
      <c r="C47" t="s">
        <v>106</v>
      </c>
      <c r="D47">
        <v>20</v>
      </c>
      <c r="E47">
        <v>1</v>
      </c>
      <c r="F47">
        <v>1</v>
      </c>
      <c r="G47" t="s">
        <v>57</v>
      </c>
      <c r="H47" t="s">
        <v>13</v>
      </c>
      <c r="I47">
        <v>0.2</v>
      </c>
      <c r="J47">
        <v>2.73</v>
      </c>
      <c r="K47">
        <v>76.2</v>
      </c>
      <c r="L47" t="s">
        <v>56</v>
      </c>
      <c r="M47" t="s">
        <v>13</v>
      </c>
      <c r="N47">
        <v>2.0600000000000002E-3</v>
      </c>
      <c r="O47">
        <v>3.3399999999999999E-2</v>
      </c>
      <c r="P47">
        <v>2.64</v>
      </c>
      <c r="Q47" t="s">
        <v>12</v>
      </c>
      <c r="R47" t="s">
        <v>13</v>
      </c>
      <c r="S47">
        <v>1.4999999999999999E-2</v>
      </c>
      <c r="T47">
        <v>0.222</v>
      </c>
      <c r="U47">
        <v>8.3800000000000008</v>
      </c>
      <c r="W47" s="2">
        <v>1</v>
      </c>
      <c r="Y47" s="2">
        <f t="shared" si="2"/>
        <v>76.2</v>
      </c>
      <c r="Z47" s="3"/>
      <c r="AA47" s="3"/>
      <c r="AB47" s="3">
        <f>ABS(100*ABS(Y47-Y46)/AVERAGE(Y47,Y46))</f>
        <v>4.1527126590756973</v>
      </c>
      <c r="AC47" s="3" t="str">
        <f>IF(Y47&gt;10, (IF((AND(AB47&gt;=0,AB47&lt;=20)=TRUE),"PASS","FAIL")),(IF((AND(AB47&gt;=0,AB47&lt;=50)=TRUE),"PASS","FAIL")))</f>
        <v>PASS</v>
      </c>
      <c r="AF47">
        <v>1</v>
      </c>
      <c r="AH47" s="4">
        <f t="shared" si="0"/>
        <v>2.64</v>
      </c>
      <c r="AI47" s="3"/>
      <c r="AJ47" s="3"/>
      <c r="AK47" s="3">
        <f>ABS(100*ABS(AH47-AH46)/AVERAGE(AH47,AH46))</f>
        <v>18.867924528301881</v>
      </c>
      <c r="AL47" s="3" t="str">
        <f>IF(AH47&gt;10, (IF((AND(AK47&gt;=0,AK47&lt;=20)=TRUE),"PASS","FAIL")),(IF((AND(AK47&gt;=0,AK47&lt;=50)=TRUE),"PASS","FAIL")))</f>
        <v>PASS</v>
      </c>
      <c r="AO47">
        <v>3</v>
      </c>
      <c r="AQ47" s="4">
        <f t="shared" si="1"/>
        <v>8.3800000000000008</v>
      </c>
      <c r="AR47" s="3"/>
      <c r="AS47" s="3"/>
      <c r="AT47" s="3">
        <f>ABS(100*ABS(AQ47-AQ46)/AVERAGE(AQ47,AQ46))</f>
        <v>7.5774971297359155</v>
      </c>
      <c r="AU47" s="3" t="str">
        <f>IF(AQ47&gt;10, (IF((AND(AT47&gt;=0,AT47&lt;=20)=TRUE),"PASS","FAIL")),(IF((AND(AT47&gt;=0,AT47&lt;=50)=TRUE),"PASS","FAIL")))</f>
        <v>PASS</v>
      </c>
    </row>
    <row r="48" spans="1:49" x14ac:dyDescent="0.35">
      <c r="A48" s="1">
        <v>41543</v>
      </c>
      <c r="B48" t="s">
        <v>89</v>
      </c>
      <c r="C48" t="s">
        <v>107</v>
      </c>
      <c r="D48">
        <v>21</v>
      </c>
      <c r="E48">
        <v>1</v>
      </c>
      <c r="F48">
        <v>1</v>
      </c>
      <c r="G48" t="s">
        <v>57</v>
      </c>
      <c r="H48" t="s">
        <v>13</v>
      </c>
      <c r="I48">
        <v>0.45900000000000002</v>
      </c>
      <c r="J48">
        <v>6.03</v>
      </c>
      <c r="K48">
        <v>202</v>
      </c>
      <c r="L48" t="s">
        <v>56</v>
      </c>
      <c r="M48" t="s">
        <v>13</v>
      </c>
      <c r="N48">
        <v>2.8999999999999998E-3</v>
      </c>
      <c r="O48">
        <v>4.7600000000000003E-2</v>
      </c>
      <c r="P48">
        <v>3.46</v>
      </c>
      <c r="Q48" t="s">
        <v>12</v>
      </c>
      <c r="R48" t="s">
        <v>13</v>
      </c>
      <c r="S48">
        <v>2.64E-2</v>
      </c>
      <c r="T48">
        <v>0.38500000000000001</v>
      </c>
      <c r="U48">
        <v>15.1</v>
      </c>
      <c r="W48" s="2">
        <v>1</v>
      </c>
      <c r="Y48" s="2">
        <f t="shared" si="2"/>
        <v>202</v>
      </c>
      <c r="AF48">
        <v>1</v>
      </c>
      <c r="AH48" s="4">
        <f t="shared" si="0"/>
        <v>3.46</v>
      </c>
      <c r="AO48">
        <v>1</v>
      </c>
      <c r="AQ48" s="4">
        <f t="shared" si="1"/>
        <v>15.1</v>
      </c>
    </row>
    <row r="49" spans="1:49" x14ac:dyDescent="0.35">
      <c r="A49" s="1">
        <v>41543</v>
      </c>
      <c r="B49" t="s">
        <v>89</v>
      </c>
      <c r="C49" t="s">
        <v>106</v>
      </c>
      <c r="D49">
        <v>22</v>
      </c>
      <c r="E49">
        <v>1</v>
      </c>
      <c r="F49">
        <v>1</v>
      </c>
      <c r="G49" t="s">
        <v>57</v>
      </c>
      <c r="H49" t="s">
        <v>13</v>
      </c>
      <c r="I49">
        <v>0.27200000000000002</v>
      </c>
      <c r="J49">
        <v>3.7</v>
      </c>
      <c r="K49">
        <v>113</v>
      </c>
      <c r="L49" t="s">
        <v>56</v>
      </c>
      <c r="M49" t="s">
        <v>13</v>
      </c>
      <c r="N49">
        <v>3.2299999999999998E-3</v>
      </c>
      <c r="O49">
        <v>4.3400000000000001E-2</v>
      </c>
      <c r="P49">
        <v>3.22</v>
      </c>
      <c r="Q49" t="s">
        <v>12</v>
      </c>
      <c r="R49" t="s">
        <v>13</v>
      </c>
      <c r="S49">
        <v>1.89E-2</v>
      </c>
      <c r="T49">
        <v>0.26300000000000001</v>
      </c>
      <c r="U49">
        <v>10</v>
      </c>
      <c r="W49" s="2">
        <v>1</v>
      </c>
      <c r="Y49" s="2">
        <f t="shared" si="2"/>
        <v>113</v>
      </c>
      <c r="AF49">
        <v>1</v>
      </c>
      <c r="AH49" s="4">
        <f t="shared" si="0"/>
        <v>3.22</v>
      </c>
      <c r="AO49">
        <v>1</v>
      </c>
      <c r="AQ49" s="4">
        <f t="shared" si="1"/>
        <v>10</v>
      </c>
    </row>
    <row r="50" spans="1:49" x14ac:dyDescent="0.35">
      <c r="A50" s="1">
        <v>41543</v>
      </c>
      <c r="B50" t="s">
        <v>89</v>
      </c>
      <c r="C50" t="s">
        <v>108</v>
      </c>
      <c r="D50">
        <v>23</v>
      </c>
      <c r="E50">
        <v>1</v>
      </c>
      <c r="F50">
        <v>1</v>
      </c>
      <c r="G50" t="s">
        <v>57</v>
      </c>
      <c r="H50" t="s">
        <v>13</v>
      </c>
      <c r="I50">
        <v>0.27800000000000002</v>
      </c>
      <c r="J50">
        <v>3.64</v>
      </c>
      <c r="K50">
        <v>111</v>
      </c>
      <c r="L50" t="s">
        <v>56</v>
      </c>
      <c r="M50" t="s">
        <v>13</v>
      </c>
      <c r="N50">
        <v>3.4099999999999998E-3</v>
      </c>
      <c r="O50">
        <v>6.1699999999999998E-2</v>
      </c>
      <c r="P50">
        <v>4.26</v>
      </c>
      <c r="Q50" t="s">
        <v>12</v>
      </c>
      <c r="R50" t="s">
        <v>13</v>
      </c>
      <c r="S50">
        <v>2.2499999999999999E-2</v>
      </c>
      <c r="T50">
        <v>0.33900000000000002</v>
      </c>
      <c r="U50">
        <v>13.2</v>
      </c>
      <c r="W50" s="2">
        <v>1</v>
      </c>
      <c r="Y50" s="2">
        <f t="shared" si="2"/>
        <v>111</v>
      </c>
      <c r="AF50">
        <v>1</v>
      </c>
      <c r="AH50" s="4">
        <f t="shared" si="0"/>
        <v>4.26</v>
      </c>
      <c r="AO50">
        <v>1</v>
      </c>
      <c r="AQ50" s="4">
        <f t="shared" si="1"/>
        <v>13.2</v>
      </c>
    </row>
    <row r="51" spans="1:49" x14ac:dyDescent="0.35">
      <c r="A51" s="1">
        <v>41543</v>
      </c>
      <c r="B51" t="s">
        <v>89</v>
      </c>
      <c r="C51" t="s">
        <v>109</v>
      </c>
      <c r="D51">
        <v>24</v>
      </c>
      <c r="E51">
        <v>1</v>
      </c>
      <c r="F51">
        <v>1</v>
      </c>
      <c r="G51" t="s">
        <v>57</v>
      </c>
      <c r="H51" t="s">
        <v>13</v>
      </c>
      <c r="I51">
        <v>5.3499999999999999E-2</v>
      </c>
      <c r="J51">
        <v>0.82799999999999996</v>
      </c>
      <c r="K51">
        <v>4.33</v>
      </c>
      <c r="L51" t="s">
        <v>56</v>
      </c>
      <c r="M51" t="s">
        <v>13</v>
      </c>
      <c r="N51">
        <v>3.13E-3</v>
      </c>
      <c r="O51">
        <v>5.0099999999999999E-2</v>
      </c>
      <c r="P51">
        <v>3.6</v>
      </c>
      <c r="Q51" t="s">
        <v>12</v>
      </c>
      <c r="R51" t="s">
        <v>13</v>
      </c>
      <c r="S51">
        <v>5.6899999999999997E-3</v>
      </c>
      <c r="T51">
        <v>7.8299999999999995E-2</v>
      </c>
      <c r="U51">
        <v>2.52</v>
      </c>
      <c r="W51" s="2">
        <v>1</v>
      </c>
      <c r="Y51" s="2">
        <f t="shared" si="2"/>
        <v>4.33</v>
      </c>
      <c r="AB51" s="3"/>
      <c r="AC51" s="3"/>
      <c r="AD51" s="3"/>
      <c r="AE51" s="3"/>
      <c r="AF51">
        <v>1</v>
      </c>
      <c r="AH51" s="4">
        <f t="shared" si="0"/>
        <v>3.6</v>
      </c>
      <c r="AK51" s="3"/>
      <c r="AL51" s="3"/>
      <c r="AM51" s="3"/>
      <c r="AN51" s="3"/>
      <c r="AO51">
        <v>1</v>
      </c>
      <c r="AQ51" s="4">
        <f t="shared" si="1"/>
        <v>2.52</v>
      </c>
      <c r="AT51" s="3"/>
      <c r="AU51" s="3"/>
      <c r="AV51" s="3"/>
      <c r="AW51" s="3"/>
    </row>
    <row r="52" spans="1:49" x14ac:dyDescent="0.35">
      <c r="A52" s="1">
        <v>41543</v>
      </c>
      <c r="B52" t="s">
        <v>89</v>
      </c>
      <c r="C52" t="s">
        <v>110</v>
      </c>
      <c r="D52">
        <v>25</v>
      </c>
      <c r="E52">
        <v>1</v>
      </c>
      <c r="F52">
        <v>1</v>
      </c>
      <c r="G52" t="s">
        <v>57</v>
      </c>
      <c r="H52" t="s">
        <v>13</v>
      </c>
      <c r="I52">
        <v>0.45800000000000002</v>
      </c>
      <c r="J52">
        <v>6.01</v>
      </c>
      <c r="K52">
        <v>201</v>
      </c>
      <c r="L52" t="s">
        <v>56</v>
      </c>
      <c r="M52" t="s">
        <v>13</v>
      </c>
      <c r="N52">
        <v>1.1100000000000001E-3</v>
      </c>
      <c r="O52">
        <v>3.64E-3</v>
      </c>
      <c r="P52">
        <v>0.92900000000000005</v>
      </c>
      <c r="Q52" t="s">
        <v>12</v>
      </c>
      <c r="R52" t="s">
        <v>13</v>
      </c>
      <c r="S52">
        <v>1.89E-2</v>
      </c>
      <c r="T52">
        <v>0.27500000000000002</v>
      </c>
      <c r="U52">
        <v>10.5</v>
      </c>
      <c r="W52" s="2">
        <v>1</v>
      </c>
      <c r="Y52" s="2">
        <f t="shared" si="2"/>
        <v>201</v>
      </c>
      <c r="AB52" s="3"/>
      <c r="AC52" s="3"/>
      <c r="AF52">
        <v>1</v>
      </c>
      <c r="AH52" s="4">
        <f t="shared" si="0"/>
        <v>0.92900000000000005</v>
      </c>
      <c r="AK52" s="3"/>
      <c r="AL52" s="3"/>
      <c r="AO52">
        <v>1</v>
      </c>
      <c r="AQ52" s="4">
        <f t="shared" si="1"/>
        <v>10.5</v>
      </c>
      <c r="AT52" s="3"/>
      <c r="AU52" s="3"/>
    </row>
    <row r="53" spans="1:49" x14ac:dyDescent="0.35">
      <c r="A53" s="1">
        <v>41543</v>
      </c>
      <c r="B53" t="s">
        <v>89</v>
      </c>
      <c r="C53" t="s">
        <v>111</v>
      </c>
      <c r="D53">
        <v>30</v>
      </c>
      <c r="E53">
        <v>1</v>
      </c>
      <c r="F53">
        <v>1</v>
      </c>
      <c r="G53" t="s">
        <v>57</v>
      </c>
      <c r="H53" t="s">
        <v>13</v>
      </c>
      <c r="I53">
        <v>0.48</v>
      </c>
      <c r="J53">
        <v>6.24</v>
      </c>
      <c r="K53">
        <v>210</v>
      </c>
      <c r="L53" t="s">
        <v>56</v>
      </c>
      <c r="M53" t="s">
        <v>13</v>
      </c>
      <c r="N53">
        <v>2.41E-2</v>
      </c>
      <c r="O53">
        <v>0.35</v>
      </c>
      <c r="P53">
        <v>20.8</v>
      </c>
      <c r="Q53" t="s">
        <v>12</v>
      </c>
      <c r="R53" t="s">
        <v>13</v>
      </c>
      <c r="S53">
        <v>5.5300000000000002E-2</v>
      </c>
      <c r="T53">
        <v>0.746</v>
      </c>
      <c r="U53">
        <v>30</v>
      </c>
      <c r="W53" s="2">
        <v>1</v>
      </c>
      <c r="Y53" s="2">
        <f t="shared" si="2"/>
        <v>210</v>
      </c>
      <c r="AD53" s="3">
        <f>100*((Y53*4080)-(Y52*4000))/(1000*80)</f>
        <v>66</v>
      </c>
      <c r="AE53" s="3" t="str">
        <f>IF(Y52&gt;10, (IF((AND(AD53&gt;=80,AD53&lt;=120)=TRUE),"PASS","FAIL")),(IF((AND(AD53&gt;=50,AD53&lt;=150)=TRUE),"PASS","FAIL")))</f>
        <v>FAIL</v>
      </c>
      <c r="AF53">
        <v>1</v>
      </c>
      <c r="AH53" s="4">
        <f t="shared" si="0"/>
        <v>20.8</v>
      </c>
      <c r="AM53" s="3">
        <f>100*((AH53*4080)-(AH52*4000))/(1000*80)</f>
        <v>101.435</v>
      </c>
      <c r="AN53" s="3" t="str">
        <f>IF(AH52&gt;10, (IF((AND(AM53&gt;=80,AM53&lt;=120)=TRUE),"PASS","FAIL")),(IF((AND(AM53&gt;=50,AM53&lt;=150)=TRUE),"PASS","FAIL")))</f>
        <v>PASS</v>
      </c>
      <c r="AO53">
        <v>1</v>
      </c>
      <c r="AQ53" s="4">
        <f t="shared" si="1"/>
        <v>30</v>
      </c>
      <c r="AV53" s="3">
        <f>100*((AQ53*4080)-(AQ52*4000))/(1000*80)</f>
        <v>100.5</v>
      </c>
      <c r="AW53" s="3" t="str">
        <f>IF(AQ52&gt;10, (IF((AND(AV53&gt;=80,AV53&lt;=120)=TRUE),"PASS","FAIL")),(IF((AND(AV53&gt;=50,AV53&lt;=150)=TRUE),"PASS","FAIL")))</f>
        <v>PASS</v>
      </c>
    </row>
    <row r="54" spans="1:49" x14ac:dyDescent="0.35">
      <c r="A54" s="1">
        <v>41543</v>
      </c>
      <c r="B54" t="s">
        <v>89</v>
      </c>
      <c r="C54" t="s">
        <v>18</v>
      </c>
      <c r="D54" t="s">
        <v>15</v>
      </c>
      <c r="E54">
        <v>1</v>
      </c>
      <c r="F54">
        <v>1</v>
      </c>
      <c r="G54" t="s">
        <v>57</v>
      </c>
      <c r="H54" t="s">
        <v>13</v>
      </c>
      <c r="I54">
        <v>0.106</v>
      </c>
      <c r="J54">
        <v>1.53</v>
      </c>
      <c r="K54">
        <v>30.7</v>
      </c>
      <c r="L54" t="s">
        <v>56</v>
      </c>
      <c r="M54" t="s">
        <v>13</v>
      </c>
      <c r="N54">
        <v>3.1E-2</v>
      </c>
      <c r="O54">
        <v>0.42899999999999999</v>
      </c>
      <c r="P54">
        <v>25.4</v>
      </c>
      <c r="Q54" t="s">
        <v>12</v>
      </c>
      <c r="R54" t="s">
        <v>13</v>
      </c>
      <c r="S54">
        <v>4.5699999999999998E-2</v>
      </c>
      <c r="T54">
        <v>0.66400000000000003</v>
      </c>
      <c r="U54">
        <v>26.6</v>
      </c>
      <c r="W54" s="2">
        <v>1</v>
      </c>
      <c r="Y54" s="2">
        <f t="shared" si="2"/>
        <v>30.7</v>
      </c>
      <c r="Z54" s="3">
        <f>100*(Y54-25)/25</f>
        <v>22.799999999999997</v>
      </c>
      <c r="AA54" s="3" t="str">
        <f>IF((ABS(Z54))&lt;=20,"PASS","FAIL")</f>
        <v>FAIL</v>
      </c>
      <c r="AD54" s="3"/>
      <c r="AE54" s="3"/>
      <c r="AF54">
        <v>1</v>
      </c>
      <c r="AH54" s="4">
        <f t="shared" si="0"/>
        <v>25.4</v>
      </c>
      <c r="AI54" s="3">
        <f>100*(AH54-25)/25</f>
        <v>1.5999999999999943</v>
      </c>
      <c r="AJ54" s="3" t="str">
        <f>IF((ABS(AI54))&lt;=20,"PASS","FAIL")</f>
        <v>PASS</v>
      </c>
      <c r="AM54" s="3"/>
      <c r="AN54" s="3"/>
      <c r="AO54">
        <v>1</v>
      </c>
      <c r="AQ54" s="4">
        <f t="shared" si="1"/>
        <v>26.6</v>
      </c>
      <c r="AR54" s="3">
        <f>100*(AQ54-25)/25</f>
        <v>6.4000000000000057</v>
      </c>
      <c r="AS54" s="3" t="str">
        <f>IF((ABS(AR54))&lt;=20,"PASS","FAIL")</f>
        <v>PASS</v>
      </c>
      <c r="AV54" s="3"/>
      <c r="AW54" s="3"/>
    </row>
    <row r="55" spans="1:49" x14ac:dyDescent="0.35">
      <c r="A55" s="1">
        <v>41543</v>
      </c>
      <c r="B55" t="s">
        <v>89</v>
      </c>
      <c r="C55" t="s">
        <v>51</v>
      </c>
      <c r="D55" t="s">
        <v>88</v>
      </c>
      <c r="E55">
        <v>1</v>
      </c>
      <c r="F55">
        <v>1</v>
      </c>
      <c r="G55" t="s">
        <v>57</v>
      </c>
      <c r="H55" t="s">
        <v>13</v>
      </c>
      <c r="I55">
        <v>4.9299999999999997E-2</v>
      </c>
      <c r="J55">
        <v>0.81799999999999995</v>
      </c>
      <c r="K55">
        <v>3.95</v>
      </c>
      <c r="L55" t="s">
        <v>56</v>
      </c>
      <c r="M55" t="s">
        <v>13</v>
      </c>
      <c r="N55">
        <v>1.3500000000000001E-3</v>
      </c>
      <c r="O55">
        <v>2.3099999999999999E-2</v>
      </c>
      <c r="P55">
        <v>2.0499999999999998</v>
      </c>
      <c r="Q55" t="s">
        <v>12</v>
      </c>
      <c r="R55" t="s">
        <v>13</v>
      </c>
      <c r="S55">
        <v>3.16E-3</v>
      </c>
      <c r="T55">
        <v>0.03</v>
      </c>
      <c r="U55">
        <v>0.55500000000000005</v>
      </c>
      <c r="W55" s="2">
        <v>1</v>
      </c>
      <c r="Y55" s="2">
        <f t="shared" si="2"/>
        <v>3.95</v>
      </c>
      <c r="AF55">
        <v>1</v>
      </c>
      <c r="AH55" s="4">
        <f t="shared" si="0"/>
        <v>2.0499999999999998</v>
      </c>
      <c r="AO55">
        <v>1</v>
      </c>
      <c r="AQ55" s="4">
        <f t="shared" si="1"/>
        <v>0.55500000000000005</v>
      </c>
    </row>
    <row r="56" spans="1:49" x14ac:dyDescent="0.35">
      <c r="A56" s="1">
        <v>41543</v>
      </c>
      <c r="B56" t="s">
        <v>89</v>
      </c>
      <c r="C56" t="s">
        <v>112</v>
      </c>
      <c r="D56">
        <v>31</v>
      </c>
      <c r="E56">
        <v>1</v>
      </c>
      <c r="F56">
        <v>1</v>
      </c>
      <c r="G56" t="s">
        <v>57</v>
      </c>
      <c r="H56" t="s">
        <v>13</v>
      </c>
      <c r="I56">
        <v>7.3400000000000007E-2</v>
      </c>
      <c r="J56">
        <v>1.17</v>
      </c>
      <c r="K56">
        <v>17.100000000000001</v>
      </c>
      <c r="L56" t="s">
        <v>56</v>
      </c>
      <c r="M56" t="s">
        <v>13</v>
      </c>
      <c r="N56">
        <v>1.7399999999999999E-2</v>
      </c>
      <c r="O56">
        <v>0.25900000000000001</v>
      </c>
      <c r="P56">
        <v>15.6</v>
      </c>
      <c r="Q56" t="s">
        <v>12</v>
      </c>
      <c r="R56" t="s">
        <v>13</v>
      </c>
      <c r="S56">
        <v>0.129</v>
      </c>
      <c r="T56">
        <v>1.87</v>
      </c>
      <c r="U56">
        <v>77.900000000000006</v>
      </c>
      <c r="W56" s="2">
        <v>1</v>
      </c>
      <c r="Y56" s="2">
        <f t="shared" si="2"/>
        <v>17.100000000000001</v>
      </c>
      <c r="AF56">
        <v>1</v>
      </c>
      <c r="AH56" s="4">
        <f t="shared" si="0"/>
        <v>15.6</v>
      </c>
      <c r="AO56">
        <v>1</v>
      </c>
      <c r="AQ56" s="4">
        <f t="shared" si="1"/>
        <v>77.900000000000006</v>
      </c>
    </row>
    <row r="57" spans="1:49" x14ac:dyDescent="0.35">
      <c r="A57" s="1">
        <v>41543</v>
      </c>
      <c r="B57" t="s">
        <v>89</v>
      </c>
      <c r="C57" t="s">
        <v>113</v>
      </c>
      <c r="D57">
        <v>32</v>
      </c>
      <c r="E57">
        <v>1</v>
      </c>
      <c r="F57">
        <v>1</v>
      </c>
      <c r="G57" t="s">
        <v>57</v>
      </c>
      <c r="H57" t="s">
        <v>13</v>
      </c>
      <c r="I57">
        <v>5.5800000000000002E-2</v>
      </c>
      <c r="J57">
        <v>0.89500000000000002</v>
      </c>
      <c r="K57">
        <v>6.83</v>
      </c>
      <c r="L57" t="s">
        <v>56</v>
      </c>
      <c r="M57" t="s">
        <v>13</v>
      </c>
      <c r="N57">
        <v>1.46E-2</v>
      </c>
      <c r="O57">
        <v>0.22900000000000001</v>
      </c>
      <c r="P57">
        <v>13.9</v>
      </c>
      <c r="Q57" t="s">
        <v>12</v>
      </c>
      <c r="R57" t="s">
        <v>13</v>
      </c>
      <c r="S57">
        <v>4.4200000000000003E-2</v>
      </c>
      <c r="T57">
        <v>0.64</v>
      </c>
      <c r="U57">
        <v>25.6</v>
      </c>
      <c r="W57" s="2">
        <v>1</v>
      </c>
      <c r="Y57" s="2">
        <f t="shared" si="2"/>
        <v>6.83</v>
      </c>
      <c r="AF57">
        <v>1</v>
      </c>
      <c r="AH57" s="4">
        <f t="shared" si="0"/>
        <v>13.9</v>
      </c>
      <c r="AO57">
        <v>1</v>
      </c>
      <c r="AQ57" s="4">
        <f t="shared" si="1"/>
        <v>25.6</v>
      </c>
    </row>
    <row r="58" spans="1:49" x14ac:dyDescent="0.35">
      <c r="A58" s="1">
        <v>41543</v>
      </c>
      <c r="B58" t="s">
        <v>89</v>
      </c>
      <c r="C58" t="s">
        <v>114</v>
      </c>
      <c r="D58">
        <v>33</v>
      </c>
      <c r="E58">
        <v>1</v>
      </c>
      <c r="F58">
        <v>1</v>
      </c>
      <c r="G58" t="s">
        <v>57</v>
      </c>
      <c r="H58" t="s">
        <v>13</v>
      </c>
      <c r="I58">
        <v>0.52400000000000002</v>
      </c>
      <c r="J58">
        <v>6.85</v>
      </c>
      <c r="K58">
        <v>234</v>
      </c>
      <c r="L58" t="s">
        <v>56</v>
      </c>
      <c r="M58" t="s">
        <v>13</v>
      </c>
      <c r="N58">
        <v>2.5899999999999999E-3</v>
      </c>
      <c r="O58">
        <v>4.24E-2</v>
      </c>
      <c r="P58">
        <v>3.16</v>
      </c>
      <c r="Q58" t="s">
        <v>12</v>
      </c>
      <c r="R58" t="s">
        <v>13</v>
      </c>
      <c r="S58">
        <v>2.1100000000000001E-2</v>
      </c>
      <c r="T58">
        <v>0.31900000000000001</v>
      </c>
      <c r="U58">
        <v>12.4</v>
      </c>
      <c r="W58" s="2">
        <v>1</v>
      </c>
      <c r="Y58" s="2">
        <f t="shared" si="2"/>
        <v>234</v>
      </c>
      <c r="AB58" s="3"/>
      <c r="AC58" s="3"/>
      <c r="AD58" s="3"/>
      <c r="AE58" s="3"/>
      <c r="AF58">
        <v>1</v>
      </c>
      <c r="AH58" s="4">
        <f t="shared" si="0"/>
        <v>3.16</v>
      </c>
      <c r="AK58" s="3"/>
      <c r="AL58" s="3"/>
      <c r="AM58" s="3"/>
      <c r="AN58" s="3"/>
      <c r="AO58">
        <v>1</v>
      </c>
      <c r="AQ58" s="4">
        <f t="shared" si="1"/>
        <v>12.4</v>
      </c>
      <c r="AT58" s="3"/>
      <c r="AU58" s="3"/>
      <c r="AV58" s="3"/>
      <c r="AW58" s="3"/>
    </row>
    <row r="59" spans="1:49" x14ac:dyDescent="0.35">
      <c r="A59" s="1">
        <v>41543</v>
      </c>
      <c r="B59" t="s">
        <v>89</v>
      </c>
      <c r="C59" t="s">
        <v>115</v>
      </c>
      <c r="D59">
        <v>34</v>
      </c>
      <c r="E59">
        <v>1</v>
      </c>
      <c r="F59">
        <v>1</v>
      </c>
      <c r="G59" t="s">
        <v>57</v>
      </c>
      <c r="H59" t="s">
        <v>13</v>
      </c>
      <c r="I59">
        <v>7.1099999999999997E-2</v>
      </c>
      <c r="J59">
        <v>1.1200000000000001</v>
      </c>
      <c r="K59">
        <v>15.4</v>
      </c>
      <c r="L59" t="s">
        <v>56</v>
      </c>
      <c r="M59" t="s">
        <v>13</v>
      </c>
      <c r="N59">
        <v>3.2799999999999999E-3</v>
      </c>
      <c r="O59">
        <v>6.0699999999999997E-2</v>
      </c>
      <c r="P59">
        <v>4.21</v>
      </c>
      <c r="Q59" t="s">
        <v>12</v>
      </c>
      <c r="R59" t="s">
        <v>13</v>
      </c>
      <c r="S59">
        <v>8.8000000000000005E-3</v>
      </c>
      <c r="T59">
        <v>0.122</v>
      </c>
      <c r="U59">
        <v>4.3099999999999996</v>
      </c>
      <c r="W59" s="2">
        <v>1</v>
      </c>
      <c r="Y59" s="2">
        <f t="shared" si="2"/>
        <v>15.4</v>
      </c>
      <c r="AB59" s="3"/>
      <c r="AC59" s="3"/>
      <c r="AF59">
        <v>1</v>
      </c>
      <c r="AH59" s="4">
        <f t="shared" si="0"/>
        <v>4.21</v>
      </c>
      <c r="AK59" s="3"/>
      <c r="AL59" s="3"/>
      <c r="AO59">
        <v>1</v>
      </c>
      <c r="AQ59" s="4">
        <f t="shared" si="1"/>
        <v>4.3099999999999996</v>
      </c>
      <c r="AT59" s="3"/>
      <c r="AU59" s="3"/>
    </row>
    <row r="60" spans="1:49" x14ac:dyDescent="0.35">
      <c r="A60" s="1">
        <v>41543</v>
      </c>
      <c r="B60" t="s">
        <v>89</v>
      </c>
      <c r="C60" t="s">
        <v>116</v>
      </c>
      <c r="D60">
        <v>35</v>
      </c>
      <c r="E60">
        <v>1</v>
      </c>
      <c r="F60">
        <v>1</v>
      </c>
      <c r="G60" t="s">
        <v>57</v>
      </c>
      <c r="H60" t="s">
        <v>13</v>
      </c>
      <c r="I60">
        <v>0.247</v>
      </c>
      <c r="J60">
        <v>3.31</v>
      </c>
      <c r="K60">
        <v>98.3</v>
      </c>
      <c r="L60" t="s">
        <v>56</v>
      </c>
      <c r="M60" t="s">
        <v>13</v>
      </c>
      <c r="N60">
        <v>2.8800000000000002E-3</v>
      </c>
      <c r="O60">
        <v>4.4699999999999997E-2</v>
      </c>
      <c r="P60">
        <v>3.29</v>
      </c>
      <c r="Q60" t="s">
        <v>12</v>
      </c>
      <c r="R60" t="s">
        <v>13</v>
      </c>
      <c r="S60">
        <v>1.1900000000000001E-2</v>
      </c>
      <c r="T60">
        <v>0.188</v>
      </c>
      <c r="U60">
        <v>6.99</v>
      </c>
      <c r="W60" s="2">
        <v>1</v>
      </c>
      <c r="Y60" s="2">
        <f t="shared" si="2"/>
        <v>98.3</v>
      </c>
      <c r="AD60" s="3"/>
      <c r="AE60" s="3"/>
      <c r="AF60">
        <v>1</v>
      </c>
      <c r="AH60" s="4">
        <f t="shared" si="0"/>
        <v>3.29</v>
      </c>
      <c r="AM60" s="3"/>
      <c r="AN60" s="3"/>
      <c r="AO60">
        <v>1</v>
      </c>
      <c r="AQ60" s="4">
        <f t="shared" si="1"/>
        <v>6.99</v>
      </c>
      <c r="AV60" s="3"/>
      <c r="AW60" s="3"/>
    </row>
    <row r="61" spans="1:49" x14ac:dyDescent="0.35">
      <c r="A61" s="1">
        <v>41543</v>
      </c>
      <c r="B61" t="s">
        <v>89</v>
      </c>
      <c r="C61" t="s">
        <v>116</v>
      </c>
      <c r="D61">
        <v>35</v>
      </c>
      <c r="E61">
        <v>1</v>
      </c>
      <c r="F61">
        <v>1</v>
      </c>
      <c r="G61" t="s">
        <v>57</v>
      </c>
      <c r="H61" t="s">
        <v>13</v>
      </c>
      <c r="I61">
        <v>0.247</v>
      </c>
      <c r="J61">
        <v>3.27</v>
      </c>
      <c r="K61">
        <v>96.8</v>
      </c>
      <c r="L61" t="s">
        <v>56</v>
      </c>
      <c r="M61" t="s">
        <v>13</v>
      </c>
      <c r="N61">
        <v>2.96E-3</v>
      </c>
      <c r="O61">
        <v>4.99E-2</v>
      </c>
      <c r="P61">
        <v>3.59</v>
      </c>
      <c r="Q61" t="s">
        <v>12</v>
      </c>
      <c r="R61" t="s">
        <v>13</v>
      </c>
      <c r="S61">
        <v>1.0999999999999999E-2</v>
      </c>
      <c r="T61">
        <v>0.17199999999999999</v>
      </c>
      <c r="U61">
        <v>6.31</v>
      </c>
      <c r="W61" s="2">
        <v>1</v>
      </c>
      <c r="Y61" s="2">
        <f t="shared" si="2"/>
        <v>96.8</v>
      </c>
      <c r="Z61" s="3"/>
      <c r="AA61" s="3"/>
      <c r="AB61" s="3">
        <f>ABS(100*ABS(Y61-Y60)/AVERAGE(Y61,Y60))</f>
        <v>1.5376729882111737</v>
      </c>
      <c r="AC61" s="3" t="str">
        <f>IF(Y61&gt;10, (IF((AND(AB61&gt;=0,AB61&lt;=20)=TRUE),"PASS","FAIL")),(IF((AND(AB61&gt;=0,AB61&lt;=50)=TRUE),"PASS","FAIL")))</f>
        <v>PASS</v>
      </c>
      <c r="AF61">
        <v>1</v>
      </c>
      <c r="AH61" s="4">
        <f t="shared" si="0"/>
        <v>3.59</v>
      </c>
      <c r="AI61" s="3"/>
      <c r="AJ61" s="3"/>
      <c r="AK61" s="3">
        <f>ABS(100*ABS(AH61-AH60)/AVERAGE(AH61,AH60))</f>
        <v>8.7209302325581337</v>
      </c>
      <c r="AL61" s="3" t="str">
        <f>IF(AH61&gt;10, (IF((AND(AK61&gt;=0,AK61&lt;=20)=TRUE),"PASS","FAIL")),(IF((AND(AK61&gt;=0,AK61&lt;=50)=TRUE),"PASS","FAIL")))</f>
        <v>PASS</v>
      </c>
      <c r="AO61">
        <v>1</v>
      </c>
      <c r="AQ61" s="4">
        <f t="shared" si="1"/>
        <v>6.31</v>
      </c>
      <c r="AR61" s="3"/>
      <c r="AS61" s="3"/>
      <c r="AT61" s="3">
        <f>ABS(100*ABS(AQ61-AQ60)/AVERAGE(AQ61,AQ60))</f>
        <v>10.225563909774444</v>
      </c>
      <c r="AU61" s="3" t="str">
        <f>IF(AQ61&gt;10, (IF((AND(AT61&gt;=0,AT61&lt;=20)=TRUE),"PASS","FAIL")),(IF((AND(AT61&gt;=0,AT61&lt;=50)=TRUE),"PASS","FAIL")))</f>
        <v>PASS</v>
      </c>
    </row>
    <row r="62" spans="1:49" x14ac:dyDescent="0.35">
      <c r="A62" s="1">
        <v>41543</v>
      </c>
      <c r="B62" t="s">
        <v>89</v>
      </c>
      <c r="C62" t="s">
        <v>117</v>
      </c>
      <c r="D62">
        <v>36</v>
      </c>
      <c r="E62">
        <v>1</v>
      </c>
      <c r="F62">
        <v>1</v>
      </c>
      <c r="G62" t="s">
        <v>57</v>
      </c>
      <c r="H62" t="s">
        <v>13</v>
      </c>
      <c r="I62">
        <v>5.5899999999999998E-2</v>
      </c>
      <c r="J62">
        <v>0.86599999999999999</v>
      </c>
      <c r="K62">
        <v>5.74</v>
      </c>
      <c r="L62" t="s">
        <v>56</v>
      </c>
      <c r="M62" t="s">
        <v>13</v>
      </c>
      <c r="N62">
        <v>3.5599999999999998E-3</v>
      </c>
      <c r="O62">
        <v>5.1900000000000002E-2</v>
      </c>
      <c r="P62">
        <v>3.7</v>
      </c>
      <c r="Q62" t="s">
        <v>12</v>
      </c>
      <c r="R62" t="s">
        <v>13</v>
      </c>
      <c r="S62">
        <v>1.12E-2</v>
      </c>
      <c r="T62">
        <v>0.157</v>
      </c>
      <c r="U62">
        <v>5.73</v>
      </c>
      <c r="W62" s="2">
        <v>1</v>
      </c>
      <c r="Y62" s="2">
        <f t="shared" si="2"/>
        <v>5.74</v>
      </c>
      <c r="AF62">
        <v>1</v>
      </c>
      <c r="AH62" s="4">
        <f t="shared" si="0"/>
        <v>3.7</v>
      </c>
      <c r="AO62">
        <v>1</v>
      </c>
      <c r="AQ62" s="4">
        <f t="shared" si="1"/>
        <v>5.73</v>
      </c>
    </row>
    <row r="63" spans="1:49" x14ac:dyDescent="0.35">
      <c r="A63" s="1">
        <v>41543</v>
      </c>
      <c r="B63" t="s">
        <v>89</v>
      </c>
      <c r="C63" t="s">
        <v>118</v>
      </c>
      <c r="D63">
        <v>37</v>
      </c>
      <c r="E63">
        <v>1</v>
      </c>
      <c r="F63">
        <v>1</v>
      </c>
      <c r="G63" t="s">
        <v>57</v>
      </c>
      <c r="H63" t="s">
        <v>13</v>
      </c>
      <c r="I63">
        <v>4.9500000000000002E-2</v>
      </c>
      <c r="J63">
        <v>0.78600000000000003</v>
      </c>
      <c r="K63">
        <v>2.75</v>
      </c>
      <c r="L63" t="s">
        <v>56</v>
      </c>
      <c r="M63" t="s">
        <v>13</v>
      </c>
      <c r="N63">
        <v>3.5799999999999998E-3</v>
      </c>
      <c r="O63">
        <v>5.9799999999999999E-2</v>
      </c>
      <c r="P63">
        <v>4.1500000000000004</v>
      </c>
      <c r="Q63" t="s">
        <v>12</v>
      </c>
      <c r="R63" t="s">
        <v>13</v>
      </c>
      <c r="S63">
        <v>4.7000000000000002E-3</v>
      </c>
      <c r="T63">
        <v>7.4200000000000002E-2</v>
      </c>
      <c r="U63">
        <v>2.35</v>
      </c>
      <c r="W63" s="2">
        <v>1</v>
      </c>
      <c r="Y63" s="2">
        <f t="shared" si="2"/>
        <v>2.75</v>
      </c>
      <c r="AF63">
        <v>1</v>
      </c>
      <c r="AH63" s="4">
        <f t="shared" si="0"/>
        <v>4.1500000000000004</v>
      </c>
      <c r="AO63">
        <v>1</v>
      </c>
      <c r="AQ63" s="4">
        <f t="shared" si="1"/>
        <v>2.35</v>
      </c>
    </row>
    <row r="64" spans="1:49" x14ac:dyDescent="0.35">
      <c r="A64" s="1">
        <v>41543</v>
      </c>
      <c r="B64" t="s">
        <v>89</v>
      </c>
      <c r="C64" t="s">
        <v>119</v>
      </c>
      <c r="D64">
        <v>38</v>
      </c>
      <c r="E64">
        <v>1</v>
      </c>
      <c r="F64">
        <v>1</v>
      </c>
      <c r="G64" t="s">
        <v>57</v>
      </c>
      <c r="H64" t="s">
        <v>13</v>
      </c>
      <c r="I64">
        <v>5.0500000000000003E-2</v>
      </c>
      <c r="J64">
        <v>0.79900000000000004</v>
      </c>
      <c r="K64">
        <v>3.21</v>
      </c>
      <c r="L64" t="s">
        <v>56</v>
      </c>
      <c r="M64" t="s">
        <v>13</v>
      </c>
      <c r="N64">
        <v>1.92E-3</v>
      </c>
      <c r="O64">
        <v>3.7600000000000001E-2</v>
      </c>
      <c r="P64">
        <v>2.88</v>
      </c>
      <c r="Q64" t="s">
        <v>12</v>
      </c>
      <c r="R64" t="s">
        <v>13</v>
      </c>
      <c r="S64">
        <v>5.47E-3</v>
      </c>
      <c r="T64">
        <v>6.7400000000000002E-2</v>
      </c>
      <c r="U64">
        <v>2.0699999999999998</v>
      </c>
      <c r="W64" s="2">
        <v>1</v>
      </c>
      <c r="Y64" s="2">
        <f t="shared" si="2"/>
        <v>3.21</v>
      </c>
      <c r="AF64">
        <v>1</v>
      </c>
      <c r="AH64" s="4">
        <f t="shared" si="0"/>
        <v>2.88</v>
      </c>
      <c r="AO64">
        <v>1</v>
      </c>
      <c r="AQ64" s="4">
        <f t="shared" si="1"/>
        <v>2.0699999999999998</v>
      </c>
    </row>
    <row r="65" spans="1:49" x14ac:dyDescent="0.35">
      <c r="A65" s="1">
        <v>41543</v>
      </c>
      <c r="B65" t="s">
        <v>89</v>
      </c>
      <c r="C65" t="s">
        <v>120</v>
      </c>
      <c r="D65">
        <v>39</v>
      </c>
      <c r="E65">
        <v>1</v>
      </c>
      <c r="F65">
        <v>1</v>
      </c>
      <c r="G65" t="s">
        <v>57</v>
      </c>
      <c r="H65" t="s">
        <v>13</v>
      </c>
      <c r="I65">
        <v>0.19600000000000001</v>
      </c>
      <c r="J65">
        <v>2.67</v>
      </c>
      <c r="K65">
        <v>73.8</v>
      </c>
      <c r="L65" t="s">
        <v>56</v>
      </c>
      <c r="M65" t="s">
        <v>13</v>
      </c>
      <c r="N65">
        <v>2.3500000000000001E-3</v>
      </c>
      <c r="O65">
        <v>3.7600000000000001E-2</v>
      </c>
      <c r="P65">
        <v>2.88</v>
      </c>
      <c r="Q65" t="s">
        <v>12</v>
      </c>
      <c r="R65" t="s">
        <v>13</v>
      </c>
      <c r="S65">
        <v>0.01</v>
      </c>
      <c r="T65">
        <v>0.155</v>
      </c>
      <c r="U65">
        <v>5.63</v>
      </c>
      <c r="W65" s="2">
        <v>1</v>
      </c>
      <c r="Y65" s="2">
        <f t="shared" si="2"/>
        <v>73.8</v>
      </c>
      <c r="AB65" s="3"/>
      <c r="AC65" s="3"/>
      <c r="AD65" s="3"/>
      <c r="AE65" s="3"/>
      <c r="AF65">
        <v>1</v>
      </c>
      <c r="AH65" s="4">
        <f t="shared" si="0"/>
        <v>2.88</v>
      </c>
      <c r="AK65" s="3"/>
      <c r="AL65" s="3"/>
      <c r="AM65" s="3"/>
      <c r="AN65" s="3"/>
      <c r="AO65">
        <v>1</v>
      </c>
      <c r="AQ65" s="4">
        <f t="shared" si="1"/>
        <v>5.63</v>
      </c>
      <c r="AT65" s="3"/>
      <c r="AU65" s="3"/>
      <c r="AV65" s="3"/>
      <c r="AW65" s="3"/>
    </row>
    <row r="66" spans="1:49" x14ac:dyDescent="0.35">
      <c r="A66" s="1">
        <v>41543</v>
      </c>
      <c r="B66" t="s">
        <v>89</v>
      </c>
      <c r="C66" t="s">
        <v>121</v>
      </c>
      <c r="D66">
        <v>40</v>
      </c>
      <c r="E66">
        <v>1</v>
      </c>
      <c r="F66">
        <v>1</v>
      </c>
      <c r="G66" t="s">
        <v>57</v>
      </c>
      <c r="H66" t="s">
        <v>13</v>
      </c>
      <c r="I66">
        <v>5.8000000000000003E-2</v>
      </c>
      <c r="J66">
        <v>0.90500000000000003</v>
      </c>
      <c r="K66">
        <v>7.21</v>
      </c>
      <c r="L66" t="s">
        <v>56</v>
      </c>
      <c r="M66" t="s">
        <v>13</v>
      </c>
      <c r="N66">
        <v>1.0699999999999999E-2</v>
      </c>
      <c r="O66">
        <v>0.16600000000000001</v>
      </c>
      <c r="P66">
        <v>10.199999999999999</v>
      </c>
      <c r="Q66" t="s">
        <v>12</v>
      </c>
      <c r="R66" t="s">
        <v>13</v>
      </c>
      <c r="S66">
        <v>3.1199999999999999E-2</v>
      </c>
      <c r="T66">
        <v>0.46200000000000002</v>
      </c>
      <c r="U66">
        <v>18.2</v>
      </c>
      <c r="W66" s="2">
        <v>1</v>
      </c>
      <c r="Y66" s="2">
        <f t="shared" si="2"/>
        <v>7.21</v>
      </c>
      <c r="AB66" s="3"/>
      <c r="AC66" s="3"/>
      <c r="AF66">
        <v>1</v>
      </c>
      <c r="AH66" s="4">
        <f t="shared" si="0"/>
        <v>10.199999999999999</v>
      </c>
      <c r="AK66" s="3"/>
      <c r="AL66" s="3"/>
      <c r="AO66">
        <v>1</v>
      </c>
      <c r="AQ66" s="4">
        <f t="shared" si="1"/>
        <v>18.2</v>
      </c>
      <c r="AT66" s="3"/>
      <c r="AU66" s="3"/>
    </row>
    <row r="67" spans="1:49" x14ac:dyDescent="0.35">
      <c r="A67" s="1">
        <v>41543</v>
      </c>
      <c r="B67" t="s">
        <v>89</v>
      </c>
      <c r="C67" t="s">
        <v>122</v>
      </c>
      <c r="D67">
        <v>45</v>
      </c>
      <c r="E67">
        <v>1</v>
      </c>
      <c r="F67">
        <v>1</v>
      </c>
      <c r="G67" t="s">
        <v>57</v>
      </c>
      <c r="H67" t="s">
        <v>13</v>
      </c>
      <c r="I67">
        <v>9.9000000000000005E-2</v>
      </c>
      <c r="J67">
        <v>1.36</v>
      </c>
      <c r="K67">
        <v>24.2</v>
      </c>
      <c r="L67" t="s">
        <v>56</v>
      </c>
      <c r="M67" t="s">
        <v>13</v>
      </c>
      <c r="N67">
        <v>3.44E-2</v>
      </c>
      <c r="O67">
        <v>0.48599999999999999</v>
      </c>
      <c r="P67">
        <v>28.7</v>
      </c>
      <c r="Q67" t="s">
        <v>12</v>
      </c>
      <c r="R67" t="s">
        <v>13</v>
      </c>
      <c r="S67">
        <v>6.0999999999999999E-2</v>
      </c>
      <c r="T67">
        <v>0.81299999999999994</v>
      </c>
      <c r="U67">
        <v>32.799999999999997</v>
      </c>
      <c r="W67" s="2">
        <v>1</v>
      </c>
      <c r="Y67" s="2">
        <f t="shared" si="2"/>
        <v>24.2</v>
      </c>
      <c r="AD67" s="3">
        <f>100*((Y67*4080)-(Y66*4000))/(1000*80)</f>
        <v>87.37</v>
      </c>
      <c r="AE67" s="3" t="str">
        <f>IF(Y66&gt;10, (IF((AND(AD67&gt;=80,AD67&lt;=120)=TRUE),"PASS","FAIL")),(IF((AND(AD67&gt;=50,AD67&lt;=150)=TRUE),"PASS","FAIL")))</f>
        <v>PASS</v>
      </c>
      <c r="AF67">
        <v>1</v>
      </c>
      <c r="AH67" s="4">
        <f t="shared" ref="AH67:AH130" si="3">P67</f>
        <v>28.7</v>
      </c>
      <c r="AM67" s="3">
        <f>100*((AH67*4080)-(AH66*4000))/(1000*80)</f>
        <v>95.37</v>
      </c>
      <c r="AN67" s="3" t="str">
        <f>IF(AH66&gt;10, (IF((AND(AM67&gt;=80,AM67&lt;=120)=TRUE),"PASS","FAIL")),(IF((AND(AM67&gt;=50,AM67&lt;=150)=TRUE),"PASS","FAIL")))</f>
        <v>PASS</v>
      </c>
      <c r="AO67">
        <v>1</v>
      </c>
      <c r="AQ67" s="4">
        <f t="shared" ref="AQ67:AQ130" si="4">U67</f>
        <v>32.799999999999997</v>
      </c>
      <c r="AV67" s="3">
        <f>100*((AQ67*4080)-(AQ66*4000))/(1000*80)</f>
        <v>76.28</v>
      </c>
      <c r="AW67" s="3" t="str">
        <f>IF(AQ66&gt;10, (IF((AND(AV67&gt;=80,AV67&lt;=120)=TRUE),"PASS","FAIL")),(IF((AND(AV67&gt;=50,AV67&lt;=150)=TRUE),"PASS","FAIL")))</f>
        <v>FAIL</v>
      </c>
    </row>
    <row r="68" spans="1:49" x14ac:dyDescent="0.35">
      <c r="A68" s="1">
        <v>41543</v>
      </c>
      <c r="B68" t="s">
        <v>89</v>
      </c>
      <c r="C68" t="s">
        <v>18</v>
      </c>
      <c r="D68" t="s">
        <v>15</v>
      </c>
      <c r="E68">
        <v>1</v>
      </c>
      <c r="F68">
        <v>1</v>
      </c>
      <c r="G68" t="s">
        <v>57</v>
      </c>
      <c r="H68" t="s">
        <v>13</v>
      </c>
      <c r="I68">
        <v>0.108</v>
      </c>
      <c r="J68">
        <v>1.55</v>
      </c>
      <c r="K68">
        <v>31.5</v>
      </c>
      <c r="L68" t="s">
        <v>56</v>
      </c>
      <c r="M68" t="s">
        <v>13</v>
      </c>
      <c r="N68">
        <v>3.1300000000000001E-2</v>
      </c>
      <c r="O68">
        <v>0.443</v>
      </c>
      <c r="P68">
        <v>26.2</v>
      </c>
      <c r="Q68" t="s">
        <v>12</v>
      </c>
      <c r="R68" t="s">
        <v>13</v>
      </c>
      <c r="S68">
        <v>4.5699999999999998E-2</v>
      </c>
      <c r="T68">
        <v>0.66600000000000004</v>
      </c>
      <c r="U68">
        <v>26.7</v>
      </c>
      <c r="W68" s="2">
        <v>1</v>
      </c>
      <c r="Y68" s="2">
        <f t="shared" ref="Y68:Y131" si="5">K68</f>
        <v>31.5</v>
      </c>
      <c r="Z68" s="3">
        <f>100*(Y68-25)/25</f>
        <v>26</v>
      </c>
      <c r="AA68" s="3" t="str">
        <f>IF((ABS(Z68))&lt;=20,"PASS","FAIL")</f>
        <v>FAIL</v>
      </c>
      <c r="AD68" s="3"/>
      <c r="AE68" s="3"/>
      <c r="AF68">
        <v>1</v>
      </c>
      <c r="AH68" s="4">
        <f t="shared" si="3"/>
        <v>26.2</v>
      </c>
      <c r="AI68" s="3">
        <f>100*(AH68-25)/25</f>
        <v>4.7999999999999972</v>
      </c>
      <c r="AJ68" s="3" t="str">
        <f>IF((ABS(AI68))&lt;=20,"PASS","FAIL")</f>
        <v>PASS</v>
      </c>
      <c r="AM68" s="3"/>
      <c r="AN68" s="3"/>
      <c r="AO68">
        <v>1</v>
      </c>
      <c r="AQ68" s="4">
        <f t="shared" si="4"/>
        <v>26.7</v>
      </c>
      <c r="AR68" s="3">
        <f>100*(AQ68-25)/25</f>
        <v>6.799999999999998</v>
      </c>
      <c r="AS68" s="3" t="str">
        <f>IF((ABS(AR68))&lt;=20,"PASS","FAIL")</f>
        <v>PASS</v>
      </c>
      <c r="AV68" s="3"/>
      <c r="AW68" s="3"/>
    </row>
    <row r="69" spans="1:49" x14ac:dyDescent="0.35">
      <c r="A69" s="1">
        <v>41543</v>
      </c>
      <c r="B69" t="s">
        <v>89</v>
      </c>
      <c r="C69" t="s">
        <v>51</v>
      </c>
      <c r="D69" t="s">
        <v>88</v>
      </c>
      <c r="E69">
        <v>1</v>
      </c>
      <c r="F69">
        <v>1</v>
      </c>
      <c r="G69" t="s">
        <v>57</v>
      </c>
      <c r="H69" t="s">
        <v>13</v>
      </c>
      <c r="I69">
        <v>5.8400000000000001E-2</v>
      </c>
      <c r="J69">
        <v>0.755</v>
      </c>
      <c r="K69">
        <v>1.57</v>
      </c>
      <c r="L69" t="s">
        <v>56</v>
      </c>
      <c r="M69" t="s">
        <v>13</v>
      </c>
      <c r="N69">
        <v>9.990000000000001E-4</v>
      </c>
      <c r="O69">
        <v>6.7499999999999999E-3</v>
      </c>
      <c r="P69">
        <v>1.1100000000000001</v>
      </c>
      <c r="Q69" t="s">
        <v>12</v>
      </c>
      <c r="R69" t="s">
        <v>13</v>
      </c>
      <c r="S69">
        <v>2.47E-3</v>
      </c>
      <c r="T69">
        <v>9.5500000000000001E-4</v>
      </c>
      <c r="U69">
        <v>-0.623</v>
      </c>
      <c r="W69" s="2">
        <v>1</v>
      </c>
      <c r="Y69" s="2">
        <f t="shared" si="5"/>
        <v>1.57</v>
      </c>
      <c r="AF69">
        <v>1</v>
      </c>
      <c r="AH69" s="4">
        <f t="shared" si="3"/>
        <v>1.1100000000000001</v>
      </c>
      <c r="AO69">
        <v>1</v>
      </c>
      <c r="AQ69" s="4">
        <f t="shared" si="4"/>
        <v>-0.623</v>
      </c>
    </row>
    <row r="70" spans="1:49" x14ac:dyDescent="0.35">
      <c r="A70" s="1">
        <v>41543</v>
      </c>
      <c r="B70" t="s">
        <v>89</v>
      </c>
      <c r="C70" t="s">
        <v>123</v>
      </c>
      <c r="D70">
        <v>46</v>
      </c>
      <c r="E70">
        <v>1</v>
      </c>
      <c r="F70">
        <v>1</v>
      </c>
      <c r="G70" t="s">
        <v>57</v>
      </c>
      <c r="H70" t="s">
        <v>13</v>
      </c>
      <c r="I70">
        <v>5.2400000000000002E-2</v>
      </c>
      <c r="J70">
        <v>0.86199999999999999</v>
      </c>
      <c r="K70">
        <v>5.6</v>
      </c>
      <c r="L70" t="s">
        <v>56</v>
      </c>
      <c r="M70" t="s">
        <v>13</v>
      </c>
      <c r="N70">
        <v>2.9199999999999999E-3</v>
      </c>
      <c r="O70">
        <v>5.2699999999999997E-2</v>
      </c>
      <c r="P70">
        <v>3.75</v>
      </c>
      <c r="Q70" t="s">
        <v>12</v>
      </c>
      <c r="R70" t="s">
        <v>13</v>
      </c>
      <c r="S70">
        <v>8.4499999999999992E-3</v>
      </c>
      <c r="T70">
        <v>0.13300000000000001</v>
      </c>
      <c r="U70">
        <v>4.76</v>
      </c>
      <c r="W70" s="2">
        <v>1</v>
      </c>
      <c r="Y70" s="2">
        <f t="shared" si="5"/>
        <v>5.6</v>
      </c>
      <c r="AF70">
        <v>1</v>
      </c>
      <c r="AH70" s="4">
        <f t="shared" si="3"/>
        <v>3.75</v>
      </c>
      <c r="AO70">
        <v>3</v>
      </c>
      <c r="AQ70" s="4">
        <f t="shared" si="4"/>
        <v>4.76</v>
      </c>
    </row>
    <row r="71" spans="1:49" x14ac:dyDescent="0.35">
      <c r="A71" s="1">
        <v>41543</v>
      </c>
      <c r="B71" t="s">
        <v>89</v>
      </c>
      <c r="C71" t="s">
        <v>124</v>
      </c>
      <c r="D71">
        <v>47</v>
      </c>
      <c r="E71">
        <v>1</v>
      </c>
      <c r="F71">
        <v>1</v>
      </c>
      <c r="G71" t="s">
        <v>57</v>
      </c>
      <c r="H71" t="s">
        <v>13</v>
      </c>
      <c r="I71">
        <v>8.6999999999999994E-2</v>
      </c>
      <c r="J71">
        <v>1.28</v>
      </c>
      <c r="K71">
        <v>21.4</v>
      </c>
      <c r="L71" t="s">
        <v>56</v>
      </c>
      <c r="M71" t="s">
        <v>13</v>
      </c>
      <c r="N71">
        <v>5.64E-3</v>
      </c>
      <c r="O71">
        <v>8.7499999999999994E-2</v>
      </c>
      <c r="P71">
        <v>5.75</v>
      </c>
      <c r="Q71" t="s">
        <v>12</v>
      </c>
      <c r="R71" t="s">
        <v>13</v>
      </c>
      <c r="S71">
        <v>9.9299999999999996E-3</v>
      </c>
      <c r="T71">
        <v>0.158</v>
      </c>
      <c r="U71">
        <v>5.76</v>
      </c>
      <c r="W71" s="2">
        <v>1</v>
      </c>
      <c r="Y71" s="2">
        <f t="shared" si="5"/>
        <v>21.4</v>
      </c>
      <c r="AF71">
        <v>1</v>
      </c>
      <c r="AH71" s="4">
        <f t="shared" si="3"/>
        <v>5.75</v>
      </c>
      <c r="AO71">
        <v>1</v>
      </c>
      <c r="AQ71" s="4">
        <f t="shared" si="4"/>
        <v>5.76</v>
      </c>
    </row>
    <row r="72" spans="1:49" x14ac:dyDescent="0.35">
      <c r="A72" s="1">
        <v>41543</v>
      </c>
      <c r="B72" t="s">
        <v>89</v>
      </c>
      <c r="C72" t="s">
        <v>125</v>
      </c>
      <c r="D72">
        <v>48</v>
      </c>
      <c r="E72">
        <v>1</v>
      </c>
      <c r="F72">
        <v>1</v>
      </c>
      <c r="G72" t="s">
        <v>57</v>
      </c>
      <c r="H72" t="s">
        <v>13</v>
      </c>
      <c r="I72">
        <v>5.3900000000000003E-2</v>
      </c>
      <c r="J72">
        <v>0.86199999999999999</v>
      </c>
      <c r="K72">
        <v>5.6</v>
      </c>
      <c r="L72" t="s">
        <v>56</v>
      </c>
      <c r="M72" t="s">
        <v>13</v>
      </c>
      <c r="N72">
        <v>3.4299999999999999E-3</v>
      </c>
      <c r="O72">
        <v>5.3699999999999998E-2</v>
      </c>
      <c r="P72">
        <v>3.81</v>
      </c>
      <c r="Q72" t="s">
        <v>12</v>
      </c>
      <c r="R72" t="s">
        <v>13</v>
      </c>
      <c r="S72">
        <v>4.6299999999999996E-3</v>
      </c>
      <c r="T72">
        <v>6.9699999999999998E-2</v>
      </c>
      <c r="U72">
        <v>2.17</v>
      </c>
      <c r="W72" s="2">
        <v>1</v>
      </c>
      <c r="Y72" s="2">
        <f t="shared" si="5"/>
        <v>5.6</v>
      </c>
      <c r="AB72" s="3"/>
      <c r="AC72" s="3"/>
      <c r="AD72" s="3"/>
      <c r="AE72" s="3"/>
      <c r="AF72">
        <v>1</v>
      </c>
      <c r="AH72" s="4">
        <f t="shared" si="3"/>
        <v>3.81</v>
      </c>
      <c r="AK72" s="3"/>
      <c r="AL72" s="3"/>
      <c r="AM72" s="3"/>
      <c r="AN72" s="3"/>
      <c r="AO72">
        <v>1</v>
      </c>
      <c r="AQ72" s="4">
        <f t="shared" si="4"/>
        <v>2.17</v>
      </c>
      <c r="AT72" s="3"/>
      <c r="AU72" s="3"/>
      <c r="AV72" s="3"/>
      <c r="AW72" s="3"/>
    </row>
    <row r="73" spans="1:49" x14ac:dyDescent="0.35">
      <c r="A73" s="1">
        <v>41543</v>
      </c>
      <c r="B73" t="s">
        <v>89</v>
      </c>
      <c r="C73" t="s">
        <v>126</v>
      </c>
      <c r="D73">
        <v>49</v>
      </c>
      <c r="E73">
        <v>1</v>
      </c>
      <c r="F73">
        <v>1</v>
      </c>
      <c r="G73" t="s">
        <v>57</v>
      </c>
      <c r="H73" t="s">
        <v>13</v>
      </c>
      <c r="I73">
        <v>5.8700000000000002E-2</v>
      </c>
      <c r="J73">
        <v>0.94299999999999995</v>
      </c>
      <c r="K73">
        <v>8.66</v>
      </c>
      <c r="L73" t="s">
        <v>56</v>
      </c>
      <c r="M73" t="s">
        <v>13</v>
      </c>
      <c r="N73">
        <v>3.8400000000000001E-3</v>
      </c>
      <c r="O73">
        <v>6.3E-2</v>
      </c>
      <c r="P73">
        <v>4.34</v>
      </c>
      <c r="Q73" t="s">
        <v>12</v>
      </c>
      <c r="R73" t="s">
        <v>13</v>
      </c>
      <c r="S73">
        <v>9.3299999999999998E-3</v>
      </c>
      <c r="T73">
        <v>0.14599999999999999</v>
      </c>
      <c r="U73">
        <v>5.28</v>
      </c>
      <c r="W73" s="2">
        <v>1</v>
      </c>
      <c r="Y73" s="2">
        <f t="shared" si="5"/>
        <v>8.66</v>
      </c>
      <c r="AB73" s="3"/>
      <c r="AC73" s="3"/>
      <c r="AF73">
        <v>1</v>
      </c>
      <c r="AH73" s="4">
        <f t="shared" si="3"/>
        <v>4.34</v>
      </c>
      <c r="AK73" s="3"/>
      <c r="AL73" s="3"/>
      <c r="AO73">
        <v>1</v>
      </c>
      <c r="AQ73" s="4">
        <f t="shared" si="4"/>
        <v>5.28</v>
      </c>
      <c r="AT73" s="3"/>
      <c r="AU73" s="3"/>
    </row>
    <row r="74" spans="1:49" x14ac:dyDescent="0.35">
      <c r="A74" s="1">
        <v>41543</v>
      </c>
      <c r="B74" t="s">
        <v>89</v>
      </c>
      <c r="C74" t="s">
        <v>127</v>
      </c>
      <c r="D74">
        <v>50</v>
      </c>
      <c r="E74">
        <v>1</v>
      </c>
      <c r="F74">
        <v>1</v>
      </c>
      <c r="G74" t="s">
        <v>57</v>
      </c>
      <c r="H74" t="s">
        <v>13</v>
      </c>
      <c r="I74">
        <v>0.47299999999999998</v>
      </c>
      <c r="J74">
        <v>6.2</v>
      </c>
      <c r="K74">
        <v>209</v>
      </c>
      <c r="L74" t="s">
        <v>56</v>
      </c>
      <c r="M74" t="s">
        <v>13</v>
      </c>
      <c r="N74">
        <v>2.8300000000000001E-3</v>
      </c>
      <c r="O74">
        <v>4.5400000000000003E-2</v>
      </c>
      <c r="P74">
        <v>3.33</v>
      </c>
      <c r="Q74" t="s">
        <v>12</v>
      </c>
      <c r="R74" t="s">
        <v>13</v>
      </c>
      <c r="S74">
        <v>2.7699999999999999E-2</v>
      </c>
      <c r="T74">
        <v>0.41699999999999998</v>
      </c>
      <c r="U74">
        <v>16.399999999999999</v>
      </c>
      <c r="W74" s="2">
        <v>1</v>
      </c>
      <c r="Y74" s="2">
        <f t="shared" si="5"/>
        <v>209</v>
      </c>
      <c r="AD74" s="3"/>
      <c r="AE74" s="3"/>
      <c r="AF74">
        <v>1</v>
      </c>
      <c r="AH74" s="4">
        <f t="shared" si="3"/>
        <v>3.33</v>
      </c>
      <c r="AM74" s="3"/>
      <c r="AN74" s="3"/>
      <c r="AO74">
        <v>1</v>
      </c>
      <c r="AQ74" s="4">
        <f t="shared" si="4"/>
        <v>16.399999999999999</v>
      </c>
      <c r="AV74" s="3"/>
      <c r="AW74" s="3"/>
    </row>
    <row r="75" spans="1:49" x14ac:dyDescent="0.35">
      <c r="A75" s="1">
        <v>41543</v>
      </c>
      <c r="B75" t="s">
        <v>89</v>
      </c>
      <c r="C75" t="s">
        <v>127</v>
      </c>
      <c r="D75">
        <v>50</v>
      </c>
      <c r="E75">
        <v>1</v>
      </c>
      <c r="F75">
        <v>1</v>
      </c>
      <c r="G75" t="s">
        <v>57</v>
      </c>
      <c r="H75" t="s">
        <v>13</v>
      </c>
      <c r="I75">
        <v>0.47299999999999998</v>
      </c>
      <c r="J75">
        <v>6.22</v>
      </c>
      <c r="K75">
        <v>210</v>
      </c>
      <c r="L75" t="s">
        <v>56</v>
      </c>
      <c r="M75" t="s">
        <v>13</v>
      </c>
      <c r="N75">
        <v>3.0699999999999998E-3</v>
      </c>
      <c r="O75">
        <v>5.3900000000000003E-2</v>
      </c>
      <c r="P75">
        <v>3.82</v>
      </c>
      <c r="Q75" t="s">
        <v>12</v>
      </c>
      <c r="R75" t="s">
        <v>13</v>
      </c>
      <c r="S75">
        <v>2.6700000000000002E-2</v>
      </c>
      <c r="T75">
        <v>0.40300000000000002</v>
      </c>
      <c r="U75">
        <v>15.8</v>
      </c>
      <c r="W75" s="2">
        <v>1</v>
      </c>
      <c r="Y75" s="2">
        <f t="shared" si="5"/>
        <v>210</v>
      </c>
      <c r="Z75" s="3"/>
      <c r="AA75" s="3"/>
      <c r="AB75" s="3">
        <f>ABS(100*ABS(Y75-Y74)/AVERAGE(Y75,Y74))</f>
        <v>0.47732696897374699</v>
      </c>
      <c r="AC75" s="3" t="str">
        <f>IF(Y75&gt;10, (IF((AND(AB75&gt;=0,AB75&lt;=20)=TRUE),"PASS","FAIL")),(IF((AND(AB75&gt;=0,AB75&lt;=50)=TRUE),"PASS","FAIL")))</f>
        <v>PASS</v>
      </c>
      <c r="AF75">
        <v>1</v>
      </c>
      <c r="AH75" s="4">
        <f t="shared" si="3"/>
        <v>3.82</v>
      </c>
      <c r="AI75" s="3"/>
      <c r="AJ75" s="3"/>
      <c r="AK75" s="3">
        <f>ABS(100*ABS(AH75-AH74)/AVERAGE(AH75,AH74))</f>
        <v>13.7062937062937</v>
      </c>
      <c r="AL75" s="3" t="str">
        <f>IF(AH75&gt;10, (IF((AND(AK75&gt;=0,AK75&lt;=20)=TRUE),"PASS","FAIL")),(IF((AND(AK75&gt;=0,AK75&lt;=50)=TRUE),"PASS","FAIL")))</f>
        <v>PASS</v>
      </c>
      <c r="AO75">
        <v>1</v>
      </c>
      <c r="AQ75" s="4">
        <f t="shared" si="4"/>
        <v>15.8</v>
      </c>
      <c r="AR75" s="3"/>
      <c r="AS75" s="3"/>
      <c r="AT75" s="3">
        <f>ABS(100*ABS(AQ75-AQ74)/AVERAGE(AQ75,AQ74))</f>
        <v>3.7267080745341481</v>
      </c>
      <c r="AU75" s="3" t="str">
        <f>IF(AQ75&gt;10, (IF((AND(AT75&gt;=0,AT75&lt;=20)=TRUE),"PASS","FAIL")),(IF((AND(AT75&gt;=0,AT75&lt;=50)=TRUE),"PASS","FAIL")))</f>
        <v>PASS</v>
      </c>
    </row>
    <row r="76" spans="1:49" x14ac:dyDescent="0.35">
      <c r="A76" s="1">
        <v>41543</v>
      </c>
      <c r="B76" t="s">
        <v>89</v>
      </c>
      <c r="C76" t="s">
        <v>128</v>
      </c>
      <c r="D76">
        <v>51</v>
      </c>
      <c r="E76">
        <v>1</v>
      </c>
      <c r="F76">
        <v>1</v>
      </c>
      <c r="G76" t="s">
        <v>57</v>
      </c>
      <c r="H76" t="s">
        <v>13</v>
      </c>
      <c r="I76">
        <v>5.4399999999999997E-2</v>
      </c>
      <c r="J76">
        <v>0.85</v>
      </c>
      <c r="K76">
        <v>5.14</v>
      </c>
      <c r="L76" t="s">
        <v>56</v>
      </c>
      <c r="M76" t="s">
        <v>13</v>
      </c>
      <c r="N76">
        <v>1.2600000000000001E-3</v>
      </c>
      <c r="O76">
        <v>-1.6800000000000001E-3</v>
      </c>
      <c r="P76">
        <v>0.624</v>
      </c>
      <c r="Q76" t="s">
        <v>12</v>
      </c>
      <c r="R76" t="s">
        <v>13</v>
      </c>
      <c r="S76">
        <v>5.5700000000000003E-3</v>
      </c>
      <c r="T76">
        <v>8.8099999999999998E-2</v>
      </c>
      <c r="U76">
        <v>2.91</v>
      </c>
      <c r="W76" s="2">
        <v>1</v>
      </c>
      <c r="Y76" s="2">
        <f t="shared" si="5"/>
        <v>5.14</v>
      </c>
      <c r="AF76">
        <v>1</v>
      </c>
      <c r="AH76" s="4">
        <f t="shared" si="3"/>
        <v>0.624</v>
      </c>
      <c r="AO76">
        <v>1</v>
      </c>
      <c r="AQ76" s="4">
        <f t="shared" si="4"/>
        <v>2.91</v>
      </c>
    </row>
    <row r="77" spans="1:49" x14ac:dyDescent="0.35">
      <c r="A77" s="1">
        <v>41543</v>
      </c>
      <c r="B77" t="s">
        <v>89</v>
      </c>
      <c r="C77" t="s">
        <v>129</v>
      </c>
      <c r="D77">
        <v>52</v>
      </c>
      <c r="E77">
        <v>1</v>
      </c>
      <c r="F77">
        <v>1</v>
      </c>
      <c r="G77" t="s">
        <v>57</v>
      </c>
      <c r="H77" t="s">
        <v>13</v>
      </c>
      <c r="I77">
        <v>0.05</v>
      </c>
      <c r="J77">
        <v>0.79500000000000004</v>
      </c>
      <c r="K77">
        <v>3.06</v>
      </c>
      <c r="L77" t="s">
        <v>56</v>
      </c>
      <c r="M77" t="s">
        <v>13</v>
      </c>
      <c r="N77">
        <v>4.79E-3</v>
      </c>
      <c r="O77">
        <v>6.9400000000000003E-2</v>
      </c>
      <c r="P77">
        <v>4.71</v>
      </c>
      <c r="Q77" t="s">
        <v>12</v>
      </c>
      <c r="R77" t="s">
        <v>13</v>
      </c>
      <c r="S77">
        <v>3.64E-3</v>
      </c>
      <c r="T77">
        <v>5.3600000000000002E-2</v>
      </c>
      <c r="U77">
        <v>1.51</v>
      </c>
      <c r="W77" s="2">
        <v>1</v>
      </c>
      <c r="Y77" s="2">
        <f t="shared" si="5"/>
        <v>3.06</v>
      </c>
      <c r="AF77">
        <v>1</v>
      </c>
      <c r="AH77" s="4">
        <f t="shared" si="3"/>
        <v>4.71</v>
      </c>
      <c r="AO77">
        <v>1</v>
      </c>
      <c r="AQ77" s="4">
        <f t="shared" si="4"/>
        <v>1.51</v>
      </c>
    </row>
    <row r="78" spans="1:49" x14ac:dyDescent="0.35">
      <c r="A78" s="1">
        <v>41543</v>
      </c>
      <c r="B78" t="s">
        <v>89</v>
      </c>
      <c r="C78" t="s">
        <v>130</v>
      </c>
      <c r="D78">
        <v>53</v>
      </c>
      <c r="E78">
        <v>1</v>
      </c>
      <c r="F78">
        <v>1</v>
      </c>
      <c r="G78" t="s">
        <v>57</v>
      </c>
      <c r="H78" t="s">
        <v>13</v>
      </c>
      <c r="I78">
        <v>5.21E-2</v>
      </c>
      <c r="J78">
        <v>0.82099999999999995</v>
      </c>
      <c r="K78">
        <v>4.05</v>
      </c>
      <c r="L78" t="s">
        <v>56</v>
      </c>
      <c r="M78" t="s">
        <v>13</v>
      </c>
      <c r="N78">
        <v>2.8500000000000001E-3</v>
      </c>
      <c r="O78">
        <v>4.9599999999999998E-2</v>
      </c>
      <c r="P78">
        <v>3.57</v>
      </c>
      <c r="Q78" t="s">
        <v>12</v>
      </c>
      <c r="R78" t="s">
        <v>13</v>
      </c>
      <c r="S78">
        <v>5.3699999999999998E-3</v>
      </c>
      <c r="T78">
        <v>7.7799999999999994E-2</v>
      </c>
      <c r="U78">
        <v>2.4900000000000002</v>
      </c>
      <c r="W78" s="2">
        <v>1</v>
      </c>
      <c r="Y78" s="2">
        <f t="shared" si="5"/>
        <v>4.05</v>
      </c>
      <c r="AF78">
        <v>1</v>
      </c>
      <c r="AH78" s="4">
        <f t="shared" si="3"/>
        <v>3.57</v>
      </c>
      <c r="AO78">
        <v>1</v>
      </c>
      <c r="AQ78" s="4">
        <f t="shared" si="4"/>
        <v>2.4900000000000002</v>
      </c>
    </row>
    <row r="79" spans="1:49" x14ac:dyDescent="0.35">
      <c r="A79" s="1">
        <v>41543</v>
      </c>
      <c r="B79" t="s">
        <v>89</v>
      </c>
      <c r="C79" t="s">
        <v>131</v>
      </c>
      <c r="D79">
        <v>54</v>
      </c>
      <c r="E79">
        <v>1</v>
      </c>
      <c r="F79">
        <v>1</v>
      </c>
      <c r="G79" t="s">
        <v>57</v>
      </c>
      <c r="H79" t="s">
        <v>13</v>
      </c>
      <c r="I79">
        <v>0.33500000000000002</v>
      </c>
      <c r="J79">
        <v>4.5199999999999996</v>
      </c>
      <c r="K79">
        <v>144</v>
      </c>
      <c r="L79" t="s">
        <v>56</v>
      </c>
      <c r="M79" t="s">
        <v>13</v>
      </c>
      <c r="N79">
        <v>2.8600000000000001E-3</v>
      </c>
      <c r="O79">
        <v>5.5E-2</v>
      </c>
      <c r="P79">
        <v>3.88</v>
      </c>
      <c r="Q79" t="s">
        <v>12</v>
      </c>
      <c r="R79" t="s">
        <v>13</v>
      </c>
      <c r="S79">
        <v>1.6500000000000001E-2</v>
      </c>
      <c r="T79">
        <v>0.246</v>
      </c>
      <c r="U79">
        <v>9.34</v>
      </c>
      <c r="W79" s="2">
        <v>1</v>
      </c>
      <c r="Y79" s="2">
        <f t="shared" si="5"/>
        <v>144</v>
      </c>
      <c r="AB79" s="3"/>
      <c r="AC79" s="3"/>
      <c r="AD79" s="3"/>
      <c r="AE79" s="3"/>
      <c r="AF79">
        <v>1</v>
      </c>
      <c r="AH79" s="4">
        <f t="shared" si="3"/>
        <v>3.88</v>
      </c>
      <c r="AK79" s="3"/>
      <c r="AL79" s="3"/>
      <c r="AM79" s="3"/>
      <c r="AN79" s="3"/>
      <c r="AO79">
        <v>1</v>
      </c>
      <c r="AQ79" s="4">
        <f t="shared" si="4"/>
        <v>9.34</v>
      </c>
      <c r="AT79" s="3"/>
      <c r="AU79" s="3"/>
      <c r="AV79" s="3"/>
      <c r="AW79" s="3"/>
    </row>
    <row r="80" spans="1:49" x14ac:dyDescent="0.35">
      <c r="A80" s="1">
        <v>41543</v>
      </c>
      <c r="B80" t="s">
        <v>89</v>
      </c>
      <c r="C80" t="s">
        <v>132</v>
      </c>
      <c r="D80">
        <v>55</v>
      </c>
      <c r="E80">
        <v>1</v>
      </c>
      <c r="F80">
        <v>1</v>
      </c>
      <c r="G80" t="s">
        <v>57</v>
      </c>
      <c r="H80" t="s">
        <v>13</v>
      </c>
      <c r="I80">
        <v>9.3200000000000005E-2</v>
      </c>
      <c r="J80">
        <v>1.36</v>
      </c>
      <c r="K80">
        <v>24.5</v>
      </c>
      <c r="L80" t="s">
        <v>56</v>
      </c>
      <c r="M80" t="s">
        <v>13</v>
      </c>
      <c r="N80">
        <v>1.5900000000000001E-2</v>
      </c>
      <c r="O80">
        <v>0.23300000000000001</v>
      </c>
      <c r="P80">
        <v>14.1</v>
      </c>
      <c r="Q80" t="s">
        <v>12</v>
      </c>
      <c r="R80" t="s">
        <v>13</v>
      </c>
      <c r="S80">
        <v>0.106</v>
      </c>
      <c r="T80">
        <v>1.5</v>
      </c>
      <c r="U80">
        <v>62</v>
      </c>
      <c r="W80" s="2">
        <v>1</v>
      </c>
      <c r="Y80" s="2">
        <f t="shared" si="5"/>
        <v>24.5</v>
      </c>
      <c r="AB80" s="3"/>
      <c r="AC80" s="3"/>
      <c r="AF80">
        <v>1</v>
      </c>
      <c r="AH80" s="4">
        <f t="shared" si="3"/>
        <v>14.1</v>
      </c>
      <c r="AK80" s="3"/>
      <c r="AL80" s="3"/>
      <c r="AO80">
        <v>1</v>
      </c>
      <c r="AQ80" s="4">
        <f t="shared" si="4"/>
        <v>62</v>
      </c>
      <c r="AT80" s="3"/>
      <c r="AU80" s="3"/>
    </row>
    <row r="81" spans="1:49" x14ac:dyDescent="0.35">
      <c r="A81" s="1">
        <v>41543</v>
      </c>
      <c r="B81" t="s">
        <v>89</v>
      </c>
      <c r="C81" t="s">
        <v>133</v>
      </c>
      <c r="D81">
        <v>60</v>
      </c>
      <c r="E81">
        <v>1</v>
      </c>
      <c r="F81">
        <v>1</v>
      </c>
      <c r="G81" t="s">
        <v>57</v>
      </c>
      <c r="H81" t="s">
        <v>13</v>
      </c>
      <c r="I81">
        <v>0.13500000000000001</v>
      </c>
      <c r="J81">
        <v>1.89</v>
      </c>
      <c r="K81">
        <v>44.4</v>
      </c>
      <c r="L81" t="s">
        <v>56</v>
      </c>
      <c r="M81" t="s">
        <v>13</v>
      </c>
      <c r="N81">
        <v>4.1399999999999999E-2</v>
      </c>
      <c r="O81">
        <v>0.57699999999999996</v>
      </c>
      <c r="P81">
        <v>33.9</v>
      </c>
      <c r="Q81" t="s">
        <v>12</v>
      </c>
      <c r="R81" t="s">
        <v>13</v>
      </c>
      <c r="S81">
        <v>0.13100000000000001</v>
      </c>
      <c r="T81">
        <v>1.7</v>
      </c>
      <c r="U81">
        <v>70.5</v>
      </c>
      <c r="W81" s="2">
        <v>1</v>
      </c>
      <c r="Y81" s="2">
        <f t="shared" si="5"/>
        <v>44.4</v>
      </c>
      <c r="AD81" s="3">
        <f>100*((Y81*4080)-(Y80*4000))/(1000*80)</f>
        <v>103.94</v>
      </c>
      <c r="AE81" s="3" t="str">
        <f>IF(Y80&gt;10, (IF((AND(AD81&gt;=80,AD81&lt;=120)=TRUE),"PASS","FAIL")),(IF((AND(AD81&gt;=50,AD81&lt;=150)=TRUE),"PASS","FAIL")))</f>
        <v>PASS</v>
      </c>
      <c r="AF81">
        <v>1</v>
      </c>
      <c r="AH81" s="4">
        <f t="shared" si="3"/>
        <v>33.9</v>
      </c>
      <c r="AM81" s="3">
        <f>100*((AH81*4080)-(AH80*4000))/(1000*80)</f>
        <v>102.39</v>
      </c>
      <c r="AN81" s="3" t="str">
        <f>IF(AH80&gt;10, (IF((AND(AM81&gt;=80,AM81&lt;=120)=TRUE),"PASS","FAIL")),(IF((AND(AM81&gt;=50,AM81&lt;=150)=TRUE),"PASS","FAIL")))</f>
        <v>PASS</v>
      </c>
      <c r="AO81">
        <v>1</v>
      </c>
      <c r="AQ81" s="4">
        <f t="shared" si="4"/>
        <v>70.5</v>
      </c>
      <c r="AV81" s="3">
        <f>100*((AQ81*4080)-(AQ80*4000))/(1000*80)</f>
        <v>49.55</v>
      </c>
      <c r="AW81" s="3" t="str">
        <f>IF(AQ80&gt;10, (IF((AND(AV81&gt;=80,AV81&lt;=120)=TRUE),"PASS","FAIL")),(IF((AND(AV81&gt;=50,AV81&lt;=150)=TRUE),"PASS","FAIL")))</f>
        <v>FAIL</v>
      </c>
    </row>
    <row r="82" spans="1:49" x14ac:dyDescent="0.35">
      <c r="A82" s="1">
        <v>41543</v>
      </c>
      <c r="B82" t="s">
        <v>89</v>
      </c>
      <c r="C82" t="s">
        <v>18</v>
      </c>
      <c r="D82" t="s">
        <v>15</v>
      </c>
      <c r="E82">
        <v>1</v>
      </c>
      <c r="F82">
        <v>1</v>
      </c>
      <c r="G82" t="s">
        <v>57</v>
      </c>
      <c r="H82" t="s">
        <v>13</v>
      </c>
      <c r="I82">
        <v>0.111</v>
      </c>
      <c r="J82">
        <v>1.59</v>
      </c>
      <c r="K82">
        <v>33.200000000000003</v>
      </c>
      <c r="L82" t="s">
        <v>56</v>
      </c>
      <c r="M82" t="s">
        <v>13</v>
      </c>
      <c r="N82">
        <v>3.1099999999999999E-2</v>
      </c>
      <c r="O82">
        <v>0.439</v>
      </c>
      <c r="P82">
        <v>26</v>
      </c>
      <c r="Q82" t="s">
        <v>12</v>
      </c>
      <c r="R82" t="s">
        <v>13</v>
      </c>
      <c r="S82">
        <v>4.5400000000000003E-2</v>
      </c>
      <c r="T82">
        <v>0.66200000000000003</v>
      </c>
      <c r="U82">
        <v>26.5</v>
      </c>
      <c r="W82" s="2">
        <v>1</v>
      </c>
      <c r="Y82" s="2">
        <f t="shared" si="5"/>
        <v>33.200000000000003</v>
      </c>
      <c r="Z82" s="3">
        <f>100*(Y82-25)/25</f>
        <v>32.800000000000011</v>
      </c>
      <c r="AA82" s="3" t="str">
        <f>IF((ABS(Z82))&lt;=20,"PASS","FAIL")</f>
        <v>FAIL</v>
      </c>
      <c r="AD82" s="3"/>
      <c r="AE82" s="3"/>
      <c r="AF82">
        <v>1</v>
      </c>
      <c r="AH82" s="4">
        <f t="shared" si="3"/>
        <v>26</v>
      </c>
      <c r="AI82" s="3">
        <f>100*(AH82-25)/25</f>
        <v>4</v>
      </c>
      <c r="AJ82" s="3" t="str">
        <f>IF((ABS(AI82))&lt;=20,"PASS","FAIL")</f>
        <v>PASS</v>
      </c>
      <c r="AM82" s="3"/>
      <c r="AN82" s="3"/>
      <c r="AO82">
        <v>1</v>
      </c>
      <c r="AQ82" s="4">
        <f t="shared" si="4"/>
        <v>26.5</v>
      </c>
      <c r="AR82" s="3">
        <f>100*(AQ82-25)/25</f>
        <v>6</v>
      </c>
      <c r="AS82" s="3" t="str">
        <f>IF((ABS(AR82))&lt;=20,"PASS","FAIL")</f>
        <v>PASS</v>
      </c>
      <c r="AV82" s="3"/>
      <c r="AW82" s="3"/>
    </row>
    <row r="83" spans="1:49" x14ac:dyDescent="0.35">
      <c r="A83" s="1">
        <v>41543</v>
      </c>
      <c r="B83" t="s">
        <v>89</v>
      </c>
      <c r="C83" t="s">
        <v>51</v>
      </c>
      <c r="D83" t="s">
        <v>88</v>
      </c>
      <c r="E83">
        <v>1</v>
      </c>
      <c r="F83">
        <v>1</v>
      </c>
      <c r="G83" t="s">
        <v>57</v>
      </c>
      <c r="H83" t="s">
        <v>13</v>
      </c>
      <c r="I83">
        <v>4.7199999999999999E-2</v>
      </c>
      <c r="J83">
        <v>0.76500000000000001</v>
      </c>
      <c r="K83">
        <v>1.96</v>
      </c>
      <c r="L83" t="s">
        <v>56</v>
      </c>
      <c r="M83" t="s">
        <v>13</v>
      </c>
      <c r="N83">
        <v>1.5900000000000001E-3</v>
      </c>
      <c r="O83">
        <v>2.5600000000000001E-2</v>
      </c>
      <c r="P83">
        <v>2.19</v>
      </c>
      <c r="Q83" t="s">
        <v>12</v>
      </c>
      <c r="R83" t="s">
        <v>13</v>
      </c>
      <c r="S83">
        <v>1.9400000000000001E-3</v>
      </c>
      <c r="T83">
        <v>1.37E-2</v>
      </c>
      <c r="U83">
        <v>-0.107</v>
      </c>
      <c r="W83" s="2">
        <v>1</v>
      </c>
      <c r="Y83" s="2">
        <f t="shared" si="5"/>
        <v>1.96</v>
      </c>
      <c r="AF83">
        <v>1</v>
      </c>
      <c r="AH83" s="4">
        <f t="shared" si="3"/>
        <v>2.19</v>
      </c>
      <c r="AO83">
        <v>1</v>
      </c>
      <c r="AQ83" s="4">
        <f t="shared" si="4"/>
        <v>-0.107</v>
      </c>
    </row>
    <row r="84" spans="1:49" x14ac:dyDescent="0.35">
      <c r="A84" s="1">
        <v>41543</v>
      </c>
      <c r="B84" t="s">
        <v>89</v>
      </c>
      <c r="C84" t="s">
        <v>134</v>
      </c>
      <c r="D84">
        <v>61</v>
      </c>
      <c r="E84">
        <v>1</v>
      </c>
      <c r="F84">
        <v>1</v>
      </c>
      <c r="G84" t="s">
        <v>57</v>
      </c>
      <c r="H84" t="s">
        <v>13</v>
      </c>
      <c r="I84">
        <v>5.1200000000000002E-2</v>
      </c>
      <c r="J84">
        <v>0.83099999999999996</v>
      </c>
      <c r="K84">
        <v>4.43</v>
      </c>
      <c r="L84" t="s">
        <v>56</v>
      </c>
      <c r="M84" t="s">
        <v>13</v>
      </c>
      <c r="N84">
        <v>3.8400000000000001E-3</v>
      </c>
      <c r="O84">
        <v>6.6600000000000006E-2</v>
      </c>
      <c r="P84">
        <v>4.55</v>
      </c>
      <c r="Q84" t="s">
        <v>12</v>
      </c>
      <c r="R84" t="s">
        <v>13</v>
      </c>
      <c r="S84">
        <v>5.7800000000000004E-3</v>
      </c>
      <c r="T84">
        <v>7.1800000000000003E-2</v>
      </c>
      <c r="U84">
        <v>2.25</v>
      </c>
      <c r="W84" s="2">
        <v>1</v>
      </c>
      <c r="Y84" s="2">
        <f t="shared" si="5"/>
        <v>4.43</v>
      </c>
      <c r="AF84">
        <v>1</v>
      </c>
      <c r="AH84" s="4">
        <f t="shared" si="3"/>
        <v>4.55</v>
      </c>
      <c r="AO84">
        <v>1</v>
      </c>
      <c r="AQ84" s="4">
        <f t="shared" si="4"/>
        <v>2.25</v>
      </c>
    </row>
    <row r="85" spans="1:49" x14ac:dyDescent="0.35">
      <c r="A85" s="1">
        <v>41543</v>
      </c>
      <c r="B85" t="s">
        <v>89</v>
      </c>
      <c r="C85" t="s">
        <v>135</v>
      </c>
      <c r="D85">
        <v>62</v>
      </c>
      <c r="E85">
        <v>1</v>
      </c>
      <c r="F85">
        <v>1</v>
      </c>
      <c r="G85" t="s">
        <v>57</v>
      </c>
      <c r="H85" t="s">
        <v>13</v>
      </c>
      <c r="I85">
        <v>0.255</v>
      </c>
      <c r="J85">
        <v>3.43</v>
      </c>
      <c r="K85">
        <v>103</v>
      </c>
      <c r="L85" t="s">
        <v>56</v>
      </c>
      <c r="M85" t="s">
        <v>13</v>
      </c>
      <c r="N85">
        <v>3.3300000000000001E-3</v>
      </c>
      <c r="O85">
        <v>5.0099999999999999E-2</v>
      </c>
      <c r="P85">
        <v>3.6</v>
      </c>
      <c r="Q85" t="s">
        <v>12</v>
      </c>
      <c r="R85" t="s">
        <v>13</v>
      </c>
      <c r="S85">
        <v>1.23E-2</v>
      </c>
      <c r="T85">
        <v>0.16900000000000001</v>
      </c>
      <c r="U85">
        <v>6.22</v>
      </c>
      <c r="W85" s="2">
        <v>1</v>
      </c>
      <c r="Y85" s="2">
        <f t="shared" si="5"/>
        <v>103</v>
      </c>
      <c r="AF85">
        <v>1</v>
      </c>
      <c r="AH85" s="4">
        <f t="shared" si="3"/>
        <v>3.6</v>
      </c>
      <c r="AO85">
        <v>1</v>
      </c>
      <c r="AQ85" s="4">
        <f t="shared" si="4"/>
        <v>6.22</v>
      </c>
    </row>
    <row r="86" spans="1:49" x14ac:dyDescent="0.35">
      <c r="A86" s="1">
        <v>41543</v>
      </c>
      <c r="B86" t="s">
        <v>89</v>
      </c>
      <c r="C86" t="s">
        <v>136</v>
      </c>
      <c r="D86">
        <v>63</v>
      </c>
      <c r="E86">
        <v>1</v>
      </c>
      <c r="F86">
        <v>1</v>
      </c>
      <c r="G86" t="s">
        <v>57</v>
      </c>
      <c r="H86" t="s">
        <v>13</v>
      </c>
      <c r="I86">
        <v>6.2899999999999998E-2</v>
      </c>
      <c r="J86">
        <v>0.90700000000000003</v>
      </c>
      <c r="K86">
        <v>7.31</v>
      </c>
      <c r="L86" t="s">
        <v>56</v>
      </c>
      <c r="M86" t="s">
        <v>13</v>
      </c>
      <c r="N86">
        <v>3.4199999999999999E-3</v>
      </c>
      <c r="O86">
        <v>6.0100000000000001E-2</v>
      </c>
      <c r="P86">
        <v>4.17</v>
      </c>
      <c r="Q86" t="s">
        <v>12</v>
      </c>
      <c r="R86" t="s">
        <v>13</v>
      </c>
      <c r="S86">
        <v>4.0000000000000001E-3</v>
      </c>
      <c r="T86">
        <v>5.8799999999999998E-2</v>
      </c>
      <c r="U86">
        <v>1.72</v>
      </c>
      <c r="W86" s="2">
        <v>1</v>
      </c>
      <c r="Y86" s="2">
        <f t="shared" si="5"/>
        <v>7.31</v>
      </c>
      <c r="AB86" s="3"/>
      <c r="AC86" s="3"/>
      <c r="AD86" s="3"/>
      <c r="AE86" s="3"/>
      <c r="AF86">
        <v>1</v>
      </c>
      <c r="AH86" s="4">
        <f t="shared" si="3"/>
        <v>4.17</v>
      </c>
      <c r="AK86" s="3"/>
      <c r="AL86" s="3"/>
      <c r="AM86" s="3"/>
      <c r="AN86" s="3"/>
      <c r="AO86">
        <v>1</v>
      </c>
      <c r="AQ86" s="4">
        <f t="shared" si="4"/>
        <v>1.72</v>
      </c>
      <c r="AT86" s="3"/>
      <c r="AU86" s="3"/>
      <c r="AV86" s="3"/>
      <c r="AW86" s="3"/>
    </row>
    <row r="87" spans="1:49" x14ac:dyDescent="0.35">
      <c r="A87" s="1">
        <v>41543</v>
      </c>
      <c r="B87" t="s">
        <v>89</v>
      </c>
      <c r="C87" t="s">
        <v>137</v>
      </c>
      <c r="D87">
        <v>64</v>
      </c>
      <c r="E87">
        <v>1</v>
      </c>
      <c r="F87">
        <v>1</v>
      </c>
      <c r="G87" t="s">
        <v>57</v>
      </c>
      <c r="H87" t="s">
        <v>13</v>
      </c>
      <c r="I87">
        <v>5.7799999999999997E-2</v>
      </c>
      <c r="J87">
        <v>0.90800000000000003</v>
      </c>
      <c r="K87">
        <v>7.35</v>
      </c>
      <c r="L87" t="s">
        <v>56</v>
      </c>
      <c r="M87" t="s">
        <v>13</v>
      </c>
      <c r="N87">
        <v>2.8800000000000002E-3</v>
      </c>
      <c r="O87">
        <v>4.6800000000000001E-2</v>
      </c>
      <c r="P87">
        <v>3.41</v>
      </c>
      <c r="Q87" t="s">
        <v>12</v>
      </c>
      <c r="R87" t="s">
        <v>13</v>
      </c>
      <c r="S87">
        <v>7.8300000000000002E-3</v>
      </c>
      <c r="T87">
        <v>0.126</v>
      </c>
      <c r="U87">
        <v>4.47</v>
      </c>
      <c r="W87" s="2">
        <v>1</v>
      </c>
      <c r="Y87" s="2">
        <f t="shared" si="5"/>
        <v>7.35</v>
      </c>
      <c r="AB87" s="3"/>
      <c r="AC87" s="3"/>
      <c r="AF87">
        <v>1</v>
      </c>
      <c r="AH87" s="4">
        <f t="shared" si="3"/>
        <v>3.41</v>
      </c>
      <c r="AK87" s="3"/>
      <c r="AL87" s="3"/>
      <c r="AO87">
        <v>1</v>
      </c>
      <c r="AQ87" s="4">
        <f t="shared" si="4"/>
        <v>4.47</v>
      </c>
      <c r="AT87" s="3"/>
      <c r="AU87" s="3"/>
    </row>
    <row r="88" spans="1:49" x14ac:dyDescent="0.35">
      <c r="A88" s="1">
        <v>41543</v>
      </c>
      <c r="B88" t="s">
        <v>89</v>
      </c>
      <c r="C88" t="s">
        <v>138</v>
      </c>
      <c r="D88">
        <v>65</v>
      </c>
      <c r="E88">
        <v>1</v>
      </c>
      <c r="F88">
        <v>1</v>
      </c>
      <c r="G88" t="s">
        <v>57</v>
      </c>
      <c r="H88" t="s">
        <v>13</v>
      </c>
      <c r="I88">
        <v>5.3699999999999998E-2</v>
      </c>
      <c r="J88">
        <v>0.92400000000000004</v>
      </c>
      <c r="K88">
        <v>7.95</v>
      </c>
      <c r="L88" t="s">
        <v>56</v>
      </c>
      <c r="M88" t="s">
        <v>13</v>
      </c>
      <c r="N88">
        <v>3.5000000000000001E-3</v>
      </c>
      <c r="O88">
        <v>5.91E-2</v>
      </c>
      <c r="P88">
        <v>4.12</v>
      </c>
      <c r="Q88" t="s">
        <v>12</v>
      </c>
      <c r="R88" t="s">
        <v>13</v>
      </c>
      <c r="S88">
        <v>8.0099999999999998E-3</v>
      </c>
      <c r="T88">
        <v>0.13100000000000001</v>
      </c>
      <c r="U88">
        <v>4.6500000000000004</v>
      </c>
      <c r="W88" s="2">
        <v>1</v>
      </c>
      <c r="Y88" s="2">
        <f t="shared" si="5"/>
        <v>7.95</v>
      </c>
      <c r="AD88" s="3"/>
      <c r="AE88" s="3"/>
      <c r="AF88">
        <v>1</v>
      </c>
      <c r="AH88" s="4">
        <f t="shared" si="3"/>
        <v>4.12</v>
      </c>
      <c r="AM88" s="3"/>
      <c r="AN88" s="3"/>
      <c r="AO88">
        <v>1</v>
      </c>
      <c r="AQ88" s="4">
        <f t="shared" si="4"/>
        <v>4.6500000000000004</v>
      </c>
      <c r="AV88" s="3"/>
      <c r="AW88" s="3"/>
    </row>
    <row r="89" spans="1:49" x14ac:dyDescent="0.35">
      <c r="A89" s="1">
        <v>41543</v>
      </c>
      <c r="B89" t="s">
        <v>89</v>
      </c>
      <c r="C89" t="s">
        <v>138</v>
      </c>
      <c r="D89">
        <v>65</v>
      </c>
      <c r="E89">
        <v>1</v>
      </c>
      <c r="F89">
        <v>1</v>
      </c>
      <c r="G89" t="s">
        <v>57</v>
      </c>
      <c r="H89" t="s">
        <v>13</v>
      </c>
      <c r="I89">
        <v>5.5599999999999997E-2</v>
      </c>
      <c r="J89">
        <v>0.91200000000000003</v>
      </c>
      <c r="K89">
        <v>7.48</v>
      </c>
      <c r="L89" t="s">
        <v>56</v>
      </c>
      <c r="M89" t="s">
        <v>13</v>
      </c>
      <c r="N89">
        <v>3.15E-3</v>
      </c>
      <c r="O89">
        <v>5.0999999999999997E-2</v>
      </c>
      <c r="P89">
        <v>3.65</v>
      </c>
      <c r="Q89" t="s">
        <v>12</v>
      </c>
      <c r="R89" t="s">
        <v>13</v>
      </c>
      <c r="S89">
        <v>1.01E-2</v>
      </c>
      <c r="T89">
        <v>0.152</v>
      </c>
      <c r="U89">
        <v>5.53</v>
      </c>
      <c r="W89" s="2">
        <v>1</v>
      </c>
      <c r="Y89" s="2">
        <f t="shared" si="5"/>
        <v>7.48</v>
      </c>
      <c r="Z89" s="3"/>
      <c r="AA89" s="3"/>
      <c r="AB89" s="3">
        <f>ABS(100*ABS(Y89-Y88)/AVERAGE(Y89,Y88))</f>
        <v>6.0920285158781562</v>
      </c>
      <c r="AC89" s="3" t="str">
        <f>IF(Y89&gt;10, (IF((AND(AB89&gt;=0,AB89&lt;=20)=TRUE),"PASS","FAIL")),(IF((AND(AB89&gt;=0,AB89&lt;=50)=TRUE),"PASS","FAIL")))</f>
        <v>PASS</v>
      </c>
      <c r="AF89">
        <v>1</v>
      </c>
      <c r="AH89" s="4">
        <f t="shared" si="3"/>
        <v>3.65</v>
      </c>
      <c r="AI89" s="3"/>
      <c r="AJ89" s="3"/>
      <c r="AK89" s="3">
        <f>ABS(100*ABS(AH89-AH88)/AVERAGE(AH89,AH88))</f>
        <v>12.097812097812104</v>
      </c>
      <c r="AL89" s="3" t="str">
        <f>IF(AH89&gt;10, (IF((AND(AK89&gt;=0,AK89&lt;=20)=TRUE),"PASS","FAIL")),(IF((AND(AK89&gt;=0,AK89&lt;=50)=TRUE),"PASS","FAIL")))</f>
        <v>PASS</v>
      </c>
      <c r="AO89">
        <v>1</v>
      </c>
      <c r="AQ89" s="4">
        <f t="shared" si="4"/>
        <v>5.53</v>
      </c>
      <c r="AR89" s="3"/>
      <c r="AS89" s="3"/>
      <c r="AT89" s="3">
        <f>ABS(100*ABS(AQ89-AQ88)/AVERAGE(AQ89,AQ88))</f>
        <v>17.288801571709232</v>
      </c>
      <c r="AU89" s="3" t="str">
        <f>IF(AQ89&gt;10, (IF((AND(AT89&gt;=0,AT89&lt;=20)=TRUE),"PASS","FAIL")),(IF((AND(AT89&gt;=0,AT89&lt;=50)=TRUE),"PASS","FAIL")))</f>
        <v>PASS</v>
      </c>
    </row>
    <row r="90" spans="1:49" x14ac:dyDescent="0.35">
      <c r="A90" s="1">
        <v>41543</v>
      </c>
      <c r="B90" t="s">
        <v>89</v>
      </c>
      <c r="C90" t="s">
        <v>139</v>
      </c>
      <c r="D90">
        <v>66</v>
      </c>
      <c r="E90">
        <v>1</v>
      </c>
      <c r="F90">
        <v>1</v>
      </c>
      <c r="G90" t="s">
        <v>57</v>
      </c>
      <c r="H90" t="s">
        <v>13</v>
      </c>
      <c r="I90">
        <v>0.49099999999999999</v>
      </c>
      <c r="J90">
        <v>6.5</v>
      </c>
      <c r="K90">
        <v>220</v>
      </c>
      <c r="L90" t="s">
        <v>56</v>
      </c>
      <c r="M90" t="s">
        <v>13</v>
      </c>
      <c r="N90">
        <v>3.29E-3</v>
      </c>
      <c r="O90">
        <v>5.7599999999999998E-2</v>
      </c>
      <c r="P90">
        <v>4.03</v>
      </c>
      <c r="Q90" t="s">
        <v>12</v>
      </c>
      <c r="R90" t="s">
        <v>13</v>
      </c>
      <c r="S90">
        <v>2.86E-2</v>
      </c>
      <c r="T90">
        <v>0.41599999999999998</v>
      </c>
      <c r="U90">
        <v>16.399999999999999</v>
      </c>
      <c r="W90" s="2">
        <v>1</v>
      </c>
      <c r="Y90" s="2">
        <f t="shared" si="5"/>
        <v>220</v>
      </c>
      <c r="AF90">
        <v>1</v>
      </c>
      <c r="AH90" s="4">
        <f t="shared" si="3"/>
        <v>4.03</v>
      </c>
      <c r="AO90">
        <v>1</v>
      </c>
      <c r="AQ90" s="4">
        <f t="shared" si="4"/>
        <v>16.399999999999999</v>
      </c>
    </row>
    <row r="91" spans="1:49" x14ac:dyDescent="0.35">
      <c r="A91" s="1">
        <v>41543</v>
      </c>
      <c r="B91" t="s">
        <v>89</v>
      </c>
      <c r="C91" t="s">
        <v>140</v>
      </c>
      <c r="D91">
        <v>67</v>
      </c>
      <c r="E91">
        <v>1</v>
      </c>
      <c r="F91">
        <v>1</v>
      </c>
      <c r="G91" t="s">
        <v>57</v>
      </c>
      <c r="H91" t="s">
        <v>13</v>
      </c>
      <c r="I91">
        <v>7.3400000000000007E-2</v>
      </c>
      <c r="J91">
        <v>1.1100000000000001</v>
      </c>
      <c r="K91">
        <v>14.9</v>
      </c>
      <c r="L91" t="s">
        <v>56</v>
      </c>
      <c r="M91" t="s">
        <v>13</v>
      </c>
      <c r="N91">
        <v>2.9299999999999999E-3</v>
      </c>
      <c r="O91">
        <v>5.57E-2</v>
      </c>
      <c r="P91">
        <v>3.92</v>
      </c>
      <c r="Q91" t="s">
        <v>12</v>
      </c>
      <c r="R91" t="s">
        <v>13</v>
      </c>
      <c r="S91">
        <v>1.11E-2</v>
      </c>
      <c r="T91">
        <v>0.17799999999999999</v>
      </c>
      <c r="U91">
        <v>6.56</v>
      </c>
      <c r="W91" s="2">
        <v>1</v>
      </c>
      <c r="Y91" s="2">
        <f t="shared" si="5"/>
        <v>14.9</v>
      </c>
      <c r="AF91">
        <v>1</v>
      </c>
      <c r="AH91" s="4">
        <f t="shared" si="3"/>
        <v>3.92</v>
      </c>
      <c r="AO91">
        <v>1</v>
      </c>
      <c r="AQ91" s="4">
        <f t="shared" si="4"/>
        <v>6.56</v>
      </c>
    </row>
    <row r="92" spans="1:49" x14ac:dyDescent="0.35">
      <c r="A92" s="1">
        <v>41543</v>
      </c>
      <c r="B92" t="s">
        <v>89</v>
      </c>
      <c r="C92" t="s">
        <v>141</v>
      </c>
      <c r="D92">
        <v>68</v>
      </c>
      <c r="E92">
        <v>1</v>
      </c>
      <c r="F92">
        <v>1</v>
      </c>
      <c r="G92" t="s">
        <v>57</v>
      </c>
      <c r="H92" t="s">
        <v>13</v>
      </c>
      <c r="I92">
        <v>0.246</v>
      </c>
      <c r="J92">
        <v>3.36</v>
      </c>
      <c r="K92">
        <v>100</v>
      </c>
      <c r="L92" t="s">
        <v>56</v>
      </c>
      <c r="M92" t="s">
        <v>13</v>
      </c>
      <c r="N92">
        <v>3.0200000000000001E-3</v>
      </c>
      <c r="O92">
        <v>5.5399999999999998E-2</v>
      </c>
      <c r="P92">
        <v>3.9</v>
      </c>
      <c r="Q92" t="s">
        <v>12</v>
      </c>
      <c r="R92" t="s">
        <v>13</v>
      </c>
      <c r="S92">
        <v>1.67E-2</v>
      </c>
      <c r="T92">
        <v>0.249</v>
      </c>
      <c r="U92">
        <v>9.49</v>
      </c>
      <c r="W92" s="2">
        <v>1</v>
      </c>
      <c r="Y92" s="2">
        <f t="shared" si="5"/>
        <v>100</v>
      </c>
      <c r="AF92">
        <v>1</v>
      </c>
      <c r="AH92" s="4">
        <f t="shared" si="3"/>
        <v>3.9</v>
      </c>
      <c r="AO92">
        <v>1</v>
      </c>
      <c r="AQ92" s="4">
        <f t="shared" si="4"/>
        <v>9.49</v>
      </c>
    </row>
    <row r="93" spans="1:49" x14ac:dyDescent="0.35">
      <c r="A93" s="1">
        <v>41543</v>
      </c>
      <c r="B93" t="s">
        <v>89</v>
      </c>
      <c r="C93" t="s">
        <v>142</v>
      </c>
      <c r="D93">
        <v>69</v>
      </c>
      <c r="E93">
        <v>1</v>
      </c>
      <c r="F93">
        <v>1</v>
      </c>
      <c r="G93" t="s">
        <v>57</v>
      </c>
      <c r="H93" t="s">
        <v>13</v>
      </c>
      <c r="I93">
        <v>0.28899999999999998</v>
      </c>
      <c r="J93">
        <v>3.92</v>
      </c>
      <c r="K93">
        <v>121</v>
      </c>
      <c r="L93" t="s">
        <v>56</v>
      </c>
      <c r="M93" t="s">
        <v>13</v>
      </c>
      <c r="N93">
        <v>3.5100000000000001E-3</v>
      </c>
      <c r="O93">
        <v>5.5800000000000002E-2</v>
      </c>
      <c r="P93">
        <v>3.93</v>
      </c>
      <c r="Q93" t="s">
        <v>12</v>
      </c>
      <c r="R93" t="s">
        <v>13</v>
      </c>
      <c r="S93">
        <v>1.4E-2</v>
      </c>
      <c r="T93">
        <v>0.21199999999999999</v>
      </c>
      <c r="U93">
        <v>7.97</v>
      </c>
      <c r="W93" s="2">
        <v>1</v>
      </c>
      <c r="Y93" s="2">
        <f t="shared" si="5"/>
        <v>121</v>
      </c>
      <c r="AB93" s="3"/>
      <c r="AC93" s="3"/>
      <c r="AD93" s="3"/>
      <c r="AE93" s="3"/>
      <c r="AF93">
        <v>1</v>
      </c>
      <c r="AH93" s="4">
        <f t="shared" si="3"/>
        <v>3.93</v>
      </c>
      <c r="AK93" s="3"/>
      <c r="AL93" s="3"/>
      <c r="AM93" s="3"/>
      <c r="AN93" s="3"/>
      <c r="AO93">
        <v>1</v>
      </c>
      <c r="AQ93" s="4">
        <f t="shared" si="4"/>
        <v>7.97</v>
      </c>
      <c r="AT93" s="3"/>
      <c r="AU93" s="3"/>
      <c r="AV93" s="3"/>
      <c r="AW93" s="3"/>
    </row>
    <row r="94" spans="1:49" x14ac:dyDescent="0.35">
      <c r="A94" s="1">
        <v>41543</v>
      </c>
      <c r="B94" t="s">
        <v>89</v>
      </c>
      <c r="C94" t="s">
        <v>143</v>
      </c>
      <c r="D94">
        <v>70</v>
      </c>
      <c r="E94">
        <v>1</v>
      </c>
      <c r="F94">
        <v>1</v>
      </c>
      <c r="G94" t="s">
        <v>57</v>
      </c>
      <c r="H94" t="s">
        <v>13</v>
      </c>
      <c r="I94">
        <v>0.39100000000000001</v>
      </c>
      <c r="J94">
        <v>5.24</v>
      </c>
      <c r="K94">
        <v>172</v>
      </c>
      <c r="L94" t="s">
        <v>56</v>
      </c>
      <c r="M94" t="s">
        <v>13</v>
      </c>
      <c r="N94">
        <v>3.2499999999999999E-3</v>
      </c>
      <c r="O94">
        <v>5.0700000000000002E-2</v>
      </c>
      <c r="P94">
        <v>3.63</v>
      </c>
      <c r="Q94" t="s">
        <v>12</v>
      </c>
      <c r="R94" t="s">
        <v>13</v>
      </c>
      <c r="S94">
        <v>1.7500000000000002E-2</v>
      </c>
      <c r="T94">
        <v>0.26400000000000001</v>
      </c>
      <c r="U94">
        <v>10.1</v>
      </c>
      <c r="W94" s="2">
        <v>1</v>
      </c>
      <c r="Y94" s="2">
        <f t="shared" si="5"/>
        <v>172</v>
      </c>
      <c r="AB94" s="3"/>
      <c r="AC94" s="3"/>
      <c r="AF94">
        <v>1</v>
      </c>
      <c r="AH94" s="4">
        <f t="shared" si="3"/>
        <v>3.63</v>
      </c>
      <c r="AK94" s="3"/>
      <c r="AL94" s="3"/>
      <c r="AO94">
        <v>1</v>
      </c>
      <c r="AQ94" s="4">
        <f t="shared" si="4"/>
        <v>10.1</v>
      </c>
      <c r="AT94" s="3"/>
      <c r="AU94" s="3"/>
    </row>
    <row r="95" spans="1:49" x14ac:dyDescent="0.35">
      <c r="A95" s="1">
        <v>41543</v>
      </c>
      <c r="B95" t="s">
        <v>89</v>
      </c>
      <c r="C95" t="s">
        <v>144</v>
      </c>
      <c r="D95">
        <v>75</v>
      </c>
      <c r="E95">
        <v>1</v>
      </c>
      <c r="F95">
        <v>1</v>
      </c>
      <c r="G95" t="s">
        <v>57</v>
      </c>
      <c r="H95" t="s">
        <v>13</v>
      </c>
      <c r="I95">
        <v>0.42</v>
      </c>
      <c r="J95">
        <v>5.59</v>
      </c>
      <c r="K95">
        <v>185</v>
      </c>
      <c r="L95" t="s">
        <v>56</v>
      </c>
      <c r="M95" t="s">
        <v>13</v>
      </c>
      <c r="N95">
        <v>2.7E-2</v>
      </c>
      <c r="O95">
        <v>0.38500000000000001</v>
      </c>
      <c r="P95">
        <v>22.8</v>
      </c>
      <c r="Q95" t="s">
        <v>12</v>
      </c>
      <c r="R95" t="s">
        <v>13</v>
      </c>
      <c r="S95">
        <v>5.3999999999999999E-2</v>
      </c>
      <c r="T95">
        <v>0.72099999999999997</v>
      </c>
      <c r="U95">
        <v>29</v>
      </c>
      <c r="W95" s="2">
        <v>1</v>
      </c>
      <c r="Y95" s="2">
        <f t="shared" si="5"/>
        <v>185</v>
      </c>
      <c r="AD95" s="3">
        <f>100*((Y95*4080)-(Y94*4000))/(1000*80)</f>
        <v>83.5</v>
      </c>
      <c r="AE95" s="3" t="str">
        <f>IF(Y94&gt;10, (IF((AND(AD95&gt;=80,AD95&lt;=120)=TRUE),"PASS","FAIL")),(IF((AND(AD95&gt;=50,AD95&lt;=150)=TRUE),"PASS","FAIL")))</f>
        <v>PASS</v>
      </c>
      <c r="AF95">
        <v>1</v>
      </c>
      <c r="AH95" s="4">
        <f t="shared" si="3"/>
        <v>22.8</v>
      </c>
      <c r="AM95" s="3">
        <f>100*((AH95*4080)-(AH94*4000))/(1000*80)</f>
        <v>98.13</v>
      </c>
      <c r="AN95" s="3" t="str">
        <f>IF(AH94&gt;10, (IF((AND(AM95&gt;=80,AM95&lt;=120)=TRUE),"PASS","FAIL")),(IF((AND(AM95&gt;=50,AM95&lt;=150)=TRUE),"PASS","FAIL")))</f>
        <v>PASS</v>
      </c>
      <c r="AO95">
        <v>1</v>
      </c>
      <c r="AQ95" s="4">
        <f t="shared" si="4"/>
        <v>29</v>
      </c>
      <c r="AV95" s="3">
        <f>100*((AQ95*4080)-(AQ94*4000))/(1000*80)</f>
        <v>97.4</v>
      </c>
      <c r="AW95" s="3" t="str">
        <f>IF(AQ94&gt;10, (IF((AND(AV95&gt;=80,AV95&lt;=120)=TRUE),"PASS","FAIL")),(IF((AND(AV95&gt;=50,AV95&lt;=150)=TRUE),"PASS","FAIL")))</f>
        <v>PASS</v>
      </c>
    </row>
    <row r="96" spans="1:49" x14ac:dyDescent="0.35">
      <c r="A96" s="1">
        <v>41543</v>
      </c>
      <c r="B96" t="s">
        <v>89</v>
      </c>
      <c r="C96" t="s">
        <v>18</v>
      </c>
      <c r="D96" t="s">
        <v>15</v>
      </c>
      <c r="E96">
        <v>1</v>
      </c>
      <c r="F96">
        <v>1</v>
      </c>
      <c r="G96" t="s">
        <v>57</v>
      </c>
      <c r="H96" t="s">
        <v>13</v>
      </c>
      <c r="I96">
        <v>0.10299999999999999</v>
      </c>
      <c r="J96">
        <v>1.46</v>
      </c>
      <c r="K96">
        <v>28.2</v>
      </c>
      <c r="L96" t="s">
        <v>56</v>
      </c>
      <c r="M96" t="s">
        <v>13</v>
      </c>
      <c r="N96">
        <v>3.0499999999999999E-2</v>
      </c>
      <c r="O96">
        <v>0.433</v>
      </c>
      <c r="P96">
        <v>25.6</v>
      </c>
      <c r="Q96" t="s">
        <v>12</v>
      </c>
      <c r="R96" t="s">
        <v>13</v>
      </c>
      <c r="S96">
        <v>4.4600000000000001E-2</v>
      </c>
      <c r="T96">
        <v>0.65600000000000003</v>
      </c>
      <c r="U96">
        <v>26.3</v>
      </c>
      <c r="W96" s="2">
        <v>1</v>
      </c>
      <c r="Y96" s="2">
        <f t="shared" si="5"/>
        <v>28.2</v>
      </c>
      <c r="Z96" s="3">
        <f>100*(Y96-25)/25</f>
        <v>12.799999999999997</v>
      </c>
      <c r="AA96" s="3" t="str">
        <f>IF((ABS(Z96))&lt;=20,"PASS","FAIL")</f>
        <v>PASS</v>
      </c>
      <c r="AD96" s="3"/>
      <c r="AE96" s="3"/>
      <c r="AF96">
        <v>1</v>
      </c>
      <c r="AH96" s="4">
        <f t="shared" si="3"/>
        <v>25.6</v>
      </c>
      <c r="AI96" s="3">
        <f>100*(AH96-25)/25</f>
        <v>2.4000000000000057</v>
      </c>
      <c r="AJ96" s="3" t="str">
        <f>IF((ABS(AI96))&lt;=20,"PASS","FAIL")</f>
        <v>PASS</v>
      </c>
      <c r="AM96" s="3"/>
      <c r="AN96" s="3"/>
      <c r="AO96">
        <v>1</v>
      </c>
      <c r="AQ96" s="4">
        <f t="shared" si="4"/>
        <v>26.3</v>
      </c>
      <c r="AR96" s="3">
        <f>100*(AQ96-25)/25</f>
        <v>5.200000000000002</v>
      </c>
      <c r="AS96" s="3" t="str">
        <f>IF((ABS(AR96))&lt;=20,"PASS","FAIL")</f>
        <v>PASS</v>
      </c>
      <c r="AV96" s="3"/>
      <c r="AW96" s="3"/>
    </row>
    <row r="97" spans="1:49" x14ac:dyDescent="0.35">
      <c r="A97" s="1">
        <v>41543</v>
      </c>
      <c r="B97" t="s">
        <v>89</v>
      </c>
      <c r="C97" t="s">
        <v>51</v>
      </c>
      <c r="D97" t="s">
        <v>88</v>
      </c>
      <c r="E97">
        <v>1</v>
      </c>
      <c r="F97">
        <v>1</v>
      </c>
      <c r="G97" t="s">
        <v>57</v>
      </c>
      <c r="H97" t="s">
        <v>13</v>
      </c>
      <c r="I97">
        <v>4.8899999999999999E-2</v>
      </c>
      <c r="J97">
        <v>0.754</v>
      </c>
      <c r="K97">
        <v>1.54</v>
      </c>
      <c r="L97" t="s">
        <v>56</v>
      </c>
      <c r="M97" t="s">
        <v>13</v>
      </c>
      <c r="N97">
        <v>1.23E-3</v>
      </c>
      <c r="O97">
        <v>4.2300000000000003E-3</v>
      </c>
      <c r="P97">
        <v>0.96299999999999997</v>
      </c>
      <c r="Q97" t="s">
        <v>12</v>
      </c>
      <c r="R97" t="s">
        <v>13</v>
      </c>
      <c r="S97">
        <v>3.29E-3</v>
      </c>
      <c r="T97">
        <v>3.5000000000000003E-2</v>
      </c>
      <c r="U97">
        <v>0.75900000000000001</v>
      </c>
      <c r="W97" s="2">
        <v>1</v>
      </c>
      <c r="Y97" s="2">
        <f t="shared" si="5"/>
        <v>1.54</v>
      </c>
      <c r="AF97">
        <v>1</v>
      </c>
      <c r="AH97" s="4">
        <f t="shared" si="3"/>
        <v>0.96299999999999997</v>
      </c>
      <c r="AO97">
        <v>1</v>
      </c>
      <c r="AQ97" s="4">
        <f t="shared" si="4"/>
        <v>0.75900000000000001</v>
      </c>
    </row>
    <row r="98" spans="1:49" x14ac:dyDescent="0.35">
      <c r="A98" s="1">
        <v>41543</v>
      </c>
      <c r="B98" t="s">
        <v>89</v>
      </c>
      <c r="C98" t="s">
        <v>145</v>
      </c>
      <c r="D98">
        <v>76</v>
      </c>
      <c r="E98">
        <v>1</v>
      </c>
      <c r="F98">
        <v>1</v>
      </c>
      <c r="G98" t="s">
        <v>57</v>
      </c>
      <c r="H98" t="s">
        <v>13</v>
      </c>
      <c r="I98">
        <v>4.9299999999999997E-2</v>
      </c>
      <c r="J98">
        <v>0.81200000000000006</v>
      </c>
      <c r="K98">
        <v>3.71</v>
      </c>
      <c r="L98" t="s">
        <v>56</v>
      </c>
      <c r="M98" t="s">
        <v>13</v>
      </c>
      <c r="N98">
        <v>2.66E-3</v>
      </c>
      <c r="O98">
        <v>4.4900000000000002E-2</v>
      </c>
      <c r="P98">
        <v>3.3</v>
      </c>
      <c r="Q98" t="s">
        <v>12</v>
      </c>
      <c r="R98" t="s">
        <v>13</v>
      </c>
      <c r="S98">
        <v>9.5999999999999992E-3</v>
      </c>
      <c r="T98">
        <v>0.13800000000000001</v>
      </c>
      <c r="U98">
        <v>4.95</v>
      </c>
      <c r="W98" s="2">
        <v>1</v>
      </c>
      <c r="Y98" s="2">
        <f t="shared" si="5"/>
        <v>3.71</v>
      </c>
      <c r="AF98">
        <v>1</v>
      </c>
      <c r="AH98" s="4">
        <f t="shared" si="3"/>
        <v>3.3</v>
      </c>
      <c r="AO98">
        <v>1</v>
      </c>
      <c r="AQ98" s="4">
        <f t="shared" si="4"/>
        <v>4.95</v>
      </c>
    </row>
    <row r="99" spans="1:49" x14ac:dyDescent="0.35">
      <c r="A99" s="1">
        <v>41543</v>
      </c>
      <c r="B99" t="s">
        <v>89</v>
      </c>
      <c r="C99" t="s">
        <v>146</v>
      </c>
      <c r="D99">
        <v>77</v>
      </c>
      <c r="E99">
        <v>1</v>
      </c>
      <c r="F99">
        <v>1</v>
      </c>
      <c r="G99" t="s">
        <v>57</v>
      </c>
      <c r="H99" t="s">
        <v>13</v>
      </c>
      <c r="I99">
        <v>0.53200000000000003</v>
      </c>
      <c r="J99">
        <v>7.07</v>
      </c>
      <c r="K99">
        <v>242</v>
      </c>
      <c r="L99" t="s">
        <v>56</v>
      </c>
      <c r="M99" t="s">
        <v>13</v>
      </c>
      <c r="N99">
        <v>3.3999999999999998E-3</v>
      </c>
      <c r="O99">
        <v>5.8400000000000001E-2</v>
      </c>
      <c r="P99">
        <v>4.08</v>
      </c>
      <c r="Q99" t="s">
        <v>12</v>
      </c>
      <c r="R99" t="s">
        <v>13</v>
      </c>
      <c r="S99">
        <v>0.02</v>
      </c>
      <c r="T99">
        <v>0.29499999999999998</v>
      </c>
      <c r="U99">
        <v>11.3</v>
      </c>
      <c r="W99" s="2">
        <v>1</v>
      </c>
      <c r="Y99" s="2">
        <f t="shared" si="5"/>
        <v>242</v>
      </c>
      <c r="AF99">
        <v>1</v>
      </c>
      <c r="AH99" s="4">
        <f t="shared" si="3"/>
        <v>4.08</v>
      </c>
      <c r="AO99">
        <v>1</v>
      </c>
      <c r="AQ99" s="4">
        <f t="shared" si="4"/>
        <v>11.3</v>
      </c>
    </row>
    <row r="100" spans="1:49" x14ac:dyDescent="0.35">
      <c r="A100" s="1">
        <v>41543</v>
      </c>
      <c r="B100" t="s">
        <v>89</v>
      </c>
      <c r="C100" t="s">
        <v>147</v>
      </c>
      <c r="D100">
        <v>78</v>
      </c>
      <c r="E100">
        <v>1</v>
      </c>
      <c r="F100">
        <v>1</v>
      </c>
      <c r="G100" t="s">
        <v>57</v>
      </c>
      <c r="H100" t="s">
        <v>13</v>
      </c>
      <c r="I100">
        <v>5.4899999999999997E-2</v>
      </c>
      <c r="J100">
        <v>0.85899999999999999</v>
      </c>
      <c r="K100">
        <v>5.49</v>
      </c>
      <c r="L100" t="s">
        <v>56</v>
      </c>
      <c r="M100" t="s">
        <v>13</v>
      </c>
      <c r="N100">
        <v>3.2599999999999999E-3</v>
      </c>
      <c r="O100">
        <v>5.7200000000000001E-2</v>
      </c>
      <c r="P100">
        <v>4.01</v>
      </c>
      <c r="Q100" t="s">
        <v>12</v>
      </c>
      <c r="R100" t="s">
        <v>13</v>
      </c>
      <c r="S100">
        <v>8.3000000000000001E-3</v>
      </c>
      <c r="T100">
        <v>0.13400000000000001</v>
      </c>
      <c r="U100">
        <v>4.78</v>
      </c>
      <c r="W100" s="2">
        <v>1</v>
      </c>
      <c r="Y100" s="2">
        <f t="shared" si="5"/>
        <v>5.49</v>
      </c>
      <c r="AB100" s="3"/>
      <c r="AC100" s="3"/>
      <c r="AD100" s="3"/>
      <c r="AE100" s="3"/>
      <c r="AF100">
        <v>1</v>
      </c>
      <c r="AH100" s="4">
        <f t="shared" si="3"/>
        <v>4.01</v>
      </c>
      <c r="AK100" s="3"/>
      <c r="AL100" s="3"/>
      <c r="AM100" s="3"/>
      <c r="AN100" s="3"/>
      <c r="AO100">
        <v>1</v>
      </c>
      <c r="AQ100" s="4">
        <f t="shared" si="4"/>
        <v>4.78</v>
      </c>
      <c r="AT100" s="3"/>
      <c r="AU100" s="3"/>
      <c r="AV100" s="3"/>
      <c r="AW100" s="3"/>
    </row>
    <row r="101" spans="1:49" x14ac:dyDescent="0.35">
      <c r="A101" s="1">
        <v>41543</v>
      </c>
      <c r="B101" t="s">
        <v>89</v>
      </c>
      <c r="C101" t="s">
        <v>148</v>
      </c>
      <c r="D101">
        <v>79</v>
      </c>
      <c r="E101">
        <v>1</v>
      </c>
      <c r="F101">
        <v>1</v>
      </c>
      <c r="G101" t="s">
        <v>57</v>
      </c>
      <c r="H101" t="s">
        <v>13</v>
      </c>
      <c r="I101">
        <v>5.4600000000000003E-2</v>
      </c>
      <c r="J101">
        <v>0.90800000000000003</v>
      </c>
      <c r="K101">
        <v>7.34</v>
      </c>
      <c r="L101" t="s">
        <v>56</v>
      </c>
      <c r="M101" t="s">
        <v>13</v>
      </c>
      <c r="N101">
        <v>1.7999999999999999E-2</v>
      </c>
      <c r="O101">
        <v>0.25600000000000001</v>
      </c>
      <c r="P101">
        <v>15.5</v>
      </c>
      <c r="Q101" t="s">
        <v>12</v>
      </c>
      <c r="R101" t="s">
        <v>13</v>
      </c>
      <c r="S101">
        <v>0.11</v>
      </c>
      <c r="T101">
        <v>1.59</v>
      </c>
      <c r="U101">
        <v>65.7</v>
      </c>
      <c r="W101" s="2">
        <v>1</v>
      </c>
      <c r="Y101" s="2">
        <f t="shared" si="5"/>
        <v>7.34</v>
      </c>
      <c r="AB101" s="3"/>
      <c r="AC101" s="3"/>
      <c r="AF101">
        <v>1</v>
      </c>
      <c r="AH101" s="4">
        <f t="shared" si="3"/>
        <v>15.5</v>
      </c>
      <c r="AK101" s="3"/>
      <c r="AL101" s="3"/>
      <c r="AO101">
        <v>1</v>
      </c>
      <c r="AQ101" s="4">
        <f t="shared" si="4"/>
        <v>65.7</v>
      </c>
      <c r="AT101" s="3"/>
      <c r="AU101" s="3"/>
    </row>
    <row r="102" spans="1:49" x14ac:dyDescent="0.35">
      <c r="A102" s="1">
        <v>41543</v>
      </c>
      <c r="B102" t="s">
        <v>89</v>
      </c>
      <c r="C102" t="s">
        <v>149</v>
      </c>
      <c r="D102">
        <v>80</v>
      </c>
      <c r="E102">
        <v>1</v>
      </c>
      <c r="F102">
        <v>1</v>
      </c>
      <c r="G102" t="s">
        <v>57</v>
      </c>
      <c r="H102" t="s">
        <v>13</v>
      </c>
      <c r="I102">
        <v>5.1400000000000001E-2</v>
      </c>
      <c r="J102">
        <v>0.82199999999999995</v>
      </c>
      <c r="K102">
        <v>4.1100000000000003</v>
      </c>
      <c r="L102" t="s">
        <v>56</v>
      </c>
      <c r="M102" t="s">
        <v>13</v>
      </c>
      <c r="N102">
        <v>3.2599999999999999E-3</v>
      </c>
      <c r="O102">
        <v>5.5899999999999998E-2</v>
      </c>
      <c r="P102">
        <v>3.93</v>
      </c>
      <c r="Q102" t="s">
        <v>12</v>
      </c>
      <c r="R102" t="s">
        <v>13</v>
      </c>
      <c r="S102">
        <v>7.0800000000000004E-3</v>
      </c>
      <c r="T102">
        <v>0.11799999999999999</v>
      </c>
      <c r="U102">
        <v>4.12</v>
      </c>
      <c r="W102" s="2">
        <v>1</v>
      </c>
      <c r="Y102" s="2">
        <f t="shared" si="5"/>
        <v>4.1100000000000003</v>
      </c>
      <c r="AD102" s="3"/>
      <c r="AE102" s="3"/>
      <c r="AF102">
        <v>1</v>
      </c>
      <c r="AH102" s="4">
        <f t="shared" si="3"/>
        <v>3.93</v>
      </c>
      <c r="AM102" s="3"/>
      <c r="AN102" s="3"/>
      <c r="AO102">
        <v>1</v>
      </c>
      <c r="AQ102" s="4">
        <f t="shared" si="4"/>
        <v>4.12</v>
      </c>
      <c r="AV102" s="3"/>
      <c r="AW102" s="3"/>
    </row>
    <row r="103" spans="1:49" x14ac:dyDescent="0.35">
      <c r="A103" s="1">
        <v>41543</v>
      </c>
      <c r="B103" t="s">
        <v>89</v>
      </c>
      <c r="C103" t="s">
        <v>149</v>
      </c>
      <c r="D103">
        <v>80</v>
      </c>
      <c r="E103">
        <v>1</v>
      </c>
      <c r="F103">
        <v>1</v>
      </c>
      <c r="G103" t="s">
        <v>57</v>
      </c>
      <c r="H103" t="s">
        <v>13</v>
      </c>
      <c r="I103">
        <v>5.0099999999999999E-2</v>
      </c>
      <c r="J103">
        <v>0.81499999999999995</v>
      </c>
      <c r="K103">
        <v>3.83</v>
      </c>
      <c r="L103" t="s">
        <v>56</v>
      </c>
      <c r="M103" t="s">
        <v>13</v>
      </c>
      <c r="N103">
        <v>3.6600000000000001E-3</v>
      </c>
      <c r="O103">
        <v>6.4799999999999996E-2</v>
      </c>
      <c r="P103">
        <v>4.4400000000000004</v>
      </c>
      <c r="Q103" t="s">
        <v>12</v>
      </c>
      <c r="R103" t="s">
        <v>13</v>
      </c>
      <c r="S103">
        <v>7.7999999999999996E-3</v>
      </c>
      <c r="T103">
        <v>0.114</v>
      </c>
      <c r="U103">
        <v>3.98</v>
      </c>
      <c r="W103" s="2">
        <v>1</v>
      </c>
      <c r="Y103" s="2">
        <f t="shared" si="5"/>
        <v>3.83</v>
      </c>
      <c r="Z103" s="3"/>
      <c r="AA103" s="3"/>
      <c r="AB103" s="3">
        <f>ABS(100*ABS(Y103-Y102)/AVERAGE(Y103,Y102))</f>
        <v>7.0528967254408119</v>
      </c>
      <c r="AC103" s="3" t="str">
        <f>IF(Y103&gt;10, (IF((AND(AB103&gt;=0,AB103&lt;=20)=TRUE),"PASS","FAIL")),(IF((AND(AB103&gt;=0,AB103&lt;=50)=TRUE),"PASS","FAIL")))</f>
        <v>PASS</v>
      </c>
      <c r="AF103">
        <v>1</v>
      </c>
      <c r="AH103" s="4">
        <f t="shared" si="3"/>
        <v>4.4400000000000004</v>
      </c>
      <c r="AI103" s="3"/>
      <c r="AJ103" s="3"/>
      <c r="AK103" s="3">
        <f>ABS(100*ABS(AH103-AH102)/AVERAGE(AH103,AH102))</f>
        <v>12.186379928315416</v>
      </c>
      <c r="AL103" s="3" t="str">
        <f>IF(AH103&gt;10, (IF((AND(AK103&gt;=0,AK103&lt;=20)=TRUE),"PASS","FAIL")),(IF((AND(AK103&gt;=0,AK103&lt;=50)=TRUE),"PASS","FAIL")))</f>
        <v>PASS</v>
      </c>
      <c r="AO103">
        <v>1</v>
      </c>
      <c r="AQ103" s="4">
        <f t="shared" si="4"/>
        <v>3.98</v>
      </c>
      <c r="AR103" s="3"/>
      <c r="AS103" s="3"/>
      <c r="AT103" s="3">
        <f>ABS(100*ABS(AQ103-AQ102)/AVERAGE(AQ103,AQ102))</f>
        <v>3.4567901234567935</v>
      </c>
      <c r="AU103" s="3" t="str">
        <f>IF(AQ103&gt;10, (IF((AND(AT103&gt;=0,AT103&lt;=20)=TRUE),"PASS","FAIL")),(IF((AND(AT103&gt;=0,AT103&lt;=50)=TRUE),"PASS","FAIL")))</f>
        <v>PASS</v>
      </c>
    </row>
    <row r="104" spans="1:49" x14ac:dyDescent="0.35">
      <c r="A104" s="1">
        <v>41543</v>
      </c>
      <c r="B104" t="s">
        <v>89</v>
      </c>
      <c r="C104" t="s">
        <v>150</v>
      </c>
      <c r="D104">
        <v>81</v>
      </c>
      <c r="E104">
        <v>1</v>
      </c>
      <c r="F104">
        <v>1</v>
      </c>
      <c r="G104" t="s">
        <v>57</v>
      </c>
      <c r="H104" t="s">
        <v>13</v>
      </c>
      <c r="I104">
        <v>4.9299999999999997E-2</v>
      </c>
      <c r="J104">
        <v>0.80400000000000005</v>
      </c>
      <c r="K104">
        <v>3.4</v>
      </c>
      <c r="L104" t="s">
        <v>56</v>
      </c>
      <c r="M104" t="s">
        <v>13</v>
      </c>
      <c r="N104">
        <v>3.5200000000000001E-3</v>
      </c>
      <c r="O104">
        <v>5.74E-2</v>
      </c>
      <c r="P104">
        <v>4.0199999999999996</v>
      </c>
      <c r="Q104" t="s">
        <v>12</v>
      </c>
      <c r="R104" t="s">
        <v>13</v>
      </c>
      <c r="S104">
        <v>3.4499999999999999E-3</v>
      </c>
      <c r="T104">
        <v>4.24E-2</v>
      </c>
      <c r="U104">
        <v>1.06</v>
      </c>
      <c r="W104" s="2">
        <v>1</v>
      </c>
      <c r="Y104" s="2">
        <f t="shared" si="5"/>
        <v>3.4</v>
      </c>
      <c r="AF104">
        <v>1</v>
      </c>
      <c r="AH104" s="4">
        <f t="shared" si="3"/>
        <v>4.0199999999999996</v>
      </c>
      <c r="AO104">
        <v>1</v>
      </c>
      <c r="AQ104" s="4">
        <f t="shared" si="4"/>
        <v>1.06</v>
      </c>
    </row>
    <row r="105" spans="1:49" x14ac:dyDescent="0.35">
      <c r="A105" s="1">
        <v>41543</v>
      </c>
      <c r="B105" t="s">
        <v>89</v>
      </c>
      <c r="C105" t="s">
        <v>151</v>
      </c>
      <c r="D105">
        <v>82</v>
      </c>
      <c r="E105">
        <v>1</v>
      </c>
      <c r="F105">
        <v>1</v>
      </c>
      <c r="G105" t="s">
        <v>57</v>
      </c>
      <c r="H105" t="s">
        <v>13</v>
      </c>
      <c r="I105">
        <v>5.2200000000000003E-2</v>
      </c>
      <c r="J105">
        <v>0.83499999999999996</v>
      </c>
      <c r="K105">
        <v>4.58</v>
      </c>
      <c r="L105" t="s">
        <v>56</v>
      </c>
      <c r="M105" t="s">
        <v>13</v>
      </c>
      <c r="N105">
        <v>3.16E-3</v>
      </c>
      <c r="O105">
        <v>4.82E-2</v>
      </c>
      <c r="P105">
        <v>3.49</v>
      </c>
      <c r="Q105" t="s">
        <v>12</v>
      </c>
      <c r="R105" t="s">
        <v>13</v>
      </c>
      <c r="S105">
        <v>4.62E-3</v>
      </c>
      <c r="T105">
        <v>7.0000000000000007E-2</v>
      </c>
      <c r="U105">
        <v>2.1800000000000002</v>
      </c>
      <c r="W105" s="2">
        <v>1</v>
      </c>
      <c r="Y105" s="2">
        <f t="shared" si="5"/>
        <v>4.58</v>
      </c>
      <c r="AF105">
        <v>1</v>
      </c>
      <c r="AH105" s="4">
        <f t="shared" si="3"/>
        <v>3.49</v>
      </c>
      <c r="AO105">
        <v>1</v>
      </c>
      <c r="AQ105" s="4">
        <f t="shared" si="4"/>
        <v>2.1800000000000002</v>
      </c>
    </row>
    <row r="106" spans="1:49" x14ac:dyDescent="0.35">
      <c r="A106" s="1">
        <v>41543</v>
      </c>
      <c r="B106" t="s">
        <v>89</v>
      </c>
      <c r="C106" t="s">
        <v>152</v>
      </c>
      <c r="D106">
        <v>83</v>
      </c>
      <c r="E106">
        <v>1</v>
      </c>
      <c r="F106">
        <v>1</v>
      </c>
      <c r="G106" t="s">
        <v>57</v>
      </c>
      <c r="H106" t="s">
        <v>13</v>
      </c>
      <c r="I106">
        <v>5.2900000000000003E-2</v>
      </c>
      <c r="J106">
        <v>0.92100000000000004</v>
      </c>
      <c r="K106">
        <v>7.81</v>
      </c>
      <c r="L106" t="s">
        <v>56</v>
      </c>
      <c r="M106" t="s">
        <v>13</v>
      </c>
      <c r="N106">
        <v>1.7100000000000001E-2</v>
      </c>
      <c r="O106">
        <v>0.253</v>
      </c>
      <c r="P106">
        <v>15.3</v>
      </c>
      <c r="Q106" t="s">
        <v>12</v>
      </c>
      <c r="R106" t="s">
        <v>13</v>
      </c>
      <c r="S106">
        <v>0.105</v>
      </c>
      <c r="T106">
        <v>1.5</v>
      </c>
      <c r="U106">
        <v>62.1</v>
      </c>
      <c r="W106" s="2">
        <v>1</v>
      </c>
      <c r="Y106" s="2">
        <f t="shared" si="5"/>
        <v>7.81</v>
      </c>
      <c r="AF106">
        <v>1</v>
      </c>
      <c r="AH106" s="4">
        <f t="shared" si="3"/>
        <v>15.3</v>
      </c>
      <c r="AO106">
        <v>1</v>
      </c>
      <c r="AQ106" s="4">
        <f t="shared" si="4"/>
        <v>62.1</v>
      </c>
    </row>
    <row r="107" spans="1:49" x14ac:dyDescent="0.35">
      <c r="A107" s="1">
        <v>41543</v>
      </c>
      <c r="B107" t="s">
        <v>89</v>
      </c>
      <c r="C107" t="s">
        <v>153</v>
      </c>
      <c r="D107">
        <v>84</v>
      </c>
      <c r="E107">
        <v>1</v>
      </c>
      <c r="F107">
        <v>1</v>
      </c>
      <c r="G107" t="s">
        <v>57</v>
      </c>
      <c r="H107" t="s">
        <v>13</v>
      </c>
      <c r="I107">
        <v>7.9200000000000007E-2</v>
      </c>
      <c r="J107">
        <v>1.22</v>
      </c>
      <c r="K107">
        <v>19.3</v>
      </c>
      <c r="L107" t="s">
        <v>56</v>
      </c>
      <c r="M107" t="s">
        <v>13</v>
      </c>
      <c r="N107">
        <v>3.3300000000000001E-3</v>
      </c>
      <c r="O107">
        <v>5.5E-2</v>
      </c>
      <c r="P107">
        <v>3.88</v>
      </c>
      <c r="Q107" t="s">
        <v>12</v>
      </c>
      <c r="R107" t="s">
        <v>13</v>
      </c>
      <c r="S107">
        <v>7.8200000000000006E-3</v>
      </c>
      <c r="T107">
        <v>0.127</v>
      </c>
      <c r="U107">
        <v>4.4800000000000004</v>
      </c>
      <c r="W107" s="2">
        <v>1</v>
      </c>
      <c r="Y107" s="2">
        <f t="shared" si="5"/>
        <v>19.3</v>
      </c>
      <c r="AB107" s="3"/>
      <c r="AC107" s="3"/>
      <c r="AD107" s="3"/>
      <c r="AE107" s="3"/>
      <c r="AF107">
        <v>1</v>
      </c>
      <c r="AH107" s="4">
        <f t="shared" si="3"/>
        <v>3.88</v>
      </c>
      <c r="AK107" s="3"/>
      <c r="AL107" s="3"/>
      <c r="AM107" s="3"/>
      <c r="AN107" s="3"/>
      <c r="AO107">
        <v>1</v>
      </c>
      <c r="AQ107" s="4">
        <f t="shared" si="4"/>
        <v>4.4800000000000004</v>
      </c>
      <c r="AT107" s="3"/>
      <c r="AU107" s="3"/>
      <c r="AV107" s="3"/>
      <c r="AW107" s="3"/>
    </row>
    <row r="108" spans="1:49" x14ac:dyDescent="0.35">
      <c r="A108" s="1">
        <v>41543</v>
      </c>
      <c r="B108" t="s">
        <v>89</v>
      </c>
      <c r="C108" t="s">
        <v>154</v>
      </c>
      <c r="D108">
        <v>85</v>
      </c>
      <c r="E108">
        <v>1</v>
      </c>
      <c r="F108">
        <v>1</v>
      </c>
      <c r="G108" t="s">
        <v>57</v>
      </c>
      <c r="H108" t="s">
        <v>13</v>
      </c>
      <c r="I108">
        <v>6.1800000000000001E-2</v>
      </c>
      <c r="J108">
        <v>0.96799999999999997</v>
      </c>
      <c r="K108">
        <v>9.59</v>
      </c>
      <c r="L108" t="s">
        <v>56</v>
      </c>
      <c r="M108" t="s">
        <v>13</v>
      </c>
      <c r="N108">
        <v>3.8500000000000001E-3</v>
      </c>
      <c r="O108">
        <v>6.6100000000000006E-2</v>
      </c>
      <c r="P108">
        <v>4.5199999999999996</v>
      </c>
      <c r="Q108" t="s">
        <v>12</v>
      </c>
      <c r="R108" t="s">
        <v>13</v>
      </c>
      <c r="S108">
        <v>5.6100000000000004E-3</v>
      </c>
      <c r="T108">
        <v>7.4999999999999997E-2</v>
      </c>
      <c r="U108">
        <v>2.38</v>
      </c>
      <c r="W108" s="2">
        <v>1</v>
      </c>
      <c r="Y108" s="2">
        <f t="shared" si="5"/>
        <v>9.59</v>
      </c>
      <c r="AB108" s="3"/>
      <c r="AC108" s="3"/>
      <c r="AF108">
        <v>1</v>
      </c>
      <c r="AH108" s="4">
        <f t="shared" si="3"/>
        <v>4.5199999999999996</v>
      </c>
      <c r="AK108" s="3"/>
      <c r="AL108" s="3"/>
      <c r="AO108">
        <v>1</v>
      </c>
      <c r="AQ108" s="4">
        <f t="shared" si="4"/>
        <v>2.38</v>
      </c>
      <c r="AT108" s="3"/>
      <c r="AU108" s="3"/>
    </row>
    <row r="109" spans="1:49" x14ac:dyDescent="0.35">
      <c r="A109" s="1">
        <v>41543</v>
      </c>
      <c r="B109" t="s">
        <v>89</v>
      </c>
      <c r="C109" t="s">
        <v>155</v>
      </c>
      <c r="D109">
        <v>90</v>
      </c>
      <c r="E109">
        <v>1</v>
      </c>
      <c r="F109">
        <v>1</v>
      </c>
      <c r="G109" t="s">
        <v>57</v>
      </c>
      <c r="H109" t="s">
        <v>13</v>
      </c>
      <c r="I109">
        <v>0.1</v>
      </c>
      <c r="J109">
        <v>1.46</v>
      </c>
      <c r="K109">
        <v>28</v>
      </c>
      <c r="L109" t="s">
        <v>56</v>
      </c>
      <c r="M109" t="s">
        <v>13</v>
      </c>
      <c r="N109">
        <v>2.5399999999999999E-2</v>
      </c>
      <c r="O109">
        <v>0.35899999999999999</v>
      </c>
      <c r="P109">
        <v>21.4</v>
      </c>
      <c r="Q109" t="s">
        <v>12</v>
      </c>
      <c r="R109" t="s">
        <v>13</v>
      </c>
      <c r="S109">
        <v>3.9399999999999998E-2</v>
      </c>
      <c r="T109">
        <v>0.55900000000000005</v>
      </c>
      <c r="U109">
        <v>22.2</v>
      </c>
      <c r="W109" s="2">
        <v>1</v>
      </c>
      <c r="Y109" s="2">
        <f t="shared" si="5"/>
        <v>28</v>
      </c>
      <c r="AD109" s="3">
        <f>100*((Y109*4080)-(Y108*4000))/(1000*80)</f>
        <v>94.85</v>
      </c>
      <c r="AE109" s="3" t="str">
        <f>IF(Y108&gt;10, (IF((AND(AD109&gt;=80,AD109&lt;=120)=TRUE),"PASS","FAIL")),(IF((AND(AD109&gt;=50,AD109&lt;=150)=TRUE),"PASS","FAIL")))</f>
        <v>PASS</v>
      </c>
      <c r="AF109">
        <v>1</v>
      </c>
      <c r="AH109" s="4">
        <f t="shared" si="3"/>
        <v>21.4</v>
      </c>
      <c r="AM109" s="3">
        <f>100*((AH109*4080)-(AH108*4000))/(1000*80)</f>
        <v>86.54</v>
      </c>
      <c r="AN109" s="3" t="str">
        <f>IF(AH108&gt;10, (IF((AND(AM109&gt;=80,AM109&lt;=120)=TRUE),"PASS","FAIL")),(IF((AND(AM109&gt;=50,AM109&lt;=150)=TRUE),"PASS","FAIL")))</f>
        <v>PASS</v>
      </c>
      <c r="AO109">
        <v>1</v>
      </c>
      <c r="AQ109" s="4">
        <f t="shared" si="4"/>
        <v>22.2</v>
      </c>
      <c r="AV109" s="3">
        <f>100*((AQ109*4080)-(AQ108*4000))/(1000*80)</f>
        <v>101.32</v>
      </c>
      <c r="AW109" s="3" t="str">
        <f>IF(AQ108&gt;10, (IF((AND(AV109&gt;=80,AV109&lt;=120)=TRUE),"PASS","FAIL")),(IF((AND(AV109&gt;=50,AV109&lt;=150)=TRUE),"PASS","FAIL")))</f>
        <v>PASS</v>
      </c>
    </row>
    <row r="110" spans="1:49" x14ac:dyDescent="0.35">
      <c r="A110" s="1">
        <v>41543</v>
      </c>
      <c r="B110" t="s">
        <v>89</v>
      </c>
      <c r="C110" t="s">
        <v>18</v>
      </c>
      <c r="D110" t="s">
        <v>15</v>
      </c>
      <c r="E110">
        <v>1</v>
      </c>
      <c r="F110">
        <v>1</v>
      </c>
      <c r="G110" t="s">
        <v>57</v>
      </c>
      <c r="H110" t="s">
        <v>13</v>
      </c>
      <c r="I110">
        <v>0.105</v>
      </c>
      <c r="J110">
        <v>1.41</v>
      </c>
      <c r="K110">
        <v>26.4</v>
      </c>
      <c r="L110" t="s">
        <v>56</v>
      </c>
      <c r="M110" t="s">
        <v>13</v>
      </c>
      <c r="N110">
        <v>3.1E-2</v>
      </c>
      <c r="O110">
        <v>0.441</v>
      </c>
      <c r="P110">
        <v>26.1</v>
      </c>
      <c r="Q110" t="s">
        <v>12</v>
      </c>
      <c r="R110" t="s">
        <v>13</v>
      </c>
      <c r="S110">
        <v>4.36E-2</v>
      </c>
      <c r="T110">
        <v>0.63400000000000001</v>
      </c>
      <c r="U110">
        <v>25.3</v>
      </c>
      <c r="V110" s="2"/>
      <c r="W110" s="2">
        <v>1</v>
      </c>
      <c r="X110" s="2"/>
      <c r="Y110" s="2">
        <f t="shared" si="5"/>
        <v>26.4</v>
      </c>
      <c r="Z110" s="3">
        <f>100*(Y110-25)/25</f>
        <v>5.5999999999999943</v>
      </c>
      <c r="AA110" s="3" t="str">
        <f>IF((ABS(Z110))&lt;=20,"PASS","FAIL")</f>
        <v>PASS</v>
      </c>
      <c r="AD110" s="3"/>
      <c r="AE110" s="3"/>
      <c r="AF110">
        <v>1</v>
      </c>
      <c r="AH110" s="4">
        <f t="shared" si="3"/>
        <v>26.1</v>
      </c>
      <c r="AI110" s="3">
        <f>100*(AH110-25)/25</f>
        <v>4.4000000000000057</v>
      </c>
      <c r="AJ110" s="3" t="str">
        <f>IF((ABS(AI110))&lt;=20,"PASS","FAIL")</f>
        <v>PASS</v>
      </c>
      <c r="AM110" s="3"/>
      <c r="AN110" s="3"/>
      <c r="AO110">
        <v>1</v>
      </c>
      <c r="AQ110" s="4">
        <f t="shared" si="4"/>
        <v>25.3</v>
      </c>
      <c r="AR110" s="3">
        <f>100*(AQ110-25)/25</f>
        <v>1.2000000000000028</v>
      </c>
      <c r="AS110" s="3" t="str">
        <f>IF((ABS(AR110))&lt;=20,"PASS","FAIL")</f>
        <v>PASS</v>
      </c>
      <c r="AV110" s="3"/>
      <c r="AW110" s="3"/>
    </row>
    <row r="111" spans="1:49" x14ac:dyDescent="0.35">
      <c r="A111" s="1">
        <v>41543</v>
      </c>
      <c r="B111" t="s">
        <v>89</v>
      </c>
      <c r="C111" t="s">
        <v>51</v>
      </c>
      <c r="D111" t="s">
        <v>88</v>
      </c>
      <c r="E111">
        <v>1</v>
      </c>
      <c r="F111">
        <v>1</v>
      </c>
      <c r="G111" t="s">
        <v>57</v>
      </c>
      <c r="H111" t="s">
        <v>13</v>
      </c>
      <c r="I111">
        <v>4.7E-2</v>
      </c>
      <c r="J111">
        <v>0.67900000000000005</v>
      </c>
      <c r="K111">
        <v>-1.3</v>
      </c>
      <c r="L111" t="s">
        <v>56</v>
      </c>
      <c r="M111" t="s">
        <v>13</v>
      </c>
      <c r="N111">
        <v>1.49E-3</v>
      </c>
      <c r="O111">
        <v>2.35E-2</v>
      </c>
      <c r="P111">
        <v>2.0699999999999998</v>
      </c>
      <c r="Q111" t="s">
        <v>12</v>
      </c>
      <c r="R111" t="s">
        <v>13</v>
      </c>
      <c r="S111">
        <v>8.3600000000000005E-4</v>
      </c>
      <c r="T111">
        <v>-3.2200000000000002E-3</v>
      </c>
      <c r="U111">
        <v>-0.79200000000000004</v>
      </c>
      <c r="W111" s="2">
        <v>1</v>
      </c>
      <c r="Y111" s="2">
        <f t="shared" si="5"/>
        <v>-1.3</v>
      </c>
      <c r="AF111">
        <v>1</v>
      </c>
      <c r="AH111" s="4">
        <f t="shared" si="3"/>
        <v>2.0699999999999998</v>
      </c>
      <c r="AO111">
        <v>1</v>
      </c>
      <c r="AQ111" s="4">
        <f t="shared" si="4"/>
        <v>-0.79200000000000004</v>
      </c>
    </row>
    <row r="112" spans="1:49" x14ac:dyDescent="0.35">
      <c r="A112" s="1">
        <v>41543</v>
      </c>
      <c r="B112" t="s">
        <v>89</v>
      </c>
      <c r="C112" t="s">
        <v>156</v>
      </c>
      <c r="D112">
        <v>91</v>
      </c>
      <c r="E112">
        <v>1</v>
      </c>
      <c r="F112">
        <v>1</v>
      </c>
      <c r="G112" t="s">
        <v>57</v>
      </c>
      <c r="H112" t="s">
        <v>13</v>
      </c>
      <c r="I112">
        <v>0.36</v>
      </c>
      <c r="J112">
        <v>4.84</v>
      </c>
      <c r="K112">
        <v>157</v>
      </c>
      <c r="L112" t="s">
        <v>56</v>
      </c>
      <c r="M112" t="s">
        <v>13</v>
      </c>
      <c r="N112">
        <v>-1.2600000000000001E-3</v>
      </c>
      <c r="O112">
        <v>-1.4499999999999999E-3</v>
      </c>
      <c r="P112">
        <v>0.63700000000000001</v>
      </c>
      <c r="Q112" t="s">
        <v>12</v>
      </c>
      <c r="R112" t="s">
        <v>13</v>
      </c>
      <c r="S112">
        <v>1.34E-2</v>
      </c>
      <c r="T112">
        <v>0.20799999999999999</v>
      </c>
      <c r="U112">
        <v>7.79</v>
      </c>
      <c r="W112" s="2">
        <v>1</v>
      </c>
      <c r="Y112" s="2">
        <f t="shared" si="5"/>
        <v>157</v>
      </c>
      <c r="AF112">
        <v>1</v>
      </c>
      <c r="AH112" s="4">
        <f t="shared" si="3"/>
        <v>0.63700000000000001</v>
      </c>
      <c r="AO112">
        <v>3</v>
      </c>
      <c r="AQ112" s="4">
        <f t="shared" si="4"/>
        <v>7.79</v>
      </c>
    </row>
    <row r="113" spans="1:49" x14ac:dyDescent="0.35">
      <c r="A113" s="1">
        <v>41543</v>
      </c>
      <c r="B113" t="s">
        <v>89</v>
      </c>
      <c r="C113" t="s">
        <v>157</v>
      </c>
      <c r="D113">
        <v>92</v>
      </c>
      <c r="E113">
        <v>1</v>
      </c>
      <c r="F113">
        <v>1</v>
      </c>
      <c r="G113" t="s">
        <v>57</v>
      </c>
      <c r="H113" t="s">
        <v>13</v>
      </c>
      <c r="I113">
        <v>5.67E-2</v>
      </c>
      <c r="J113">
        <v>0.91900000000000004</v>
      </c>
      <c r="K113">
        <v>7.74</v>
      </c>
      <c r="L113" t="s">
        <v>56</v>
      </c>
      <c r="M113" t="s">
        <v>13</v>
      </c>
      <c r="N113">
        <v>3.0799999999999998E-3</v>
      </c>
      <c r="O113">
        <v>5.21E-2</v>
      </c>
      <c r="P113">
        <v>3.71</v>
      </c>
      <c r="Q113" t="s">
        <v>12</v>
      </c>
      <c r="R113" t="s">
        <v>13</v>
      </c>
      <c r="S113">
        <v>8.1499999999999993E-3</v>
      </c>
      <c r="T113">
        <v>0.107</v>
      </c>
      <c r="U113">
        <v>3.69</v>
      </c>
      <c r="W113" s="2">
        <v>1</v>
      </c>
      <c r="Y113" s="2">
        <f t="shared" si="5"/>
        <v>7.74</v>
      </c>
      <c r="AF113">
        <v>1</v>
      </c>
      <c r="AH113" s="4">
        <f t="shared" si="3"/>
        <v>3.71</v>
      </c>
      <c r="AO113">
        <v>1</v>
      </c>
      <c r="AQ113" s="4">
        <f t="shared" si="4"/>
        <v>3.69</v>
      </c>
    </row>
    <row r="114" spans="1:49" x14ac:dyDescent="0.35">
      <c r="A114" s="1">
        <v>41543</v>
      </c>
      <c r="B114" t="s">
        <v>89</v>
      </c>
      <c r="C114" t="s">
        <v>158</v>
      </c>
      <c r="D114">
        <v>93</v>
      </c>
      <c r="E114">
        <v>1</v>
      </c>
      <c r="F114">
        <v>1</v>
      </c>
      <c r="G114" t="s">
        <v>57</v>
      </c>
      <c r="H114" t="s">
        <v>13</v>
      </c>
      <c r="I114">
        <v>5.6300000000000003E-2</v>
      </c>
      <c r="J114">
        <v>0.91100000000000003</v>
      </c>
      <c r="K114">
        <v>7.46</v>
      </c>
      <c r="L114" t="s">
        <v>56</v>
      </c>
      <c r="M114" t="s">
        <v>13</v>
      </c>
      <c r="N114">
        <v>3.2699999999999999E-3</v>
      </c>
      <c r="O114">
        <v>5.4300000000000001E-2</v>
      </c>
      <c r="P114">
        <v>3.84</v>
      </c>
      <c r="Q114" t="s">
        <v>12</v>
      </c>
      <c r="R114" t="s">
        <v>13</v>
      </c>
      <c r="S114">
        <v>5.1999999999999998E-3</v>
      </c>
      <c r="T114">
        <v>5.8599999999999999E-2</v>
      </c>
      <c r="U114">
        <v>1.71</v>
      </c>
      <c r="W114" s="2">
        <v>1</v>
      </c>
      <c r="Y114" s="2">
        <f t="shared" si="5"/>
        <v>7.46</v>
      </c>
      <c r="AB114" s="3"/>
      <c r="AC114" s="3"/>
      <c r="AD114" s="3"/>
      <c r="AE114" s="3"/>
      <c r="AF114">
        <v>1</v>
      </c>
      <c r="AH114" s="4">
        <f t="shared" si="3"/>
        <v>3.84</v>
      </c>
      <c r="AK114" s="3"/>
      <c r="AL114" s="3"/>
      <c r="AM114" s="3"/>
      <c r="AN114" s="3"/>
      <c r="AO114">
        <v>1</v>
      </c>
      <c r="AQ114" s="4">
        <f t="shared" si="4"/>
        <v>1.71</v>
      </c>
      <c r="AT114" s="3"/>
      <c r="AU114" s="3"/>
      <c r="AV114" s="3"/>
      <c r="AW114" s="3"/>
    </row>
    <row r="115" spans="1:49" x14ac:dyDescent="0.35">
      <c r="A115" s="1">
        <v>41543</v>
      </c>
      <c r="B115" t="s">
        <v>89</v>
      </c>
      <c r="C115" t="s">
        <v>159</v>
      </c>
      <c r="D115">
        <v>94</v>
      </c>
      <c r="E115">
        <v>1</v>
      </c>
      <c r="F115">
        <v>1</v>
      </c>
      <c r="G115" t="s">
        <v>57</v>
      </c>
      <c r="H115" t="s">
        <v>13</v>
      </c>
      <c r="I115">
        <v>0.51700000000000002</v>
      </c>
      <c r="J115">
        <v>6.97</v>
      </c>
      <c r="K115">
        <v>238</v>
      </c>
      <c r="L115" t="s">
        <v>56</v>
      </c>
      <c r="M115" t="s">
        <v>13</v>
      </c>
      <c r="N115">
        <v>3.81E-3</v>
      </c>
      <c r="O115">
        <v>6.3600000000000004E-2</v>
      </c>
      <c r="P115">
        <v>4.37</v>
      </c>
      <c r="Q115" t="s">
        <v>12</v>
      </c>
      <c r="R115" t="s">
        <v>13</v>
      </c>
      <c r="S115">
        <v>2.2599999999999999E-2</v>
      </c>
      <c r="T115">
        <v>0.34300000000000003</v>
      </c>
      <c r="U115">
        <v>13.3</v>
      </c>
      <c r="W115" s="2">
        <v>1</v>
      </c>
      <c r="Y115" s="2">
        <f t="shared" si="5"/>
        <v>238</v>
      </c>
      <c r="AB115" s="3"/>
      <c r="AC115" s="3"/>
      <c r="AF115">
        <v>1</v>
      </c>
      <c r="AH115" s="4">
        <f t="shared" si="3"/>
        <v>4.37</v>
      </c>
      <c r="AK115" s="3"/>
      <c r="AL115" s="3"/>
      <c r="AO115">
        <v>1</v>
      </c>
      <c r="AQ115" s="4">
        <f t="shared" si="4"/>
        <v>13.3</v>
      </c>
      <c r="AT115" s="3"/>
      <c r="AU115" s="3"/>
    </row>
    <row r="116" spans="1:49" x14ac:dyDescent="0.35">
      <c r="A116" s="1">
        <v>41543</v>
      </c>
      <c r="B116" t="s">
        <v>89</v>
      </c>
      <c r="C116" t="s">
        <v>160</v>
      </c>
      <c r="D116">
        <v>95</v>
      </c>
      <c r="E116">
        <v>1</v>
      </c>
      <c r="F116">
        <v>1</v>
      </c>
      <c r="G116" t="s">
        <v>57</v>
      </c>
      <c r="H116" t="s">
        <v>13</v>
      </c>
      <c r="I116">
        <v>5.45E-2</v>
      </c>
      <c r="J116">
        <v>0.89100000000000001</v>
      </c>
      <c r="K116">
        <v>6.68</v>
      </c>
      <c r="L116" t="s">
        <v>56</v>
      </c>
      <c r="M116" t="s">
        <v>13</v>
      </c>
      <c r="N116">
        <v>4.1200000000000004E-3</v>
      </c>
      <c r="O116">
        <v>6.0600000000000001E-2</v>
      </c>
      <c r="P116">
        <v>4.2</v>
      </c>
      <c r="Q116" t="s">
        <v>12</v>
      </c>
      <c r="R116" t="s">
        <v>13</v>
      </c>
      <c r="S116">
        <v>7.6800000000000002E-3</v>
      </c>
      <c r="T116">
        <v>0.10100000000000001</v>
      </c>
      <c r="U116">
        <v>3.46</v>
      </c>
      <c r="W116" s="2">
        <v>1</v>
      </c>
      <c r="Y116" s="2">
        <f t="shared" si="5"/>
        <v>6.68</v>
      </c>
      <c r="AD116" s="3"/>
      <c r="AE116" s="3"/>
      <c r="AF116">
        <v>1</v>
      </c>
      <c r="AH116" s="4">
        <f t="shared" si="3"/>
        <v>4.2</v>
      </c>
      <c r="AM116" s="3"/>
      <c r="AN116" s="3"/>
      <c r="AO116">
        <v>1</v>
      </c>
      <c r="AQ116" s="4">
        <f t="shared" si="4"/>
        <v>3.46</v>
      </c>
      <c r="AV116" s="3"/>
      <c r="AW116" s="3"/>
    </row>
    <row r="117" spans="1:49" x14ac:dyDescent="0.35">
      <c r="A117" s="1">
        <v>41543</v>
      </c>
      <c r="B117" t="s">
        <v>89</v>
      </c>
      <c r="C117" t="s">
        <v>160</v>
      </c>
      <c r="D117">
        <v>95</v>
      </c>
      <c r="E117">
        <v>1</v>
      </c>
      <c r="F117">
        <v>1</v>
      </c>
      <c r="G117" t="s">
        <v>57</v>
      </c>
      <c r="H117" t="s">
        <v>13</v>
      </c>
      <c r="I117">
        <v>5.4800000000000001E-2</v>
      </c>
      <c r="J117">
        <v>0.89200000000000002</v>
      </c>
      <c r="K117">
        <v>6.74</v>
      </c>
      <c r="L117" t="s">
        <v>56</v>
      </c>
      <c r="M117" t="s">
        <v>13</v>
      </c>
      <c r="N117">
        <v>4.3200000000000001E-3</v>
      </c>
      <c r="O117">
        <v>6.4899999999999999E-2</v>
      </c>
      <c r="P117">
        <v>4.45</v>
      </c>
      <c r="Q117" t="s">
        <v>12</v>
      </c>
      <c r="R117" t="s">
        <v>13</v>
      </c>
      <c r="S117">
        <v>7.6099999999999996E-3</v>
      </c>
      <c r="T117">
        <v>9.7900000000000001E-2</v>
      </c>
      <c r="U117">
        <v>3.31</v>
      </c>
      <c r="V117" s="2"/>
      <c r="W117" s="2">
        <v>1</v>
      </c>
      <c r="X117" s="2"/>
      <c r="Y117" s="2">
        <f t="shared" si="5"/>
        <v>6.74</v>
      </c>
      <c r="Z117" s="3"/>
      <c r="AA117" s="3"/>
      <c r="AB117" s="3">
        <f>ABS(100*ABS(Y117-Y116)/AVERAGE(Y117,Y116))</f>
        <v>0.89418777943368855</v>
      </c>
      <c r="AC117" s="3" t="str">
        <f>IF(Y117&gt;10, (IF((AND(AB117&gt;=0,AB117&lt;=20)=TRUE),"PASS","FAIL")),(IF((AND(AB117&gt;=0,AB117&lt;=50)=TRUE),"PASS","FAIL")))</f>
        <v>PASS</v>
      </c>
      <c r="AF117">
        <v>1</v>
      </c>
      <c r="AH117" s="4">
        <f t="shared" si="3"/>
        <v>4.45</v>
      </c>
      <c r="AI117" s="3"/>
      <c r="AJ117" s="3"/>
      <c r="AK117" s="3">
        <f>ABS(100*ABS(AH117-AH116)/AVERAGE(AH117,AH116))</f>
        <v>5.7803468208092479</v>
      </c>
      <c r="AL117" s="3" t="str">
        <f>IF(AH117&gt;10, (IF((AND(AK117&gt;=0,AK117&lt;=20)=TRUE),"PASS","FAIL")),(IF((AND(AK117&gt;=0,AK117&lt;=50)=TRUE),"PASS","FAIL")))</f>
        <v>PASS</v>
      </c>
      <c r="AO117">
        <v>1</v>
      </c>
      <c r="AQ117" s="4">
        <f t="shared" si="4"/>
        <v>3.31</v>
      </c>
      <c r="AR117" s="3"/>
      <c r="AS117" s="3"/>
      <c r="AT117" s="3">
        <f>ABS(100*ABS(AQ117-AQ116)/AVERAGE(AQ117,AQ116))</f>
        <v>4.4313146233382543</v>
      </c>
      <c r="AU117" s="3" t="str">
        <f>IF(AQ117&gt;10, (IF((AND(AT117&gt;=0,AT117&lt;=20)=TRUE),"PASS","FAIL")),(IF((AND(AT117&gt;=0,AT117&lt;=50)=TRUE),"PASS","FAIL")))</f>
        <v>PASS</v>
      </c>
    </row>
    <row r="118" spans="1:49" x14ac:dyDescent="0.35">
      <c r="A118" s="1">
        <v>41543</v>
      </c>
      <c r="B118" t="s">
        <v>89</v>
      </c>
      <c r="C118" t="s">
        <v>161</v>
      </c>
      <c r="D118">
        <v>96</v>
      </c>
      <c r="E118">
        <v>1</v>
      </c>
      <c r="F118">
        <v>1</v>
      </c>
      <c r="G118" t="s">
        <v>57</v>
      </c>
      <c r="H118" t="s">
        <v>13</v>
      </c>
      <c r="I118">
        <v>0.34899999999999998</v>
      </c>
      <c r="J118">
        <v>4.7300000000000004</v>
      </c>
      <c r="K118">
        <v>153</v>
      </c>
      <c r="L118" t="s">
        <v>56</v>
      </c>
      <c r="M118" t="s">
        <v>13</v>
      </c>
      <c r="N118">
        <v>3.1800000000000001E-3</v>
      </c>
      <c r="O118">
        <v>5.4100000000000002E-2</v>
      </c>
      <c r="P118">
        <v>3.83</v>
      </c>
      <c r="Q118" t="s">
        <v>12</v>
      </c>
      <c r="R118" t="s">
        <v>13</v>
      </c>
      <c r="S118">
        <v>1.6E-2</v>
      </c>
      <c r="T118">
        <v>0.221</v>
      </c>
      <c r="U118">
        <v>8.32</v>
      </c>
      <c r="W118" s="2">
        <v>1</v>
      </c>
      <c r="Y118" s="2">
        <f t="shared" si="5"/>
        <v>153</v>
      </c>
      <c r="AF118">
        <v>1</v>
      </c>
      <c r="AH118" s="4">
        <f t="shared" si="3"/>
        <v>3.83</v>
      </c>
      <c r="AO118">
        <v>1</v>
      </c>
      <c r="AQ118" s="4">
        <f t="shared" si="4"/>
        <v>8.32</v>
      </c>
    </row>
    <row r="119" spans="1:49" x14ac:dyDescent="0.35">
      <c r="A119" s="1">
        <v>41543</v>
      </c>
      <c r="B119" t="s">
        <v>89</v>
      </c>
      <c r="C119" t="s">
        <v>162</v>
      </c>
      <c r="D119">
        <v>97</v>
      </c>
      <c r="E119">
        <v>1</v>
      </c>
      <c r="F119">
        <v>1</v>
      </c>
      <c r="G119" t="s">
        <v>57</v>
      </c>
      <c r="H119" t="s">
        <v>13</v>
      </c>
      <c r="I119">
        <v>5.2600000000000001E-2</v>
      </c>
      <c r="J119">
        <v>0.84499999999999997</v>
      </c>
      <c r="K119">
        <v>4.96</v>
      </c>
      <c r="L119" t="s">
        <v>56</v>
      </c>
      <c r="M119" t="s">
        <v>13</v>
      </c>
      <c r="N119">
        <v>3.6800000000000001E-3</v>
      </c>
      <c r="O119">
        <v>5.2699999999999997E-2</v>
      </c>
      <c r="P119">
        <v>3.75</v>
      </c>
      <c r="Q119" t="s">
        <v>12</v>
      </c>
      <c r="R119" t="s">
        <v>13</v>
      </c>
      <c r="S119">
        <v>6.11E-3</v>
      </c>
      <c r="T119">
        <v>7.8600000000000003E-2</v>
      </c>
      <c r="U119">
        <v>2.5299999999999998</v>
      </c>
      <c r="W119" s="2">
        <v>1</v>
      </c>
      <c r="Y119" s="2">
        <f t="shared" si="5"/>
        <v>4.96</v>
      </c>
      <c r="AF119">
        <v>1</v>
      </c>
      <c r="AH119" s="4">
        <f t="shared" si="3"/>
        <v>3.75</v>
      </c>
      <c r="AO119">
        <v>1</v>
      </c>
      <c r="AQ119" s="4">
        <f t="shared" si="4"/>
        <v>2.5299999999999998</v>
      </c>
    </row>
    <row r="120" spans="1:49" x14ac:dyDescent="0.35">
      <c r="A120" s="1">
        <v>41543</v>
      </c>
      <c r="B120" t="s">
        <v>89</v>
      </c>
      <c r="C120" t="s">
        <v>163</v>
      </c>
      <c r="D120">
        <v>98</v>
      </c>
      <c r="E120">
        <v>1</v>
      </c>
      <c r="F120">
        <v>1</v>
      </c>
      <c r="G120" t="s">
        <v>57</v>
      </c>
      <c r="H120" t="s">
        <v>13</v>
      </c>
      <c r="I120">
        <v>0.46500000000000002</v>
      </c>
      <c r="J120">
        <v>6.26</v>
      </c>
      <c r="K120">
        <v>211</v>
      </c>
      <c r="L120" t="s">
        <v>56</v>
      </c>
      <c r="M120" t="s">
        <v>13</v>
      </c>
      <c r="N120">
        <v>2.98E-3</v>
      </c>
      <c r="O120">
        <v>5.21E-2</v>
      </c>
      <c r="P120">
        <v>3.72</v>
      </c>
      <c r="Q120" t="s">
        <v>12</v>
      </c>
      <c r="R120" t="s">
        <v>13</v>
      </c>
      <c r="S120">
        <v>3.1E-2</v>
      </c>
      <c r="T120">
        <v>0.46400000000000002</v>
      </c>
      <c r="U120">
        <v>18.3</v>
      </c>
      <c r="V120" s="2"/>
      <c r="W120" s="2">
        <v>1</v>
      </c>
      <c r="X120" s="2"/>
      <c r="Y120" s="2">
        <f t="shared" si="5"/>
        <v>211</v>
      </c>
      <c r="AF120">
        <v>1</v>
      </c>
      <c r="AH120" s="4">
        <f t="shared" si="3"/>
        <v>3.72</v>
      </c>
      <c r="AO120">
        <v>1</v>
      </c>
      <c r="AQ120" s="4">
        <f t="shared" si="4"/>
        <v>18.3</v>
      </c>
    </row>
    <row r="121" spans="1:49" x14ac:dyDescent="0.35">
      <c r="A121" s="1">
        <v>41543</v>
      </c>
      <c r="B121" t="s">
        <v>89</v>
      </c>
      <c r="C121" t="s">
        <v>164</v>
      </c>
      <c r="D121">
        <v>99</v>
      </c>
      <c r="E121">
        <v>1</v>
      </c>
      <c r="F121">
        <v>1</v>
      </c>
      <c r="G121" t="s">
        <v>57</v>
      </c>
      <c r="H121" t="s">
        <v>13</v>
      </c>
      <c r="I121">
        <v>7.8200000000000006E-2</v>
      </c>
      <c r="J121">
        <v>1.1399999999999999</v>
      </c>
      <c r="K121">
        <v>16.100000000000001</v>
      </c>
      <c r="L121" t="s">
        <v>56</v>
      </c>
      <c r="M121" t="s">
        <v>13</v>
      </c>
      <c r="N121">
        <v>3.5100000000000001E-3</v>
      </c>
      <c r="O121">
        <v>6.5000000000000002E-2</v>
      </c>
      <c r="P121">
        <v>4.46</v>
      </c>
      <c r="Q121" t="s">
        <v>12</v>
      </c>
      <c r="R121" t="s">
        <v>13</v>
      </c>
      <c r="S121">
        <v>9.6200000000000001E-3</v>
      </c>
      <c r="T121">
        <v>0.13300000000000001</v>
      </c>
      <c r="U121">
        <v>4.76</v>
      </c>
      <c r="W121" s="2">
        <v>1</v>
      </c>
      <c r="Y121" s="2">
        <f t="shared" si="5"/>
        <v>16.100000000000001</v>
      </c>
      <c r="AB121" s="3"/>
      <c r="AC121" s="3"/>
      <c r="AD121" s="3"/>
      <c r="AE121" s="3"/>
      <c r="AF121">
        <v>1</v>
      </c>
      <c r="AH121" s="4">
        <f t="shared" si="3"/>
        <v>4.46</v>
      </c>
      <c r="AK121" s="3"/>
      <c r="AL121" s="3"/>
      <c r="AM121" s="3"/>
      <c r="AN121" s="3"/>
      <c r="AO121">
        <v>1</v>
      </c>
      <c r="AQ121" s="4">
        <f t="shared" si="4"/>
        <v>4.76</v>
      </c>
      <c r="AT121" s="3"/>
      <c r="AU121" s="3"/>
      <c r="AV121" s="3"/>
      <c r="AW121" s="3"/>
    </row>
    <row r="122" spans="1:49" x14ac:dyDescent="0.35">
      <c r="A122" s="1">
        <v>41543</v>
      </c>
      <c r="B122" t="s">
        <v>89</v>
      </c>
      <c r="C122" t="s">
        <v>165</v>
      </c>
      <c r="D122">
        <v>105</v>
      </c>
      <c r="E122">
        <v>1</v>
      </c>
      <c r="F122">
        <v>1</v>
      </c>
      <c r="G122" t="s">
        <v>57</v>
      </c>
      <c r="H122" t="s">
        <v>13</v>
      </c>
      <c r="I122">
        <v>0.123</v>
      </c>
      <c r="J122">
        <v>1.77</v>
      </c>
      <c r="K122">
        <v>39.9</v>
      </c>
      <c r="L122" t="s">
        <v>56</v>
      </c>
      <c r="M122" t="s">
        <v>13</v>
      </c>
      <c r="N122">
        <v>2.6599999999999999E-2</v>
      </c>
      <c r="O122">
        <v>0.379</v>
      </c>
      <c r="P122">
        <v>22.5</v>
      </c>
      <c r="Q122" t="s">
        <v>12</v>
      </c>
      <c r="R122" t="s">
        <v>13</v>
      </c>
      <c r="S122">
        <v>4.8800000000000003E-2</v>
      </c>
      <c r="T122">
        <v>0.748</v>
      </c>
      <c r="U122">
        <v>30.1</v>
      </c>
      <c r="V122" s="2"/>
      <c r="W122" s="2">
        <v>1</v>
      </c>
      <c r="X122" s="2"/>
      <c r="Y122" s="2">
        <f t="shared" si="5"/>
        <v>39.9</v>
      </c>
      <c r="AB122" s="3"/>
      <c r="AC122" s="3"/>
      <c r="AF122">
        <v>1</v>
      </c>
      <c r="AH122" s="4">
        <f t="shared" si="3"/>
        <v>22.5</v>
      </c>
      <c r="AK122" s="3"/>
      <c r="AL122" s="3"/>
      <c r="AO122">
        <v>1</v>
      </c>
      <c r="AQ122" s="4">
        <f t="shared" si="4"/>
        <v>30.1</v>
      </c>
      <c r="AT122" s="3"/>
      <c r="AU122" s="3"/>
    </row>
    <row r="123" spans="1:49" ht="14.25" customHeight="1" x14ac:dyDescent="0.35">
      <c r="A123" s="1">
        <v>41543</v>
      </c>
      <c r="B123" t="s">
        <v>89</v>
      </c>
      <c r="C123" t="s">
        <v>14</v>
      </c>
      <c r="D123" t="s">
        <v>11</v>
      </c>
      <c r="E123">
        <v>1</v>
      </c>
      <c r="F123">
        <v>1</v>
      </c>
      <c r="G123" t="s">
        <v>57</v>
      </c>
      <c r="H123" t="s">
        <v>13</v>
      </c>
      <c r="I123">
        <v>2.12</v>
      </c>
      <c r="J123">
        <v>27.4</v>
      </c>
      <c r="K123">
        <v>1060</v>
      </c>
      <c r="L123" t="s">
        <v>56</v>
      </c>
      <c r="M123" t="s">
        <v>13</v>
      </c>
      <c r="N123">
        <v>1.4</v>
      </c>
      <c r="O123">
        <v>18.2</v>
      </c>
      <c r="P123">
        <v>1050</v>
      </c>
      <c r="Q123" t="s">
        <v>12</v>
      </c>
      <c r="R123" t="s">
        <v>13</v>
      </c>
      <c r="S123">
        <v>0.65</v>
      </c>
      <c r="T123">
        <v>9.77</v>
      </c>
      <c r="U123">
        <v>474</v>
      </c>
      <c r="W123" s="2">
        <v>1</v>
      </c>
      <c r="Y123" s="2">
        <f t="shared" si="5"/>
        <v>1060</v>
      </c>
      <c r="AD123" s="3"/>
      <c r="AE123" s="3"/>
      <c r="AF123" s="2">
        <v>3</v>
      </c>
      <c r="AG123" t="s">
        <v>170</v>
      </c>
      <c r="AH123" s="4">
        <f t="shared" si="3"/>
        <v>1050</v>
      </c>
      <c r="AM123" s="3"/>
      <c r="AN123" s="3"/>
      <c r="AO123" s="2">
        <v>3</v>
      </c>
      <c r="AP123" t="s">
        <v>170</v>
      </c>
      <c r="AQ123" s="4">
        <f t="shared" si="4"/>
        <v>474</v>
      </c>
      <c r="AV123" s="3"/>
      <c r="AW123" s="3"/>
    </row>
    <row r="124" spans="1:49" x14ac:dyDescent="0.35">
      <c r="A124" s="1">
        <v>41543</v>
      </c>
      <c r="B124" t="s">
        <v>89</v>
      </c>
      <c r="C124" t="s">
        <v>14</v>
      </c>
      <c r="D124" t="s">
        <v>11</v>
      </c>
      <c r="E124">
        <v>1</v>
      </c>
      <c r="F124">
        <v>1</v>
      </c>
      <c r="G124" t="s">
        <v>57</v>
      </c>
      <c r="H124" t="s">
        <v>13</v>
      </c>
      <c r="I124">
        <v>2.06</v>
      </c>
      <c r="J124">
        <v>27.6</v>
      </c>
      <c r="K124">
        <v>1070</v>
      </c>
      <c r="L124" t="s">
        <v>56</v>
      </c>
      <c r="M124" t="s">
        <v>13</v>
      </c>
      <c r="N124">
        <v>1.4</v>
      </c>
      <c r="O124">
        <v>18.2</v>
      </c>
      <c r="P124">
        <v>1050</v>
      </c>
      <c r="Q124" t="s">
        <v>12</v>
      </c>
      <c r="R124" t="s">
        <v>13</v>
      </c>
      <c r="S124">
        <v>1.1599999999999999</v>
      </c>
      <c r="T124">
        <v>18.2</v>
      </c>
      <c r="U124">
        <v>1010</v>
      </c>
      <c r="W124" s="2">
        <v>1</v>
      </c>
      <c r="Y124" s="2">
        <f t="shared" si="5"/>
        <v>1070</v>
      </c>
      <c r="Z124" s="3"/>
      <c r="AA124" s="3"/>
      <c r="AD124" s="3"/>
      <c r="AE124" s="3"/>
      <c r="AF124">
        <v>1</v>
      </c>
      <c r="AH124" s="4">
        <f t="shared" si="3"/>
        <v>1050</v>
      </c>
      <c r="AI124" s="3"/>
      <c r="AJ124" s="3"/>
      <c r="AM124" s="3"/>
      <c r="AN124" s="3"/>
      <c r="AO124">
        <v>1</v>
      </c>
      <c r="AQ124" s="4">
        <f t="shared" si="4"/>
        <v>1010</v>
      </c>
      <c r="AR124" s="3"/>
      <c r="AS124" s="3"/>
      <c r="AV124" s="3"/>
      <c r="AW124" s="3"/>
    </row>
    <row r="125" spans="1:49" x14ac:dyDescent="0.35">
      <c r="A125" s="1">
        <v>41543</v>
      </c>
      <c r="B125" t="s">
        <v>89</v>
      </c>
      <c r="C125" t="s">
        <v>14</v>
      </c>
      <c r="D125" t="s">
        <v>11</v>
      </c>
      <c r="E125">
        <v>1</v>
      </c>
      <c r="F125">
        <v>1</v>
      </c>
      <c r="G125" t="s">
        <v>57</v>
      </c>
      <c r="H125" t="s">
        <v>13</v>
      </c>
      <c r="I125">
        <v>2.06</v>
      </c>
      <c r="J125">
        <v>28</v>
      </c>
      <c r="K125">
        <v>1080</v>
      </c>
      <c r="L125" t="s">
        <v>56</v>
      </c>
      <c r="M125" t="s">
        <v>13</v>
      </c>
      <c r="N125">
        <v>1.42</v>
      </c>
      <c r="O125">
        <v>18.2</v>
      </c>
      <c r="P125">
        <v>1050</v>
      </c>
      <c r="Q125" t="s">
        <v>12</v>
      </c>
      <c r="R125" t="s">
        <v>13</v>
      </c>
      <c r="S125">
        <v>1.1399999999999999</v>
      </c>
      <c r="T125">
        <v>17.899999999999999</v>
      </c>
      <c r="U125">
        <v>988</v>
      </c>
      <c r="W125" s="2">
        <v>1</v>
      </c>
      <c r="Y125" s="2">
        <f t="shared" si="5"/>
        <v>1080</v>
      </c>
      <c r="AF125">
        <v>1</v>
      </c>
      <c r="AH125" s="4">
        <f t="shared" si="3"/>
        <v>1050</v>
      </c>
      <c r="AO125">
        <v>1</v>
      </c>
      <c r="AQ125" s="4">
        <f t="shared" si="4"/>
        <v>988</v>
      </c>
    </row>
    <row r="126" spans="1:49" x14ac:dyDescent="0.35">
      <c r="A126" s="1">
        <v>41543</v>
      </c>
      <c r="B126" t="s">
        <v>89</v>
      </c>
      <c r="C126" t="s">
        <v>52</v>
      </c>
      <c r="D126" t="s">
        <v>11</v>
      </c>
      <c r="E126">
        <v>2</v>
      </c>
      <c r="F126">
        <v>1</v>
      </c>
      <c r="G126" t="s">
        <v>57</v>
      </c>
      <c r="H126" t="s">
        <v>13</v>
      </c>
      <c r="I126">
        <v>1.1100000000000001</v>
      </c>
      <c r="J126">
        <v>14.8</v>
      </c>
      <c r="K126">
        <v>543</v>
      </c>
      <c r="L126" t="s">
        <v>56</v>
      </c>
      <c r="M126" t="s">
        <v>13</v>
      </c>
      <c r="N126">
        <v>0.70499999999999996</v>
      </c>
      <c r="O126">
        <v>9.2100000000000009</v>
      </c>
      <c r="P126">
        <v>530</v>
      </c>
      <c r="Q126" t="s">
        <v>12</v>
      </c>
      <c r="R126" t="s">
        <v>13</v>
      </c>
      <c r="S126">
        <v>0.70799999999999996</v>
      </c>
      <c r="T126">
        <v>10.4</v>
      </c>
      <c r="U126">
        <v>508</v>
      </c>
      <c r="W126" s="2">
        <v>1</v>
      </c>
      <c r="Y126" s="2">
        <f t="shared" si="5"/>
        <v>543</v>
      </c>
      <c r="AF126">
        <v>1</v>
      </c>
      <c r="AH126" s="4">
        <f t="shared" si="3"/>
        <v>530</v>
      </c>
      <c r="AO126">
        <v>1</v>
      </c>
      <c r="AQ126" s="4">
        <f t="shared" si="4"/>
        <v>508</v>
      </c>
    </row>
    <row r="127" spans="1:49" x14ac:dyDescent="0.35">
      <c r="A127" s="1">
        <v>41543</v>
      </c>
      <c r="B127" t="s">
        <v>89</v>
      </c>
      <c r="C127" t="s">
        <v>53</v>
      </c>
      <c r="D127" t="s">
        <v>11</v>
      </c>
      <c r="E127">
        <v>4</v>
      </c>
      <c r="F127">
        <v>1</v>
      </c>
      <c r="G127" t="s">
        <v>57</v>
      </c>
      <c r="H127" t="s">
        <v>13</v>
      </c>
      <c r="I127">
        <v>0.58699999999999997</v>
      </c>
      <c r="J127">
        <v>7.82</v>
      </c>
      <c r="K127">
        <v>271</v>
      </c>
      <c r="L127" t="s">
        <v>56</v>
      </c>
      <c r="M127" t="s">
        <v>13</v>
      </c>
      <c r="N127">
        <v>0.34899999999999998</v>
      </c>
      <c r="O127">
        <v>4.58</v>
      </c>
      <c r="P127">
        <v>264</v>
      </c>
      <c r="Q127" t="s">
        <v>12</v>
      </c>
      <c r="R127" t="s">
        <v>13</v>
      </c>
      <c r="S127">
        <v>0.39300000000000002</v>
      </c>
      <c r="T127">
        <v>5.63</v>
      </c>
      <c r="U127">
        <v>254</v>
      </c>
      <c r="W127" s="2">
        <v>1</v>
      </c>
      <c r="Y127" s="2">
        <f t="shared" si="5"/>
        <v>271</v>
      </c>
      <c r="AF127">
        <v>1</v>
      </c>
      <c r="AH127" s="4">
        <f t="shared" si="3"/>
        <v>264</v>
      </c>
      <c r="AO127">
        <v>1</v>
      </c>
      <c r="AQ127" s="4">
        <f t="shared" si="4"/>
        <v>254</v>
      </c>
    </row>
    <row r="128" spans="1:49" x14ac:dyDescent="0.35">
      <c r="A128" s="1">
        <v>41543</v>
      </c>
      <c r="B128" t="s">
        <v>89</v>
      </c>
      <c r="C128" t="s">
        <v>16</v>
      </c>
      <c r="D128" t="s">
        <v>11</v>
      </c>
      <c r="E128">
        <v>10</v>
      </c>
      <c r="F128">
        <v>1</v>
      </c>
      <c r="G128" t="s">
        <v>57</v>
      </c>
      <c r="H128" t="s">
        <v>13</v>
      </c>
      <c r="I128">
        <v>0.246</v>
      </c>
      <c r="J128">
        <v>3.34</v>
      </c>
      <c r="K128">
        <v>99.3</v>
      </c>
      <c r="L128" t="s">
        <v>56</v>
      </c>
      <c r="M128" t="s">
        <v>13</v>
      </c>
      <c r="N128">
        <v>0.13200000000000001</v>
      </c>
      <c r="O128">
        <v>1.77</v>
      </c>
      <c r="P128">
        <v>103</v>
      </c>
      <c r="Q128" t="s">
        <v>12</v>
      </c>
      <c r="R128" t="s">
        <v>13</v>
      </c>
      <c r="S128">
        <v>0.16900000000000001</v>
      </c>
      <c r="T128">
        <v>2.41</v>
      </c>
      <c r="U128">
        <v>102</v>
      </c>
      <c r="W128" s="2">
        <v>1</v>
      </c>
      <c r="Y128" s="2">
        <f t="shared" si="5"/>
        <v>99.3</v>
      </c>
      <c r="AF128">
        <v>1</v>
      </c>
      <c r="AH128" s="4">
        <f t="shared" si="3"/>
        <v>103</v>
      </c>
      <c r="AO128">
        <v>1</v>
      </c>
      <c r="AQ128" s="4">
        <f t="shared" si="4"/>
        <v>102</v>
      </c>
    </row>
    <row r="129" spans="1:43" x14ac:dyDescent="0.35">
      <c r="A129" s="1">
        <v>41543</v>
      </c>
      <c r="B129" t="s">
        <v>89</v>
      </c>
      <c r="C129" t="s">
        <v>54</v>
      </c>
      <c r="D129" t="s">
        <v>11</v>
      </c>
      <c r="E129">
        <v>20</v>
      </c>
      <c r="F129">
        <v>1</v>
      </c>
      <c r="G129" t="s">
        <v>57</v>
      </c>
      <c r="H129" t="s">
        <v>13</v>
      </c>
      <c r="I129">
        <v>0.14199999999999999</v>
      </c>
      <c r="J129">
        <v>2</v>
      </c>
      <c r="K129">
        <v>48.6</v>
      </c>
      <c r="L129" t="s">
        <v>56</v>
      </c>
      <c r="M129" t="s">
        <v>13</v>
      </c>
      <c r="N129">
        <v>6.3E-2</v>
      </c>
      <c r="O129">
        <v>0.86099999999999999</v>
      </c>
      <c r="P129">
        <v>50.2</v>
      </c>
      <c r="Q129" t="s">
        <v>12</v>
      </c>
      <c r="R129" t="s">
        <v>13</v>
      </c>
      <c r="S129">
        <v>8.48E-2</v>
      </c>
      <c r="T129">
        <v>1.22</v>
      </c>
      <c r="U129">
        <v>49.9</v>
      </c>
      <c r="W129" s="2">
        <v>1</v>
      </c>
      <c r="Y129" s="2">
        <f t="shared" si="5"/>
        <v>48.6</v>
      </c>
      <c r="AF129">
        <v>1</v>
      </c>
      <c r="AH129" s="4">
        <f t="shared" si="3"/>
        <v>50.2</v>
      </c>
      <c r="AO129">
        <v>1</v>
      </c>
      <c r="AQ129" s="4">
        <f t="shared" si="4"/>
        <v>49.9</v>
      </c>
    </row>
    <row r="130" spans="1:43" x14ac:dyDescent="0.35">
      <c r="A130" s="1">
        <v>41543</v>
      </c>
      <c r="B130" t="s">
        <v>89</v>
      </c>
      <c r="C130" t="s">
        <v>18</v>
      </c>
      <c r="D130" t="s">
        <v>11</v>
      </c>
      <c r="E130">
        <v>40</v>
      </c>
      <c r="F130">
        <v>1</v>
      </c>
      <c r="G130" t="s">
        <v>57</v>
      </c>
      <c r="H130" t="s">
        <v>13</v>
      </c>
      <c r="I130">
        <v>8.7599999999999997E-2</v>
      </c>
      <c r="J130">
        <v>1.26</v>
      </c>
      <c r="K130">
        <v>20.6</v>
      </c>
      <c r="L130" t="s">
        <v>56</v>
      </c>
      <c r="M130" t="s">
        <v>13</v>
      </c>
      <c r="N130">
        <v>3.0499999999999999E-2</v>
      </c>
      <c r="O130">
        <v>0.42199999999999999</v>
      </c>
      <c r="P130">
        <v>25</v>
      </c>
      <c r="Q130" t="s">
        <v>12</v>
      </c>
      <c r="R130" t="s">
        <v>13</v>
      </c>
      <c r="S130">
        <v>4.2200000000000001E-2</v>
      </c>
      <c r="T130">
        <v>0.61399999999999999</v>
      </c>
      <c r="U130">
        <v>24.5</v>
      </c>
      <c r="W130" s="2">
        <v>1</v>
      </c>
      <c r="Y130" s="2">
        <f t="shared" si="5"/>
        <v>20.6</v>
      </c>
      <c r="AF130">
        <v>1</v>
      </c>
      <c r="AH130" s="4">
        <f t="shared" si="3"/>
        <v>25</v>
      </c>
      <c r="AO130">
        <v>1</v>
      </c>
      <c r="AQ130" s="4">
        <f t="shared" si="4"/>
        <v>24.5</v>
      </c>
    </row>
    <row r="131" spans="1:43" x14ac:dyDescent="0.35">
      <c r="A131" s="1">
        <v>41543</v>
      </c>
      <c r="B131" t="s">
        <v>89</v>
      </c>
      <c r="C131" t="s">
        <v>55</v>
      </c>
      <c r="D131" t="s">
        <v>11</v>
      </c>
      <c r="E131">
        <v>100</v>
      </c>
      <c r="F131">
        <v>1</v>
      </c>
      <c r="G131" t="s">
        <v>57</v>
      </c>
      <c r="H131" t="s">
        <v>13</v>
      </c>
      <c r="I131">
        <v>5.2200000000000003E-2</v>
      </c>
      <c r="J131">
        <v>0.82599999999999996</v>
      </c>
      <c r="K131">
        <v>4.24</v>
      </c>
      <c r="L131" t="s">
        <v>56</v>
      </c>
      <c r="M131" t="s">
        <v>13</v>
      </c>
      <c r="N131">
        <v>1.29E-2</v>
      </c>
      <c r="O131">
        <v>0.189</v>
      </c>
      <c r="P131">
        <v>11.6</v>
      </c>
      <c r="Q131" t="s">
        <v>12</v>
      </c>
      <c r="R131" t="s">
        <v>13</v>
      </c>
      <c r="S131">
        <v>1.83E-2</v>
      </c>
      <c r="T131">
        <v>0.26100000000000001</v>
      </c>
      <c r="U131">
        <v>9.9499999999999993</v>
      </c>
      <c r="W131" s="2">
        <v>1</v>
      </c>
      <c r="Y131" s="2">
        <f t="shared" si="5"/>
        <v>4.24</v>
      </c>
      <c r="AF131">
        <v>1</v>
      </c>
      <c r="AH131" s="4">
        <f t="shared" ref="AH131:AH137" si="6">P131</f>
        <v>11.6</v>
      </c>
      <c r="AO131">
        <v>1</v>
      </c>
      <c r="AQ131" s="4">
        <f t="shared" ref="AQ131:AQ137" si="7">U131</f>
        <v>9.9499999999999993</v>
      </c>
    </row>
    <row r="132" spans="1:43" x14ac:dyDescent="0.35">
      <c r="A132" s="1">
        <v>41543</v>
      </c>
      <c r="B132" t="s">
        <v>89</v>
      </c>
      <c r="C132" t="s">
        <v>60</v>
      </c>
      <c r="D132" t="s">
        <v>11</v>
      </c>
      <c r="E132">
        <v>200</v>
      </c>
      <c r="F132">
        <v>1</v>
      </c>
      <c r="G132" t="s">
        <v>57</v>
      </c>
      <c r="H132" t="s">
        <v>13</v>
      </c>
      <c r="I132">
        <v>5.3699999999999998E-2</v>
      </c>
      <c r="J132">
        <v>0.77400000000000002</v>
      </c>
      <c r="K132">
        <v>2.29</v>
      </c>
      <c r="L132" t="s">
        <v>56</v>
      </c>
      <c r="M132" t="s">
        <v>13</v>
      </c>
      <c r="N132">
        <v>6.7499999999999999E-3</v>
      </c>
      <c r="O132">
        <v>0.10199999999999999</v>
      </c>
      <c r="P132">
        <v>6.58</v>
      </c>
      <c r="Q132" t="s">
        <v>12</v>
      </c>
      <c r="R132" t="s">
        <v>13</v>
      </c>
      <c r="S132">
        <v>9.0299999999999998E-3</v>
      </c>
      <c r="T132">
        <v>0.13500000000000001</v>
      </c>
      <c r="U132">
        <v>4.8099999999999996</v>
      </c>
      <c r="W132" s="2">
        <v>1</v>
      </c>
      <c r="Y132" s="2">
        <f t="shared" ref="Y132:Y137" si="8">K132</f>
        <v>2.29</v>
      </c>
      <c r="AF132">
        <v>1</v>
      </c>
      <c r="AH132" s="4">
        <f t="shared" si="6"/>
        <v>6.58</v>
      </c>
      <c r="AO132">
        <v>1</v>
      </c>
      <c r="AQ132" s="4">
        <f t="shared" si="7"/>
        <v>4.8099999999999996</v>
      </c>
    </row>
    <row r="133" spans="1:43" x14ac:dyDescent="0.35">
      <c r="A133" s="1">
        <v>41543</v>
      </c>
      <c r="B133" t="s">
        <v>89</v>
      </c>
      <c r="C133" t="s">
        <v>61</v>
      </c>
      <c r="D133" t="s">
        <v>11</v>
      </c>
      <c r="E133">
        <v>400</v>
      </c>
      <c r="F133">
        <v>1</v>
      </c>
      <c r="G133" t="s">
        <v>57</v>
      </c>
      <c r="H133" t="s">
        <v>13</v>
      </c>
      <c r="I133">
        <v>4.7699999999999999E-2</v>
      </c>
      <c r="J133">
        <v>0.78200000000000003</v>
      </c>
      <c r="K133">
        <v>2.58</v>
      </c>
      <c r="L133" t="s">
        <v>56</v>
      </c>
      <c r="M133" t="s">
        <v>13</v>
      </c>
      <c r="N133">
        <v>4.3800000000000002E-3</v>
      </c>
      <c r="O133">
        <v>7.1800000000000003E-2</v>
      </c>
      <c r="P133">
        <v>4.8499999999999996</v>
      </c>
      <c r="Q133" t="s">
        <v>12</v>
      </c>
      <c r="R133" t="s">
        <v>13</v>
      </c>
      <c r="S133">
        <v>5.2199999999999998E-3</v>
      </c>
      <c r="T133">
        <v>8.77E-2</v>
      </c>
      <c r="U133">
        <v>2.9</v>
      </c>
      <c r="W133" s="2">
        <v>1</v>
      </c>
      <c r="Y133" s="2">
        <f t="shared" si="8"/>
        <v>2.58</v>
      </c>
      <c r="AF133">
        <v>1</v>
      </c>
      <c r="AH133" s="4">
        <f t="shared" si="6"/>
        <v>4.8499999999999996</v>
      </c>
      <c r="AO133">
        <v>1</v>
      </c>
      <c r="AQ133" s="4">
        <f t="shared" si="7"/>
        <v>2.9</v>
      </c>
    </row>
    <row r="134" spans="1:43" x14ac:dyDescent="0.35">
      <c r="A134" s="1">
        <v>41543</v>
      </c>
      <c r="B134" t="s">
        <v>89</v>
      </c>
      <c r="C134" t="s">
        <v>62</v>
      </c>
      <c r="D134" t="s">
        <v>88</v>
      </c>
      <c r="E134">
        <v>1</v>
      </c>
      <c r="F134">
        <v>1</v>
      </c>
      <c r="G134" t="s">
        <v>57</v>
      </c>
      <c r="H134" t="s">
        <v>13</v>
      </c>
      <c r="I134">
        <v>4.9200000000000001E-2</v>
      </c>
      <c r="J134">
        <v>0.83899999999999997</v>
      </c>
      <c r="K134">
        <v>4.72</v>
      </c>
      <c r="L134" t="s">
        <v>56</v>
      </c>
      <c r="M134" t="s">
        <v>13</v>
      </c>
      <c r="N134">
        <v>1.39E-3</v>
      </c>
      <c r="O134">
        <v>1.18E-2</v>
      </c>
      <c r="P134">
        <v>1.4</v>
      </c>
      <c r="Q134" t="s">
        <v>12</v>
      </c>
      <c r="R134" t="s">
        <v>13</v>
      </c>
      <c r="S134">
        <v>2.2799999999999999E-3</v>
      </c>
      <c r="T134">
        <v>4.5300000000000002E-3</v>
      </c>
      <c r="U134">
        <v>-0.47799999999999998</v>
      </c>
      <c r="W134" s="2">
        <v>1</v>
      </c>
      <c r="Y134" s="2">
        <f t="shared" si="8"/>
        <v>4.72</v>
      </c>
      <c r="AF134">
        <v>1</v>
      </c>
      <c r="AH134" s="4">
        <f t="shared" si="6"/>
        <v>1.4</v>
      </c>
      <c r="AO134">
        <v>1</v>
      </c>
      <c r="AQ134" s="4">
        <f t="shared" si="7"/>
        <v>-0.47799999999999998</v>
      </c>
    </row>
    <row r="135" spans="1:43" x14ac:dyDescent="0.35">
      <c r="A135" s="1">
        <v>41543</v>
      </c>
      <c r="B135" t="s">
        <v>89</v>
      </c>
      <c r="C135" t="s">
        <v>166</v>
      </c>
      <c r="D135" t="s">
        <v>11</v>
      </c>
      <c r="E135">
        <v>1</v>
      </c>
      <c r="F135">
        <v>1</v>
      </c>
      <c r="G135" t="s">
        <v>57</v>
      </c>
      <c r="H135" t="s">
        <v>13</v>
      </c>
      <c r="I135">
        <v>2.06</v>
      </c>
      <c r="J135">
        <v>27.7</v>
      </c>
      <c r="K135">
        <v>1070</v>
      </c>
      <c r="L135" t="s">
        <v>56</v>
      </c>
      <c r="M135" t="s">
        <v>13</v>
      </c>
      <c r="N135">
        <v>1.4</v>
      </c>
      <c r="O135">
        <v>18.100000000000001</v>
      </c>
      <c r="P135">
        <v>1040</v>
      </c>
      <c r="Q135" t="s">
        <v>12</v>
      </c>
      <c r="R135" t="s">
        <v>13</v>
      </c>
      <c r="S135">
        <v>1.1200000000000001</v>
      </c>
      <c r="T135">
        <v>17.399999999999999</v>
      </c>
      <c r="U135">
        <v>955</v>
      </c>
      <c r="W135" s="2">
        <v>1</v>
      </c>
      <c r="Y135" s="2">
        <f t="shared" si="8"/>
        <v>1070</v>
      </c>
      <c r="AF135">
        <v>1</v>
      </c>
      <c r="AH135" s="4">
        <f t="shared" si="6"/>
        <v>1040</v>
      </c>
      <c r="AO135">
        <v>1</v>
      </c>
      <c r="AQ135" s="4">
        <f t="shared" si="7"/>
        <v>955</v>
      </c>
    </row>
    <row r="136" spans="1:43" x14ac:dyDescent="0.35">
      <c r="A136" s="1">
        <v>41543</v>
      </c>
      <c r="B136" t="s">
        <v>89</v>
      </c>
      <c r="C136" t="s">
        <v>167</v>
      </c>
      <c r="D136" t="s">
        <v>19</v>
      </c>
      <c r="E136">
        <v>1</v>
      </c>
      <c r="F136">
        <v>1</v>
      </c>
      <c r="G136" t="s">
        <v>57</v>
      </c>
      <c r="H136" t="s">
        <v>13</v>
      </c>
      <c r="I136">
        <v>5.9400000000000001E-2</v>
      </c>
      <c r="J136">
        <v>0.92100000000000004</v>
      </c>
      <c r="K136">
        <v>7.83</v>
      </c>
      <c r="L136" t="s">
        <v>56</v>
      </c>
      <c r="M136" t="s">
        <v>13</v>
      </c>
      <c r="N136">
        <v>-1.58E-3</v>
      </c>
      <c r="O136">
        <v>-6.2599999999999999E-3</v>
      </c>
      <c r="P136">
        <v>0.36099999999999999</v>
      </c>
      <c r="Q136" t="s">
        <v>12</v>
      </c>
      <c r="R136" t="s">
        <v>13</v>
      </c>
      <c r="S136">
        <v>1.19</v>
      </c>
      <c r="T136">
        <v>18.899999999999999</v>
      </c>
      <c r="U136">
        <v>1060</v>
      </c>
      <c r="V136" s="2">
        <f>100*(AVERAGE(T135)/AVERAGE(T136))</f>
        <v>92.063492063492063</v>
      </c>
      <c r="W136" s="2">
        <v>1</v>
      </c>
      <c r="Y136" s="2">
        <f t="shared" si="8"/>
        <v>7.83</v>
      </c>
      <c r="AF136">
        <v>1</v>
      </c>
      <c r="AH136" s="4">
        <f t="shared" si="6"/>
        <v>0.36099999999999999</v>
      </c>
      <c r="AO136">
        <v>1</v>
      </c>
      <c r="AQ136" s="4">
        <f t="shared" si="7"/>
        <v>1060</v>
      </c>
    </row>
    <row r="137" spans="1:43" x14ac:dyDescent="0.35">
      <c r="A137" s="1">
        <v>41543</v>
      </c>
      <c r="B137" t="s">
        <v>89</v>
      </c>
      <c r="C137" t="s">
        <v>168</v>
      </c>
      <c r="D137">
        <v>105</v>
      </c>
      <c r="E137">
        <v>1</v>
      </c>
      <c r="F137">
        <v>1</v>
      </c>
      <c r="G137" t="s">
        <v>57</v>
      </c>
      <c r="H137" t="s">
        <v>13</v>
      </c>
      <c r="I137">
        <v>10.4</v>
      </c>
      <c r="J137">
        <v>44.7</v>
      </c>
      <c r="K137">
        <v>1790</v>
      </c>
      <c r="L137" t="s">
        <v>56</v>
      </c>
      <c r="M137" t="s">
        <v>13</v>
      </c>
      <c r="N137">
        <v>4.43</v>
      </c>
      <c r="O137">
        <v>24.7</v>
      </c>
      <c r="P137">
        <v>1420</v>
      </c>
      <c r="Q137" t="s">
        <v>12</v>
      </c>
      <c r="R137" t="s">
        <v>13</v>
      </c>
      <c r="S137">
        <v>0.309</v>
      </c>
      <c r="T137">
        <v>0.61799999999999999</v>
      </c>
      <c r="U137">
        <v>24.7</v>
      </c>
      <c r="W137" s="2">
        <v>3</v>
      </c>
      <c r="X137" t="s">
        <v>169</v>
      </c>
      <c r="Y137" s="2">
        <f t="shared" si="8"/>
        <v>1790</v>
      </c>
      <c r="AF137" s="2">
        <v>3</v>
      </c>
      <c r="AG137" t="s">
        <v>169</v>
      </c>
      <c r="AH137" s="4">
        <f t="shared" si="6"/>
        <v>1420</v>
      </c>
      <c r="AO137" s="2">
        <v>3</v>
      </c>
      <c r="AP137" t="s">
        <v>169</v>
      </c>
      <c r="AQ137" s="4">
        <f t="shared" si="7"/>
        <v>24.7</v>
      </c>
    </row>
    <row r="138" spans="1:43" x14ac:dyDescent="0.35">
      <c r="W138" s="2"/>
      <c r="Y138" s="2"/>
      <c r="AH138" s="4"/>
      <c r="AQ138" s="4"/>
    </row>
    <row r="139" spans="1:43" x14ac:dyDescent="0.35">
      <c r="W139" s="2"/>
      <c r="Y139" s="2"/>
      <c r="AH139" s="4"/>
      <c r="AQ139" s="4"/>
    </row>
    <row r="140" spans="1:43" x14ac:dyDescent="0.35">
      <c r="W140" s="2"/>
      <c r="Y140" s="2"/>
      <c r="AH140" s="4"/>
      <c r="AQ140" s="4"/>
    </row>
    <row r="141" spans="1:43" x14ac:dyDescent="0.35">
      <c r="W141" s="2"/>
      <c r="Y141" s="2"/>
      <c r="AH141" s="4"/>
      <c r="AQ141" s="4"/>
    </row>
    <row r="142" spans="1:43" x14ac:dyDescent="0.35">
      <c r="W142" s="2"/>
      <c r="Y142" s="2"/>
      <c r="AH142" s="4"/>
      <c r="AQ142" s="4"/>
    </row>
    <row r="143" spans="1:43" x14ac:dyDescent="0.35">
      <c r="W143" s="2"/>
      <c r="Y143" s="2"/>
      <c r="AH143" s="4"/>
      <c r="AQ143" s="4"/>
    </row>
    <row r="144" spans="1:43" x14ac:dyDescent="0.35">
      <c r="W144" s="2"/>
      <c r="Y144" s="2"/>
      <c r="AH144" s="4"/>
      <c r="AQ144" s="4"/>
    </row>
    <row r="145" spans="23:43" x14ac:dyDescent="0.35">
      <c r="W145" s="2"/>
      <c r="Y145" s="2"/>
      <c r="AH145" s="4"/>
      <c r="AQ145" s="4"/>
    </row>
    <row r="146" spans="23:43" x14ac:dyDescent="0.35">
      <c r="W146" s="2"/>
      <c r="Y146" s="2"/>
      <c r="AH146" s="4"/>
      <c r="AQ146" s="4"/>
    </row>
    <row r="147" spans="23:43" x14ac:dyDescent="0.35">
      <c r="W147" s="2"/>
      <c r="Y147" s="2"/>
      <c r="AH147" s="4"/>
      <c r="AQ147" s="4"/>
    </row>
    <row r="148" spans="23:43" x14ac:dyDescent="0.35">
      <c r="W148" s="2"/>
      <c r="Y148" s="2"/>
      <c r="AH148" s="4"/>
      <c r="AQ148" s="4"/>
    </row>
    <row r="149" spans="23:43" x14ac:dyDescent="0.35">
      <c r="W149" s="2"/>
      <c r="Y149" s="2"/>
      <c r="AH149" s="4"/>
      <c r="AQ149" s="4"/>
    </row>
  </sheetData>
  <printOptions gridLines="1"/>
  <pageMargins left="0.7" right="0.7" top="0.75" bottom="0.75" header="0.3" footer="0.3"/>
  <pageSetup scale="31" fitToHeight="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topLeftCell="F1" workbookViewId="0">
      <selection activeCell="S22" sqref="S22"/>
    </sheetView>
  </sheetViews>
  <sheetFormatPr defaultRowHeight="14.5" x14ac:dyDescent="0.35"/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6</v>
      </c>
      <c r="R1" t="s">
        <v>7</v>
      </c>
      <c r="S1" t="s">
        <v>8</v>
      </c>
      <c r="T1" t="s">
        <v>9</v>
      </c>
      <c r="U1" t="s">
        <v>10</v>
      </c>
    </row>
    <row r="3" spans="1:21" x14ac:dyDescent="0.35">
      <c r="A3" s="1">
        <v>41543</v>
      </c>
      <c r="B3" t="s">
        <v>87</v>
      </c>
      <c r="C3" t="s">
        <v>41</v>
      </c>
      <c r="D3" t="s">
        <v>11</v>
      </c>
      <c r="E3">
        <v>1</v>
      </c>
      <c r="F3">
        <v>1</v>
      </c>
      <c r="G3" t="s">
        <v>57</v>
      </c>
      <c r="H3" t="s">
        <v>13</v>
      </c>
      <c r="I3">
        <v>2.17</v>
      </c>
      <c r="J3">
        <v>25.5</v>
      </c>
      <c r="K3">
        <v>975</v>
      </c>
      <c r="L3" t="s">
        <v>56</v>
      </c>
      <c r="M3" t="s">
        <v>13</v>
      </c>
      <c r="N3">
        <v>1.39</v>
      </c>
      <c r="O3">
        <v>17.3</v>
      </c>
      <c r="P3">
        <v>965</v>
      </c>
      <c r="Q3" t="s">
        <v>12</v>
      </c>
      <c r="R3" t="s">
        <v>13</v>
      </c>
      <c r="S3">
        <v>1.18</v>
      </c>
      <c r="T3">
        <v>18</v>
      </c>
      <c r="U3">
        <v>1000</v>
      </c>
    </row>
    <row r="4" spans="1:21" x14ac:dyDescent="0.35">
      <c r="A4" s="1">
        <v>41543</v>
      </c>
      <c r="B4" t="s">
        <v>87</v>
      </c>
      <c r="C4" t="s">
        <v>41</v>
      </c>
      <c r="D4" t="s">
        <v>11</v>
      </c>
      <c r="E4">
        <v>1</v>
      </c>
      <c r="F4">
        <v>1</v>
      </c>
      <c r="G4" t="s">
        <v>57</v>
      </c>
      <c r="H4" t="s">
        <v>13</v>
      </c>
      <c r="I4">
        <v>2.2000000000000002</v>
      </c>
      <c r="J4">
        <v>25.7</v>
      </c>
      <c r="K4">
        <v>984</v>
      </c>
      <c r="L4" t="s">
        <v>56</v>
      </c>
      <c r="M4" t="s">
        <v>13</v>
      </c>
      <c r="N4">
        <v>1.4</v>
      </c>
      <c r="O4">
        <v>17.399999999999999</v>
      </c>
      <c r="P4">
        <v>966</v>
      </c>
      <c r="Q4" t="s">
        <v>12</v>
      </c>
      <c r="R4" t="s">
        <v>13</v>
      </c>
      <c r="S4">
        <v>1.18</v>
      </c>
      <c r="T4">
        <v>17.899999999999999</v>
      </c>
      <c r="U4">
        <v>991</v>
      </c>
    </row>
    <row r="5" spans="1:21" x14ac:dyDescent="0.35">
      <c r="A5" s="1">
        <v>41543</v>
      </c>
      <c r="B5" t="s">
        <v>87</v>
      </c>
      <c r="C5" t="s">
        <v>42</v>
      </c>
      <c r="D5" t="s">
        <v>19</v>
      </c>
      <c r="E5">
        <v>1</v>
      </c>
      <c r="F5">
        <v>1</v>
      </c>
      <c r="G5" t="s">
        <v>57</v>
      </c>
      <c r="H5" t="s">
        <v>13</v>
      </c>
      <c r="I5">
        <v>0.13800000000000001</v>
      </c>
      <c r="J5">
        <v>1.23</v>
      </c>
      <c r="K5">
        <v>19.5</v>
      </c>
      <c r="L5" t="s">
        <v>56</v>
      </c>
      <c r="M5" t="s">
        <v>13</v>
      </c>
      <c r="N5">
        <v>6.7199999999999996E-4</v>
      </c>
      <c r="O5">
        <v>-9.0500000000000008E-3</v>
      </c>
      <c r="P5">
        <v>-0.36099999999999999</v>
      </c>
      <c r="Q5" t="s">
        <v>12</v>
      </c>
      <c r="R5" t="s">
        <v>13</v>
      </c>
      <c r="S5">
        <v>1.18</v>
      </c>
      <c r="T5">
        <v>18.100000000000001</v>
      </c>
      <c r="U5">
        <v>1000</v>
      </c>
    </row>
    <row r="6" spans="1:21" x14ac:dyDescent="0.35">
      <c r="A6" s="1">
        <v>41543</v>
      </c>
      <c r="B6" t="s">
        <v>87</v>
      </c>
      <c r="C6" t="s">
        <v>42</v>
      </c>
      <c r="D6" t="s">
        <v>19</v>
      </c>
      <c r="E6">
        <v>1</v>
      </c>
      <c r="F6">
        <v>1</v>
      </c>
      <c r="G6" t="s">
        <v>57</v>
      </c>
      <c r="H6" t="s">
        <v>13</v>
      </c>
      <c r="I6">
        <v>5.8700000000000002E-2</v>
      </c>
      <c r="J6">
        <v>0.871</v>
      </c>
      <c r="K6">
        <v>5.95</v>
      </c>
      <c r="L6" t="s">
        <v>56</v>
      </c>
      <c r="M6" t="s">
        <v>13</v>
      </c>
      <c r="N6">
        <v>-1.4499999999999999E-3</v>
      </c>
      <c r="O6">
        <v>-8.6700000000000006E-3</v>
      </c>
      <c r="P6">
        <v>-0.34</v>
      </c>
      <c r="Q6" t="s">
        <v>12</v>
      </c>
      <c r="R6" t="s">
        <v>13</v>
      </c>
      <c r="S6">
        <v>1.18</v>
      </c>
      <c r="T6">
        <v>18.2</v>
      </c>
      <c r="U6">
        <v>1010</v>
      </c>
    </row>
    <row r="7" spans="1:21" x14ac:dyDescent="0.35">
      <c r="A7" s="1">
        <v>41543</v>
      </c>
      <c r="B7" t="s">
        <v>87</v>
      </c>
      <c r="C7" t="s">
        <v>50</v>
      </c>
      <c r="D7" t="s">
        <v>11</v>
      </c>
      <c r="E7">
        <v>1</v>
      </c>
      <c r="F7">
        <v>1</v>
      </c>
      <c r="G7" t="s">
        <v>57</v>
      </c>
      <c r="H7" t="s">
        <v>13</v>
      </c>
      <c r="I7">
        <v>2.19</v>
      </c>
      <c r="J7">
        <v>26</v>
      </c>
      <c r="K7">
        <v>1000</v>
      </c>
      <c r="L7" t="s">
        <v>56</v>
      </c>
      <c r="M7" t="s">
        <v>13</v>
      </c>
      <c r="N7">
        <v>1.39</v>
      </c>
      <c r="O7">
        <v>17.399999999999999</v>
      </c>
      <c r="P7">
        <v>1000</v>
      </c>
      <c r="Q7" t="s">
        <v>12</v>
      </c>
      <c r="R7" t="s">
        <v>13</v>
      </c>
      <c r="S7">
        <v>1.17</v>
      </c>
      <c r="T7">
        <v>18.100000000000001</v>
      </c>
      <c r="U7">
        <v>1000</v>
      </c>
    </row>
    <row r="8" spans="1:21" x14ac:dyDescent="0.35">
      <c r="A8" s="1">
        <v>41543</v>
      </c>
      <c r="B8" t="s">
        <v>87</v>
      </c>
      <c r="C8" t="s">
        <v>34</v>
      </c>
      <c r="D8" t="s">
        <v>11</v>
      </c>
      <c r="E8">
        <v>2</v>
      </c>
      <c r="F8">
        <v>1</v>
      </c>
      <c r="G8" t="s">
        <v>57</v>
      </c>
      <c r="H8" t="s">
        <v>13</v>
      </c>
      <c r="I8">
        <v>1.1599999999999999</v>
      </c>
      <c r="J8">
        <v>13.7</v>
      </c>
      <c r="K8">
        <v>500</v>
      </c>
      <c r="L8" t="s">
        <v>56</v>
      </c>
      <c r="M8" t="s">
        <v>13</v>
      </c>
      <c r="N8">
        <v>0.69799999999999995</v>
      </c>
      <c r="O8">
        <v>8.76</v>
      </c>
      <c r="P8">
        <v>500</v>
      </c>
      <c r="Q8" t="s">
        <v>12</v>
      </c>
      <c r="R8" t="s">
        <v>13</v>
      </c>
      <c r="S8">
        <v>0.71799999999999997</v>
      </c>
      <c r="T8">
        <v>10.199999999999999</v>
      </c>
      <c r="U8">
        <v>500</v>
      </c>
    </row>
    <row r="9" spans="1:21" x14ac:dyDescent="0.35">
      <c r="A9" s="1">
        <v>41543</v>
      </c>
      <c r="B9" t="s">
        <v>87</v>
      </c>
      <c r="C9" t="s">
        <v>35</v>
      </c>
      <c r="D9" t="s">
        <v>11</v>
      </c>
      <c r="E9">
        <v>4</v>
      </c>
      <c r="F9">
        <v>1</v>
      </c>
      <c r="G9" t="s">
        <v>57</v>
      </c>
      <c r="H9" t="s">
        <v>13</v>
      </c>
      <c r="I9">
        <v>0.64600000000000002</v>
      </c>
      <c r="J9">
        <v>7.29</v>
      </c>
      <c r="K9">
        <v>250</v>
      </c>
      <c r="L9" t="s">
        <v>56</v>
      </c>
      <c r="M9" t="s">
        <v>13</v>
      </c>
      <c r="N9">
        <v>0.33900000000000002</v>
      </c>
      <c r="O9">
        <v>4.33</v>
      </c>
      <c r="P9">
        <v>250</v>
      </c>
      <c r="Q9" t="s">
        <v>12</v>
      </c>
      <c r="R9" t="s">
        <v>13</v>
      </c>
      <c r="S9">
        <v>0.40300000000000002</v>
      </c>
      <c r="T9">
        <v>5.59</v>
      </c>
      <c r="U9">
        <v>250</v>
      </c>
    </row>
    <row r="10" spans="1:21" x14ac:dyDescent="0.35">
      <c r="A10" s="1">
        <v>41543</v>
      </c>
      <c r="B10" t="s">
        <v>87</v>
      </c>
      <c r="C10" t="s">
        <v>36</v>
      </c>
      <c r="D10" t="s">
        <v>11</v>
      </c>
      <c r="E10">
        <v>10</v>
      </c>
      <c r="F10">
        <v>1</v>
      </c>
      <c r="G10" t="s">
        <v>57</v>
      </c>
      <c r="H10" t="s">
        <v>13</v>
      </c>
      <c r="I10">
        <v>0.26300000000000001</v>
      </c>
      <c r="J10">
        <v>3.25</v>
      </c>
      <c r="K10">
        <v>100</v>
      </c>
      <c r="L10" t="s">
        <v>56</v>
      </c>
      <c r="M10" t="s">
        <v>13</v>
      </c>
      <c r="N10">
        <v>0.129</v>
      </c>
      <c r="O10">
        <v>1.67</v>
      </c>
      <c r="P10">
        <v>100</v>
      </c>
      <c r="Q10" t="s">
        <v>12</v>
      </c>
      <c r="R10" t="s">
        <v>13</v>
      </c>
      <c r="S10">
        <v>0.182</v>
      </c>
      <c r="T10">
        <v>2.42</v>
      </c>
      <c r="U10">
        <v>100</v>
      </c>
    </row>
    <row r="11" spans="1:21" x14ac:dyDescent="0.35">
      <c r="A11" s="1">
        <v>41543</v>
      </c>
      <c r="B11" t="s">
        <v>87</v>
      </c>
      <c r="C11" t="s">
        <v>37</v>
      </c>
      <c r="D11" t="s">
        <v>11</v>
      </c>
      <c r="E11">
        <v>20</v>
      </c>
      <c r="F11">
        <v>1</v>
      </c>
      <c r="G11" t="s">
        <v>57</v>
      </c>
      <c r="H11" t="s">
        <v>13</v>
      </c>
      <c r="I11">
        <v>0.14799999999999999</v>
      </c>
      <c r="J11">
        <v>1.87</v>
      </c>
      <c r="K11">
        <v>50</v>
      </c>
      <c r="L11" t="s">
        <v>56</v>
      </c>
      <c r="M11" t="s">
        <v>13</v>
      </c>
      <c r="N11">
        <v>6.0600000000000001E-2</v>
      </c>
      <c r="O11">
        <v>0.79400000000000004</v>
      </c>
      <c r="P11">
        <v>50</v>
      </c>
      <c r="Q11" t="s">
        <v>12</v>
      </c>
      <c r="R11" t="s">
        <v>13</v>
      </c>
      <c r="S11">
        <v>8.5599999999999996E-2</v>
      </c>
      <c r="T11">
        <v>1.18</v>
      </c>
      <c r="U11">
        <v>50</v>
      </c>
    </row>
    <row r="12" spans="1:21" x14ac:dyDescent="0.35">
      <c r="A12" s="1">
        <v>41543</v>
      </c>
      <c r="B12" t="s">
        <v>87</v>
      </c>
      <c r="C12" t="s">
        <v>38</v>
      </c>
      <c r="D12" t="s">
        <v>11</v>
      </c>
      <c r="E12">
        <v>40</v>
      </c>
      <c r="F12">
        <v>1</v>
      </c>
      <c r="G12" t="s">
        <v>57</v>
      </c>
      <c r="H12" t="s">
        <v>13</v>
      </c>
      <c r="I12">
        <v>9.1600000000000001E-2</v>
      </c>
      <c r="J12">
        <v>1.28</v>
      </c>
      <c r="K12">
        <v>25</v>
      </c>
      <c r="L12" t="s">
        <v>56</v>
      </c>
      <c r="M12" t="s">
        <v>13</v>
      </c>
      <c r="N12">
        <v>2.9000000000000001E-2</v>
      </c>
      <c r="O12">
        <v>0.40200000000000002</v>
      </c>
      <c r="P12">
        <v>25</v>
      </c>
      <c r="Q12" t="s">
        <v>12</v>
      </c>
      <c r="R12" t="s">
        <v>13</v>
      </c>
      <c r="S12">
        <v>4.3299999999999998E-2</v>
      </c>
      <c r="T12">
        <v>0.60499999999999998</v>
      </c>
      <c r="U12">
        <v>25</v>
      </c>
    </row>
    <row r="13" spans="1:21" x14ac:dyDescent="0.35">
      <c r="A13" s="1">
        <v>41543</v>
      </c>
      <c r="B13" t="s">
        <v>87</v>
      </c>
      <c r="C13" t="s">
        <v>39</v>
      </c>
      <c r="D13" t="s">
        <v>11</v>
      </c>
      <c r="E13">
        <v>100</v>
      </c>
      <c r="F13">
        <v>1</v>
      </c>
      <c r="G13" t="s">
        <v>57</v>
      </c>
      <c r="H13" t="s">
        <v>13</v>
      </c>
      <c r="I13">
        <v>6.5699999999999995E-2</v>
      </c>
      <c r="J13">
        <v>0.93799999999999994</v>
      </c>
      <c r="K13">
        <v>10</v>
      </c>
      <c r="L13" t="s">
        <v>56</v>
      </c>
      <c r="M13" t="s">
        <v>13</v>
      </c>
      <c r="N13">
        <v>1.18E-2</v>
      </c>
      <c r="O13">
        <v>0.16900000000000001</v>
      </c>
      <c r="P13">
        <v>10</v>
      </c>
      <c r="Q13" t="s">
        <v>12</v>
      </c>
      <c r="R13" t="s">
        <v>13</v>
      </c>
      <c r="S13">
        <v>1.83E-2</v>
      </c>
      <c r="T13">
        <v>0.25700000000000001</v>
      </c>
      <c r="U13">
        <v>10</v>
      </c>
    </row>
    <row r="14" spans="1:21" x14ac:dyDescent="0.35">
      <c r="A14" s="1">
        <v>41543</v>
      </c>
      <c r="B14" t="s">
        <v>87</v>
      </c>
      <c r="C14" t="s">
        <v>58</v>
      </c>
      <c r="D14" t="s">
        <v>11</v>
      </c>
      <c r="E14">
        <v>200</v>
      </c>
      <c r="F14">
        <v>1</v>
      </c>
      <c r="G14" t="s">
        <v>57</v>
      </c>
      <c r="H14" t="s">
        <v>13</v>
      </c>
      <c r="I14">
        <v>5.4300000000000001E-2</v>
      </c>
      <c r="J14">
        <v>0.82299999999999995</v>
      </c>
      <c r="K14">
        <v>5</v>
      </c>
      <c r="L14" t="s">
        <v>56</v>
      </c>
      <c r="M14" t="s">
        <v>13</v>
      </c>
      <c r="N14">
        <v>6.79E-3</v>
      </c>
      <c r="O14">
        <v>0.111</v>
      </c>
      <c r="P14">
        <v>5</v>
      </c>
      <c r="Q14" t="s">
        <v>12</v>
      </c>
      <c r="R14" t="s">
        <v>13</v>
      </c>
      <c r="S14">
        <v>9.6799999999999994E-3</v>
      </c>
      <c r="T14">
        <v>0.14399999999999999</v>
      </c>
      <c r="U14">
        <v>5</v>
      </c>
    </row>
    <row r="15" spans="1:21" x14ac:dyDescent="0.35">
      <c r="A15" s="1">
        <v>41543</v>
      </c>
      <c r="B15" t="s">
        <v>87</v>
      </c>
      <c r="C15" t="s">
        <v>59</v>
      </c>
      <c r="D15" t="s">
        <v>11</v>
      </c>
      <c r="E15">
        <v>400</v>
      </c>
      <c r="F15">
        <v>1</v>
      </c>
      <c r="G15" t="s">
        <v>57</v>
      </c>
      <c r="H15" t="s">
        <v>13</v>
      </c>
      <c r="I15">
        <v>5.2999999999999999E-2</v>
      </c>
      <c r="J15">
        <v>0.80700000000000005</v>
      </c>
      <c r="K15">
        <v>2.5</v>
      </c>
      <c r="L15" t="s">
        <v>56</v>
      </c>
      <c r="M15" t="s">
        <v>13</v>
      </c>
      <c r="N15">
        <v>3.9500000000000004E-3</v>
      </c>
      <c r="O15">
        <v>7.4099999999999999E-2</v>
      </c>
      <c r="P15">
        <v>2.5</v>
      </c>
      <c r="Q15" t="s">
        <v>12</v>
      </c>
      <c r="R15" t="s">
        <v>13</v>
      </c>
      <c r="S15">
        <v>5.6699999999999997E-3</v>
      </c>
      <c r="T15">
        <v>8.3799999999999999E-2</v>
      </c>
      <c r="U15">
        <v>2.5</v>
      </c>
    </row>
    <row r="16" spans="1:21" x14ac:dyDescent="0.35">
      <c r="A16" s="1">
        <v>41543</v>
      </c>
      <c r="B16" t="s">
        <v>87</v>
      </c>
      <c r="C16" t="s">
        <v>40</v>
      </c>
      <c r="D16" t="s">
        <v>88</v>
      </c>
      <c r="E16">
        <v>1</v>
      </c>
      <c r="F16">
        <v>1</v>
      </c>
      <c r="G16" t="s">
        <v>57</v>
      </c>
      <c r="H16" t="s">
        <v>13</v>
      </c>
      <c r="I16">
        <v>5.3100000000000001E-2</v>
      </c>
      <c r="J16">
        <v>0.85899999999999999</v>
      </c>
      <c r="K16">
        <v>0</v>
      </c>
      <c r="L16" t="s">
        <v>56</v>
      </c>
      <c r="M16" t="s">
        <v>13</v>
      </c>
      <c r="N16">
        <v>-1.16E-3</v>
      </c>
      <c r="O16">
        <v>-5.4999999999999997E-3</v>
      </c>
      <c r="P16">
        <v>0</v>
      </c>
      <c r="Q16" t="s">
        <v>12</v>
      </c>
      <c r="R16" t="s">
        <v>13</v>
      </c>
      <c r="S16">
        <v>2.64E-3</v>
      </c>
      <c r="T16">
        <v>2.6200000000000001E-2</v>
      </c>
      <c r="U16">
        <v>0</v>
      </c>
    </row>
    <row r="17" spans="1:21" x14ac:dyDescent="0.35">
      <c r="A17" s="1">
        <v>41543</v>
      </c>
      <c r="B17" t="s">
        <v>87</v>
      </c>
      <c r="C17" t="s">
        <v>40</v>
      </c>
      <c r="D17" t="s">
        <v>88</v>
      </c>
      <c r="E17">
        <v>1</v>
      </c>
      <c r="F17">
        <v>1</v>
      </c>
      <c r="G17" t="s">
        <v>57</v>
      </c>
      <c r="H17" t="s">
        <v>13</v>
      </c>
      <c r="I17">
        <v>5.2299999999999999E-2</v>
      </c>
      <c r="J17">
        <v>0.83899999999999997</v>
      </c>
      <c r="K17">
        <v>0</v>
      </c>
      <c r="L17" t="s">
        <v>56</v>
      </c>
      <c r="M17" t="s">
        <v>13</v>
      </c>
      <c r="N17">
        <v>-1.25E-3</v>
      </c>
      <c r="O17">
        <v>-6.3400000000000001E-3</v>
      </c>
      <c r="P17">
        <v>0</v>
      </c>
      <c r="Q17" t="s">
        <v>12</v>
      </c>
      <c r="R17" t="s">
        <v>13</v>
      </c>
      <c r="S17">
        <v>1.81E-3</v>
      </c>
      <c r="T17">
        <v>6.2100000000000002E-3</v>
      </c>
      <c r="U17">
        <v>0</v>
      </c>
    </row>
    <row r="18" spans="1:21" x14ac:dyDescent="0.35">
      <c r="A18" s="1">
        <v>41543</v>
      </c>
      <c r="B18" t="s">
        <v>87</v>
      </c>
      <c r="C18" t="s">
        <v>40</v>
      </c>
      <c r="D18" t="s">
        <v>88</v>
      </c>
      <c r="E18">
        <v>1</v>
      </c>
      <c r="F18">
        <v>1</v>
      </c>
      <c r="G18" t="s">
        <v>57</v>
      </c>
      <c r="H18" t="s">
        <v>13</v>
      </c>
      <c r="I18">
        <v>4.9200000000000001E-2</v>
      </c>
      <c r="J18">
        <v>0.79400000000000004</v>
      </c>
      <c r="K18">
        <v>0</v>
      </c>
      <c r="L18" t="s">
        <v>56</v>
      </c>
      <c r="M18" t="s">
        <v>13</v>
      </c>
      <c r="N18">
        <v>-1.14E-3</v>
      </c>
      <c r="O18">
        <v>-1.0699999999999999E-2</v>
      </c>
      <c r="P18">
        <v>0</v>
      </c>
      <c r="Q18" t="s">
        <v>12</v>
      </c>
      <c r="R18" t="s">
        <v>13</v>
      </c>
      <c r="S18">
        <v>1.72E-3</v>
      </c>
      <c r="T18">
        <v>1.15E-2</v>
      </c>
      <c r="U18">
        <v>0</v>
      </c>
    </row>
    <row r="19" spans="1:21" x14ac:dyDescent="0.35">
      <c r="A19" s="1">
        <v>41543</v>
      </c>
      <c r="B19" t="s">
        <v>87</v>
      </c>
      <c r="C19" t="s">
        <v>63</v>
      </c>
      <c r="D19" t="s">
        <v>17</v>
      </c>
      <c r="E19">
        <v>1</v>
      </c>
      <c r="F19">
        <v>1</v>
      </c>
      <c r="G19" t="s">
        <v>57</v>
      </c>
      <c r="H19" t="s">
        <v>13</v>
      </c>
      <c r="I19">
        <v>6.3700000000000007E-2</v>
      </c>
      <c r="J19">
        <v>0.94599999999999995</v>
      </c>
      <c r="K19">
        <v>8.76</v>
      </c>
      <c r="L19" t="s">
        <v>56</v>
      </c>
      <c r="M19" t="s">
        <v>13</v>
      </c>
      <c r="N19">
        <v>6.6100000000000004E-3</v>
      </c>
      <c r="O19">
        <v>0.112</v>
      </c>
      <c r="P19">
        <v>7.13</v>
      </c>
      <c r="Q19" t="s">
        <v>12</v>
      </c>
      <c r="R19" t="s">
        <v>13</v>
      </c>
      <c r="S19">
        <v>1.24E-2</v>
      </c>
      <c r="T19">
        <v>0.183</v>
      </c>
      <c r="U19">
        <v>6.78</v>
      </c>
    </row>
    <row r="20" spans="1:21" x14ac:dyDescent="0.35">
      <c r="A20" s="1">
        <v>41543</v>
      </c>
      <c r="B20" t="s">
        <v>87</v>
      </c>
      <c r="C20" t="s">
        <v>63</v>
      </c>
      <c r="D20" t="s">
        <v>17</v>
      </c>
      <c r="E20">
        <v>1</v>
      </c>
      <c r="F20">
        <v>1</v>
      </c>
      <c r="G20" t="s">
        <v>57</v>
      </c>
      <c r="H20" t="s">
        <v>13</v>
      </c>
      <c r="I20">
        <v>6.3899999999999998E-2</v>
      </c>
      <c r="J20">
        <v>0.90800000000000003</v>
      </c>
      <c r="K20">
        <v>7.32</v>
      </c>
      <c r="L20" t="s">
        <v>56</v>
      </c>
      <c r="M20" t="s">
        <v>13</v>
      </c>
      <c r="N20">
        <v>6.4099999999999999E-3</v>
      </c>
      <c r="O20">
        <v>9.7600000000000006E-2</v>
      </c>
      <c r="P20">
        <v>6.33</v>
      </c>
      <c r="Q20" t="s">
        <v>12</v>
      </c>
      <c r="R20" t="s">
        <v>13</v>
      </c>
      <c r="S20">
        <v>1.24E-2</v>
      </c>
      <c r="T20">
        <v>0.157</v>
      </c>
      <c r="U20">
        <v>5.7</v>
      </c>
    </row>
    <row r="21" spans="1:21" x14ac:dyDescent="0.35">
      <c r="A21" s="1">
        <v>41543</v>
      </c>
      <c r="B21" t="s">
        <v>87</v>
      </c>
      <c r="C21" t="s">
        <v>63</v>
      </c>
      <c r="D21" t="s">
        <v>17</v>
      </c>
      <c r="E21">
        <v>1</v>
      </c>
      <c r="F21">
        <v>1</v>
      </c>
      <c r="G21" t="s">
        <v>57</v>
      </c>
      <c r="H21" t="s">
        <v>13</v>
      </c>
      <c r="I21">
        <v>6.6199999999999995E-2</v>
      </c>
      <c r="J21">
        <v>0.96099999999999997</v>
      </c>
      <c r="K21">
        <v>9.33</v>
      </c>
      <c r="L21" t="s">
        <v>56</v>
      </c>
      <c r="M21" t="s">
        <v>13</v>
      </c>
      <c r="N21">
        <v>6.7600000000000004E-3</v>
      </c>
      <c r="O21">
        <v>0.10199999999999999</v>
      </c>
      <c r="P21">
        <v>6.61</v>
      </c>
      <c r="Q21" t="s">
        <v>12</v>
      </c>
      <c r="R21" t="s">
        <v>13</v>
      </c>
      <c r="S21">
        <v>1.24E-2</v>
      </c>
      <c r="T21">
        <v>0.16600000000000001</v>
      </c>
      <c r="U21">
        <v>6.09</v>
      </c>
    </row>
    <row r="22" spans="1:21" x14ac:dyDescent="0.35">
      <c r="A22" s="1">
        <v>41543</v>
      </c>
      <c r="B22" t="s">
        <v>87</v>
      </c>
      <c r="C22" t="s">
        <v>63</v>
      </c>
      <c r="D22" t="s">
        <v>17</v>
      </c>
      <c r="E22">
        <v>1</v>
      </c>
      <c r="F22">
        <v>1</v>
      </c>
      <c r="G22" t="s">
        <v>57</v>
      </c>
      <c r="H22" t="s">
        <v>13</v>
      </c>
      <c r="I22">
        <v>6.7299999999999999E-2</v>
      </c>
      <c r="J22">
        <v>1.02</v>
      </c>
      <c r="K22">
        <v>11.5</v>
      </c>
      <c r="L22" t="s">
        <v>56</v>
      </c>
      <c r="M22" t="s">
        <v>13</v>
      </c>
      <c r="N22">
        <v>6.5399999999999998E-3</v>
      </c>
      <c r="O22">
        <v>9.2399999999999996E-2</v>
      </c>
      <c r="P22">
        <v>6.03</v>
      </c>
      <c r="Q22" t="s">
        <v>12</v>
      </c>
      <c r="R22" t="s">
        <v>13</v>
      </c>
      <c r="S22">
        <v>1.11E-2</v>
      </c>
      <c r="T22">
        <v>0.16300000000000001</v>
      </c>
      <c r="U22">
        <v>5.94</v>
      </c>
    </row>
    <row r="23" spans="1:21" x14ac:dyDescent="0.35">
      <c r="A23" s="1">
        <v>41543</v>
      </c>
      <c r="B23" t="s">
        <v>87</v>
      </c>
      <c r="C23" t="s">
        <v>63</v>
      </c>
      <c r="D23" t="s">
        <v>17</v>
      </c>
      <c r="E23">
        <v>1</v>
      </c>
      <c r="F23">
        <v>1</v>
      </c>
      <c r="G23" t="s">
        <v>57</v>
      </c>
      <c r="H23" t="s">
        <v>13</v>
      </c>
      <c r="I23">
        <v>6.5199999999999994E-2</v>
      </c>
      <c r="J23">
        <v>0.96499999999999997</v>
      </c>
      <c r="K23">
        <v>9.49</v>
      </c>
      <c r="L23" t="s">
        <v>56</v>
      </c>
      <c r="M23" t="s">
        <v>13</v>
      </c>
      <c r="N23">
        <v>6.8799999999999998E-3</v>
      </c>
      <c r="O23">
        <v>0.115</v>
      </c>
      <c r="P23">
        <v>7.32</v>
      </c>
      <c r="Q23" t="s">
        <v>12</v>
      </c>
      <c r="R23" t="s">
        <v>13</v>
      </c>
      <c r="S23">
        <v>1.0999999999999999E-2</v>
      </c>
      <c r="T23">
        <v>0.16700000000000001</v>
      </c>
      <c r="U23">
        <v>6.14</v>
      </c>
    </row>
    <row r="24" spans="1:21" x14ac:dyDescent="0.35">
      <c r="A24" s="1">
        <v>41543</v>
      </c>
      <c r="B24" t="s">
        <v>87</v>
      </c>
      <c r="C24" t="s">
        <v>63</v>
      </c>
      <c r="D24" t="s">
        <v>17</v>
      </c>
      <c r="E24">
        <v>1</v>
      </c>
      <c r="F24">
        <v>1</v>
      </c>
      <c r="G24" t="s">
        <v>57</v>
      </c>
      <c r="H24" t="s">
        <v>13</v>
      </c>
      <c r="I24">
        <v>6.3500000000000001E-2</v>
      </c>
      <c r="J24">
        <v>0.96199999999999997</v>
      </c>
      <c r="K24">
        <v>9.36</v>
      </c>
      <c r="L24" t="s">
        <v>56</v>
      </c>
      <c r="M24" t="s">
        <v>13</v>
      </c>
      <c r="N24">
        <v>6.3899999999999998E-3</v>
      </c>
      <c r="O24">
        <v>9.3899999999999997E-2</v>
      </c>
      <c r="P24">
        <v>6.12</v>
      </c>
      <c r="Q24" t="s">
        <v>12</v>
      </c>
      <c r="R24" t="s">
        <v>13</v>
      </c>
      <c r="S24">
        <v>1.1299999999999999E-2</v>
      </c>
      <c r="T24">
        <v>0.17</v>
      </c>
      <c r="U24">
        <v>6.24</v>
      </c>
    </row>
    <row r="25" spans="1:21" x14ac:dyDescent="0.35">
      <c r="A25" s="1">
        <v>41543</v>
      </c>
      <c r="B25" t="s">
        <v>87</v>
      </c>
      <c r="C25" t="s">
        <v>63</v>
      </c>
      <c r="D25" t="s">
        <v>17</v>
      </c>
      <c r="E25">
        <v>1</v>
      </c>
      <c r="F25">
        <v>1</v>
      </c>
      <c r="G25" t="s">
        <v>57</v>
      </c>
      <c r="H25" t="s">
        <v>13</v>
      </c>
      <c r="I25">
        <v>6.3600000000000004E-2</v>
      </c>
      <c r="J25">
        <v>0.94399999999999995</v>
      </c>
      <c r="K25">
        <v>8.69</v>
      </c>
      <c r="L25" t="s">
        <v>56</v>
      </c>
      <c r="M25" t="s">
        <v>13</v>
      </c>
      <c r="N25">
        <v>6.9699999999999996E-3</v>
      </c>
      <c r="O25">
        <v>9.6600000000000005E-2</v>
      </c>
      <c r="P25">
        <v>6.27</v>
      </c>
      <c r="Q25" t="s">
        <v>12</v>
      </c>
      <c r="R25" t="s">
        <v>13</v>
      </c>
      <c r="S25">
        <v>1.15E-2</v>
      </c>
      <c r="T25">
        <v>0.16800000000000001</v>
      </c>
      <c r="U25">
        <v>6.15</v>
      </c>
    </row>
    <row r="26" spans="1:21" x14ac:dyDescent="0.35">
      <c r="A26" s="1">
        <v>41543</v>
      </c>
      <c r="B26" t="s">
        <v>87</v>
      </c>
      <c r="C26" t="s">
        <v>63</v>
      </c>
      <c r="D26" t="s">
        <v>17</v>
      </c>
      <c r="E26">
        <v>1</v>
      </c>
      <c r="F26">
        <v>1</v>
      </c>
      <c r="G26" t="s">
        <v>57</v>
      </c>
      <c r="H26" t="s">
        <v>13</v>
      </c>
      <c r="I26">
        <v>7.8899999999999998E-2</v>
      </c>
      <c r="J26">
        <v>0.92200000000000004</v>
      </c>
      <c r="K26">
        <v>7.85</v>
      </c>
      <c r="L26" t="s">
        <v>56</v>
      </c>
      <c r="M26" t="s">
        <v>13</v>
      </c>
      <c r="N26">
        <v>6.62E-3</v>
      </c>
      <c r="O26">
        <v>0.129</v>
      </c>
      <c r="P26">
        <v>8.11</v>
      </c>
      <c r="Q26" t="s">
        <v>12</v>
      </c>
      <c r="R26" t="s">
        <v>13</v>
      </c>
      <c r="S26">
        <v>1.06E-2</v>
      </c>
      <c r="T26">
        <v>0.156</v>
      </c>
      <c r="U26">
        <v>5.69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M23" sqref="M23"/>
    </sheetView>
  </sheetViews>
  <sheetFormatPr defaultRowHeight="14.5" x14ac:dyDescent="0.35"/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6</v>
      </c>
      <c r="R1" t="s">
        <v>7</v>
      </c>
      <c r="S1" t="s">
        <v>8</v>
      </c>
      <c r="T1" t="s">
        <v>9</v>
      </c>
      <c r="U1" t="s">
        <v>10</v>
      </c>
    </row>
    <row r="3" spans="1:21" x14ac:dyDescent="0.35">
      <c r="A3" s="1">
        <v>41543</v>
      </c>
      <c r="B3" t="s">
        <v>89</v>
      </c>
      <c r="C3" t="s">
        <v>14</v>
      </c>
      <c r="D3" t="s">
        <v>11</v>
      </c>
      <c r="E3">
        <v>1</v>
      </c>
      <c r="F3">
        <v>1</v>
      </c>
      <c r="G3" t="s">
        <v>57</v>
      </c>
      <c r="H3" t="s">
        <v>13</v>
      </c>
      <c r="I3">
        <v>2.13</v>
      </c>
      <c r="J3">
        <v>27.1</v>
      </c>
      <c r="K3">
        <v>1040</v>
      </c>
      <c r="L3" t="s">
        <v>56</v>
      </c>
      <c r="M3" t="s">
        <v>13</v>
      </c>
      <c r="N3">
        <v>1.4</v>
      </c>
      <c r="O3">
        <v>18.2</v>
      </c>
      <c r="P3">
        <v>1040</v>
      </c>
      <c r="Q3" t="s">
        <v>12</v>
      </c>
      <c r="R3" t="s">
        <v>13</v>
      </c>
      <c r="S3">
        <v>1.1399999999999999</v>
      </c>
      <c r="T3">
        <v>18.100000000000001</v>
      </c>
      <c r="U3">
        <v>1000</v>
      </c>
    </row>
    <row r="4" spans="1:21" x14ac:dyDescent="0.35">
      <c r="A4" s="1">
        <v>41543</v>
      </c>
      <c r="B4" t="s">
        <v>89</v>
      </c>
      <c r="C4" t="s">
        <v>16</v>
      </c>
      <c r="D4" t="s">
        <v>90</v>
      </c>
      <c r="E4">
        <v>1</v>
      </c>
      <c r="F4">
        <v>1</v>
      </c>
      <c r="G4" t="s">
        <v>57</v>
      </c>
      <c r="H4" t="s">
        <v>13</v>
      </c>
      <c r="I4">
        <v>0.29799999999999999</v>
      </c>
      <c r="J4">
        <v>3.8</v>
      </c>
      <c r="K4">
        <v>117</v>
      </c>
      <c r="L4" t="s">
        <v>56</v>
      </c>
      <c r="M4" t="s">
        <v>13</v>
      </c>
      <c r="N4">
        <v>0.13600000000000001</v>
      </c>
      <c r="O4">
        <v>1.8</v>
      </c>
      <c r="P4">
        <v>104</v>
      </c>
      <c r="Q4" t="s">
        <v>12</v>
      </c>
      <c r="R4" t="s">
        <v>13</v>
      </c>
      <c r="S4">
        <v>0.17899999999999999</v>
      </c>
      <c r="T4">
        <v>2.58</v>
      </c>
      <c r="U4">
        <v>109</v>
      </c>
    </row>
    <row r="5" spans="1:21" x14ac:dyDescent="0.35">
      <c r="A5" s="1">
        <v>41543</v>
      </c>
      <c r="B5" t="s">
        <v>89</v>
      </c>
      <c r="C5" t="s">
        <v>91</v>
      </c>
      <c r="D5">
        <v>1</v>
      </c>
      <c r="E5">
        <v>1</v>
      </c>
      <c r="F5">
        <v>1</v>
      </c>
      <c r="G5" t="s">
        <v>57</v>
      </c>
      <c r="H5" t="s">
        <v>13</v>
      </c>
      <c r="I5">
        <v>6.6299999999999998E-2</v>
      </c>
      <c r="J5">
        <v>1.03</v>
      </c>
      <c r="K5">
        <v>11.9</v>
      </c>
      <c r="L5" t="s">
        <v>56</v>
      </c>
      <c r="M5" t="s">
        <v>13</v>
      </c>
      <c r="N5">
        <v>4.5300000000000002E-3</v>
      </c>
      <c r="O5">
        <v>8.1199999999999994E-2</v>
      </c>
      <c r="P5">
        <v>5.39</v>
      </c>
      <c r="Q5" t="s">
        <v>12</v>
      </c>
      <c r="R5" t="s">
        <v>13</v>
      </c>
      <c r="S5">
        <v>7.6E-3</v>
      </c>
      <c r="T5">
        <v>0.12</v>
      </c>
      <c r="U5">
        <v>4.21</v>
      </c>
    </row>
    <row r="6" spans="1:21" x14ac:dyDescent="0.35">
      <c r="A6" s="1">
        <v>41543</v>
      </c>
      <c r="B6" t="s">
        <v>89</v>
      </c>
      <c r="C6" t="s">
        <v>92</v>
      </c>
      <c r="D6">
        <v>2</v>
      </c>
      <c r="E6">
        <v>1</v>
      </c>
      <c r="F6">
        <v>1</v>
      </c>
      <c r="G6" t="s">
        <v>57</v>
      </c>
      <c r="H6" t="s">
        <v>13</v>
      </c>
      <c r="I6">
        <v>6.5699999999999995E-2</v>
      </c>
      <c r="J6">
        <v>0.97599999999999998</v>
      </c>
      <c r="K6">
        <v>9.91</v>
      </c>
      <c r="L6" t="s">
        <v>56</v>
      </c>
      <c r="M6" t="s">
        <v>13</v>
      </c>
      <c r="N6">
        <v>3.5599999999999998E-3</v>
      </c>
      <c r="O6">
        <v>5.5399999999999998E-2</v>
      </c>
      <c r="P6">
        <v>3.9</v>
      </c>
      <c r="Q6" t="s">
        <v>12</v>
      </c>
      <c r="R6" t="s">
        <v>13</v>
      </c>
      <c r="S6">
        <v>1.03E-2</v>
      </c>
      <c r="T6">
        <v>0.14399999999999999</v>
      </c>
      <c r="U6">
        <v>5.18</v>
      </c>
    </row>
    <row r="7" spans="1:21" x14ac:dyDescent="0.35">
      <c r="A7" s="1">
        <v>41543</v>
      </c>
      <c r="B7" t="s">
        <v>89</v>
      </c>
      <c r="C7" t="s">
        <v>93</v>
      </c>
      <c r="D7">
        <v>3</v>
      </c>
      <c r="E7">
        <v>1</v>
      </c>
      <c r="F7">
        <v>1</v>
      </c>
      <c r="G7" t="s">
        <v>57</v>
      </c>
      <c r="H7" t="s">
        <v>13</v>
      </c>
      <c r="I7">
        <v>0.48099999999999998</v>
      </c>
      <c r="J7">
        <v>6.18</v>
      </c>
      <c r="K7">
        <v>208</v>
      </c>
      <c r="L7" t="s">
        <v>56</v>
      </c>
      <c r="M7" t="s">
        <v>13</v>
      </c>
      <c r="N7">
        <v>3.16E-3</v>
      </c>
      <c r="O7">
        <v>6.4399999999999999E-2</v>
      </c>
      <c r="P7">
        <v>4.42</v>
      </c>
      <c r="Q7" t="s">
        <v>12</v>
      </c>
      <c r="R7" t="s">
        <v>13</v>
      </c>
      <c r="S7">
        <v>2.6200000000000001E-2</v>
      </c>
      <c r="T7">
        <v>0.40100000000000002</v>
      </c>
      <c r="U7">
        <v>15.7</v>
      </c>
    </row>
    <row r="8" spans="1:21" x14ac:dyDescent="0.35">
      <c r="A8" s="1">
        <v>41543</v>
      </c>
      <c r="B8" t="s">
        <v>89</v>
      </c>
      <c r="C8" t="s">
        <v>94</v>
      </c>
      <c r="D8">
        <v>4</v>
      </c>
      <c r="E8">
        <v>1</v>
      </c>
      <c r="F8">
        <v>1</v>
      </c>
      <c r="G8" t="s">
        <v>57</v>
      </c>
      <c r="H8" t="s">
        <v>13</v>
      </c>
      <c r="I8">
        <v>0.28100000000000003</v>
      </c>
      <c r="J8">
        <v>3.69</v>
      </c>
      <c r="K8">
        <v>113</v>
      </c>
      <c r="L8" t="s">
        <v>56</v>
      </c>
      <c r="M8" t="s">
        <v>13</v>
      </c>
      <c r="N8">
        <v>3.7299999999999998E-3</v>
      </c>
      <c r="O8">
        <v>5.3999999999999999E-2</v>
      </c>
      <c r="P8">
        <v>3.82</v>
      </c>
      <c r="Q8" t="s">
        <v>12</v>
      </c>
      <c r="R8" t="s">
        <v>13</v>
      </c>
      <c r="S8">
        <v>1.1900000000000001E-2</v>
      </c>
      <c r="T8">
        <v>0.16800000000000001</v>
      </c>
      <c r="U8">
        <v>6.16</v>
      </c>
    </row>
    <row r="9" spans="1:21" x14ac:dyDescent="0.35">
      <c r="A9" s="1">
        <v>41543</v>
      </c>
      <c r="B9" t="s">
        <v>89</v>
      </c>
      <c r="C9" t="s">
        <v>95</v>
      </c>
      <c r="D9">
        <v>5</v>
      </c>
      <c r="E9">
        <v>1</v>
      </c>
      <c r="F9">
        <v>1</v>
      </c>
      <c r="G9" t="s">
        <v>57</v>
      </c>
      <c r="H9" t="s">
        <v>13</v>
      </c>
      <c r="I9">
        <v>5.7000000000000002E-2</v>
      </c>
      <c r="J9">
        <v>0.82799999999999996</v>
      </c>
      <c r="K9">
        <v>4.32</v>
      </c>
      <c r="L9" t="s">
        <v>56</v>
      </c>
      <c r="M9" t="s">
        <v>13</v>
      </c>
      <c r="N9">
        <v>4.1900000000000001E-3</v>
      </c>
      <c r="O9">
        <v>6.3600000000000004E-2</v>
      </c>
      <c r="P9">
        <v>4.37</v>
      </c>
      <c r="Q9" t="s">
        <v>12</v>
      </c>
      <c r="R9" t="s">
        <v>13</v>
      </c>
      <c r="S9">
        <v>5.4299999999999999E-3</v>
      </c>
      <c r="T9">
        <v>8.3099999999999993E-2</v>
      </c>
      <c r="U9">
        <v>2.71</v>
      </c>
    </row>
    <row r="10" spans="1:21" x14ac:dyDescent="0.35">
      <c r="A10" s="1">
        <v>41543</v>
      </c>
      <c r="B10" t="s">
        <v>89</v>
      </c>
      <c r="C10" t="s">
        <v>95</v>
      </c>
      <c r="D10">
        <v>5</v>
      </c>
      <c r="E10">
        <v>1</v>
      </c>
      <c r="F10">
        <v>1</v>
      </c>
      <c r="G10" t="s">
        <v>57</v>
      </c>
      <c r="H10" t="s">
        <v>13</v>
      </c>
      <c r="I10">
        <v>5.5500000000000001E-2</v>
      </c>
      <c r="J10">
        <v>0.89</v>
      </c>
      <c r="K10">
        <v>6.67</v>
      </c>
      <c r="L10" t="s">
        <v>56</v>
      </c>
      <c r="M10" t="s">
        <v>13</v>
      </c>
      <c r="N10">
        <v>3.7599999999999999E-3</v>
      </c>
      <c r="O10">
        <v>5.45E-2</v>
      </c>
      <c r="P10">
        <v>3.85</v>
      </c>
      <c r="Q10" t="s">
        <v>12</v>
      </c>
      <c r="R10" t="s">
        <v>13</v>
      </c>
      <c r="S10">
        <v>5.1999999999999998E-3</v>
      </c>
      <c r="T10">
        <v>8.14E-2</v>
      </c>
      <c r="U10">
        <v>2.64</v>
      </c>
    </row>
    <row r="11" spans="1:21" x14ac:dyDescent="0.35">
      <c r="A11" s="1">
        <v>41543</v>
      </c>
      <c r="B11" t="s">
        <v>89</v>
      </c>
      <c r="C11" t="s">
        <v>96</v>
      </c>
      <c r="D11">
        <v>6</v>
      </c>
      <c r="E11">
        <v>1</v>
      </c>
      <c r="F11">
        <v>1</v>
      </c>
      <c r="G11" t="s">
        <v>57</v>
      </c>
      <c r="H11" t="s">
        <v>13</v>
      </c>
      <c r="I11">
        <v>0.317</v>
      </c>
      <c r="J11">
        <v>4.13</v>
      </c>
      <c r="K11">
        <v>129</v>
      </c>
      <c r="L11" t="s">
        <v>56</v>
      </c>
      <c r="M11" t="s">
        <v>13</v>
      </c>
      <c r="N11">
        <v>2.96E-3</v>
      </c>
      <c r="O11">
        <v>3.8399999999999997E-2</v>
      </c>
      <c r="P11">
        <v>2.93</v>
      </c>
      <c r="Q11" t="s">
        <v>12</v>
      </c>
      <c r="R11" t="s">
        <v>13</v>
      </c>
      <c r="S11">
        <v>1.7600000000000001E-2</v>
      </c>
      <c r="T11">
        <v>0.27100000000000002</v>
      </c>
      <c r="U11">
        <v>10.4</v>
      </c>
    </row>
    <row r="12" spans="1:21" x14ac:dyDescent="0.35">
      <c r="A12" s="1">
        <v>41543</v>
      </c>
      <c r="B12" t="s">
        <v>89</v>
      </c>
      <c r="C12" t="s">
        <v>97</v>
      </c>
      <c r="D12">
        <v>7</v>
      </c>
      <c r="E12">
        <v>1</v>
      </c>
      <c r="F12">
        <v>1</v>
      </c>
      <c r="G12" t="s">
        <v>57</v>
      </c>
      <c r="H12" t="s">
        <v>13</v>
      </c>
      <c r="I12">
        <v>0.38</v>
      </c>
      <c r="J12">
        <v>5.01</v>
      </c>
      <c r="K12">
        <v>163</v>
      </c>
      <c r="L12" t="s">
        <v>56</v>
      </c>
      <c r="M12" t="s">
        <v>13</v>
      </c>
      <c r="N12">
        <v>3.62E-3</v>
      </c>
      <c r="O12">
        <v>5.67E-2</v>
      </c>
      <c r="P12">
        <v>3.98</v>
      </c>
      <c r="Q12" t="s">
        <v>12</v>
      </c>
      <c r="R12" t="s">
        <v>13</v>
      </c>
      <c r="S12">
        <v>1.9300000000000001E-2</v>
      </c>
      <c r="T12">
        <v>0.28699999999999998</v>
      </c>
      <c r="U12">
        <v>11</v>
      </c>
    </row>
    <row r="13" spans="1:21" x14ac:dyDescent="0.35">
      <c r="A13" s="1">
        <v>41543</v>
      </c>
      <c r="B13" t="s">
        <v>89</v>
      </c>
      <c r="C13" t="s">
        <v>98</v>
      </c>
      <c r="D13">
        <v>8</v>
      </c>
      <c r="E13">
        <v>1</v>
      </c>
      <c r="F13">
        <v>1</v>
      </c>
      <c r="G13" t="s">
        <v>57</v>
      </c>
      <c r="H13" t="s">
        <v>13</v>
      </c>
      <c r="I13">
        <v>7.9399999999999998E-2</v>
      </c>
      <c r="J13">
        <v>1.1599999999999999</v>
      </c>
      <c r="K13">
        <v>16.899999999999999</v>
      </c>
      <c r="L13" t="s">
        <v>56</v>
      </c>
      <c r="M13" t="s">
        <v>13</v>
      </c>
      <c r="N13">
        <v>3.6099999999999999E-3</v>
      </c>
      <c r="O13">
        <v>6.25E-2</v>
      </c>
      <c r="P13">
        <v>4.3099999999999996</v>
      </c>
      <c r="Q13" t="s">
        <v>12</v>
      </c>
      <c r="R13" t="s">
        <v>13</v>
      </c>
      <c r="S13">
        <v>1.7000000000000001E-2</v>
      </c>
      <c r="T13">
        <v>0.255</v>
      </c>
      <c r="U13">
        <v>9.74</v>
      </c>
    </row>
    <row r="14" spans="1:21" x14ac:dyDescent="0.35">
      <c r="A14" s="1">
        <v>41543</v>
      </c>
      <c r="B14" t="s">
        <v>89</v>
      </c>
      <c r="C14" t="s">
        <v>99</v>
      </c>
      <c r="D14">
        <v>9</v>
      </c>
      <c r="E14">
        <v>1</v>
      </c>
      <c r="F14">
        <v>1</v>
      </c>
      <c r="G14" t="s">
        <v>57</v>
      </c>
      <c r="H14" t="s">
        <v>13</v>
      </c>
      <c r="I14">
        <v>6.3600000000000004E-2</v>
      </c>
      <c r="J14">
        <v>0.997</v>
      </c>
      <c r="K14">
        <v>10.7</v>
      </c>
      <c r="L14" t="s">
        <v>56</v>
      </c>
      <c r="M14" t="s">
        <v>13</v>
      </c>
      <c r="N14">
        <v>2.06E-2</v>
      </c>
      <c r="O14">
        <v>0.29199999999999998</v>
      </c>
      <c r="P14">
        <v>17.5</v>
      </c>
      <c r="Q14" t="s">
        <v>12</v>
      </c>
      <c r="R14" t="s">
        <v>13</v>
      </c>
      <c r="S14">
        <v>0.13300000000000001</v>
      </c>
      <c r="T14">
        <v>1.92</v>
      </c>
      <c r="U14">
        <v>80.2</v>
      </c>
    </row>
    <row r="15" spans="1:21" x14ac:dyDescent="0.35">
      <c r="A15" s="1">
        <v>41543</v>
      </c>
      <c r="B15" t="s">
        <v>89</v>
      </c>
      <c r="C15" t="s">
        <v>100</v>
      </c>
      <c r="D15">
        <v>10</v>
      </c>
      <c r="E15">
        <v>1</v>
      </c>
      <c r="F15">
        <v>1</v>
      </c>
      <c r="G15" t="s">
        <v>57</v>
      </c>
      <c r="H15" t="s">
        <v>13</v>
      </c>
      <c r="I15">
        <v>5.7500000000000002E-2</v>
      </c>
      <c r="J15">
        <v>0.90400000000000003</v>
      </c>
      <c r="K15">
        <v>7.17</v>
      </c>
      <c r="L15" t="s">
        <v>56</v>
      </c>
      <c r="M15" t="s">
        <v>13</v>
      </c>
      <c r="N15">
        <v>2.8300000000000001E-3</v>
      </c>
      <c r="O15">
        <v>4.53E-2</v>
      </c>
      <c r="P15">
        <v>3.33</v>
      </c>
      <c r="Q15" t="s">
        <v>12</v>
      </c>
      <c r="R15" t="s">
        <v>13</v>
      </c>
      <c r="S15">
        <v>7.11E-3</v>
      </c>
      <c r="T15">
        <v>7.3599999999999999E-2</v>
      </c>
      <c r="U15">
        <v>2.3199999999999998</v>
      </c>
    </row>
    <row r="16" spans="1:21" x14ac:dyDescent="0.35">
      <c r="A16" s="1">
        <v>41543</v>
      </c>
      <c r="B16" t="s">
        <v>89</v>
      </c>
      <c r="C16" t="s">
        <v>101</v>
      </c>
      <c r="D16">
        <v>15</v>
      </c>
      <c r="E16">
        <v>1</v>
      </c>
      <c r="F16">
        <v>1</v>
      </c>
      <c r="G16" t="s">
        <v>57</v>
      </c>
      <c r="H16" t="s">
        <v>13</v>
      </c>
      <c r="I16">
        <v>9.6600000000000005E-2</v>
      </c>
      <c r="J16">
        <v>1.4</v>
      </c>
      <c r="K16">
        <v>26</v>
      </c>
      <c r="L16" t="s">
        <v>56</v>
      </c>
      <c r="M16" t="s">
        <v>13</v>
      </c>
      <c r="N16">
        <v>2.5399999999999999E-2</v>
      </c>
      <c r="O16">
        <v>0.35299999999999998</v>
      </c>
      <c r="P16">
        <v>21</v>
      </c>
      <c r="Q16" t="s">
        <v>12</v>
      </c>
      <c r="R16" t="s">
        <v>13</v>
      </c>
      <c r="S16">
        <v>3.8600000000000002E-2</v>
      </c>
      <c r="T16">
        <v>0.55400000000000005</v>
      </c>
      <c r="U16">
        <v>22</v>
      </c>
    </row>
    <row r="17" spans="1:21" x14ac:dyDescent="0.35">
      <c r="A17" s="1">
        <v>41543</v>
      </c>
      <c r="B17" t="s">
        <v>89</v>
      </c>
      <c r="C17" t="s">
        <v>18</v>
      </c>
      <c r="D17" t="s">
        <v>15</v>
      </c>
      <c r="E17">
        <v>1</v>
      </c>
      <c r="F17">
        <v>1</v>
      </c>
      <c r="G17" t="s">
        <v>57</v>
      </c>
      <c r="H17" t="s">
        <v>13</v>
      </c>
      <c r="I17">
        <v>0.112</v>
      </c>
      <c r="J17">
        <v>1.54</v>
      </c>
      <c r="K17">
        <v>31.2</v>
      </c>
      <c r="L17" t="s">
        <v>56</v>
      </c>
      <c r="M17" t="s">
        <v>13</v>
      </c>
      <c r="N17">
        <v>3.0700000000000002E-2</v>
      </c>
      <c r="O17">
        <v>0.432</v>
      </c>
      <c r="P17">
        <v>25.5</v>
      </c>
      <c r="Q17" t="s">
        <v>12</v>
      </c>
      <c r="R17" t="s">
        <v>13</v>
      </c>
      <c r="S17">
        <v>4.7699999999999999E-2</v>
      </c>
      <c r="T17">
        <v>0.68</v>
      </c>
      <c r="U17">
        <v>27.3</v>
      </c>
    </row>
    <row r="18" spans="1:21" x14ac:dyDescent="0.35">
      <c r="A18" s="1">
        <v>41543</v>
      </c>
      <c r="B18" t="s">
        <v>89</v>
      </c>
      <c r="C18" t="s">
        <v>51</v>
      </c>
      <c r="D18" t="s">
        <v>88</v>
      </c>
      <c r="E18">
        <v>1</v>
      </c>
      <c r="F18">
        <v>1</v>
      </c>
      <c r="G18" t="s">
        <v>57</v>
      </c>
      <c r="H18" t="s">
        <v>13</v>
      </c>
      <c r="I18">
        <v>4.9000000000000002E-2</v>
      </c>
      <c r="J18">
        <v>0.77300000000000002</v>
      </c>
      <c r="K18">
        <v>2.23</v>
      </c>
      <c r="L18" t="s">
        <v>56</v>
      </c>
      <c r="M18" t="s">
        <v>13</v>
      </c>
      <c r="N18">
        <v>-1.32E-3</v>
      </c>
      <c r="O18">
        <v>-3.62E-3</v>
      </c>
      <c r="P18">
        <v>0.51200000000000001</v>
      </c>
      <c r="Q18" t="s">
        <v>12</v>
      </c>
      <c r="R18" t="s">
        <v>13</v>
      </c>
      <c r="S18">
        <v>3.2299999999999998E-3</v>
      </c>
      <c r="T18">
        <v>2.9000000000000001E-2</v>
      </c>
      <c r="U18">
        <v>0.51300000000000001</v>
      </c>
    </row>
    <row r="19" spans="1:21" x14ac:dyDescent="0.35">
      <c r="A19" s="1">
        <v>41543</v>
      </c>
      <c r="B19" t="s">
        <v>89</v>
      </c>
      <c r="C19" t="s">
        <v>102</v>
      </c>
      <c r="D19">
        <v>16</v>
      </c>
      <c r="E19">
        <v>1</v>
      </c>
      <c r="F19">
        <v>1</v>
      </c>
      <c r="G19" t="s">
        <v>57</v>
      </c>
      <c r="H19" t="s">
        <v>13</v>
      </c>
      <c r="I19">
        <v>0.317</v>
      </c>
      <c r="J19">
        <v>4.18</v>
      </c>
      <c r="K19">
        <v>131</v>
      </c>
      <c r="L19" t="s">
        <v>56</v>
      </c>
      <c r="M19" t="s">
        <v>13</v>
      </c>
      <c r="N19">
        <v>3.0500000000000002E-3</v>
      </c>
      <c r="O19">
        <v>5.2400000000000002E-2</v>
      </c>
      <c r="P19">
        <v>3.73</v>
      </c>
      <c r="Q19" t="s">
        <v>12</v>
      </c>
      <c r="R19" t="s">
        <v>13</v>
      </c>
      <c r="S19">
        <v>2.4400000000000002E-2</v>
      </c>
      <c r="T19">
        <v>0.37</v>
      </c>
      <c r="U19">
        <v>14.4</v>
      </c>
    </row>
    <row r="20" spans="1:21" x14ac:dyDescent="0.35">
      <c r="A20" s="1">
        <v>41543</v>
      </c>
      <c r="B20" t="s">
        <v>89</v>
      </c>
      <c r="C20" t="s">
        <v>103</v>
      </c>
      <c r="D20">
        <v>17</v>
      </c>
      <c r="E20">
        <v>1</v>
      </c>
      <c r="F20">
        <v>1</v>
      </c>
      <c r="G20" t="s">
        <v>57</v>
      </c>
      <c r="H20" t="s">
        <v>13</v>
      </c>
      <c r="I20">
        <v>0.25900000000000001</v>
      </c>
      <c r="J20">
        <v>3.48</v>
      </c>
      <c r="K20">
        <v>105</v>
      </c>
      <c r="L20" t="s">
        <v>56</v>
      </c>
      <c r="M20" t="s">
        <v>13</v>
      </c>
      <c r="N20">
        <v>3.1800000000000001E-3</v>
      </c>
      <c r="O20">
        <v>5.1400000000000001E-2</v>
      </c>
      <c r="P20">
        <v>3.67</v>
      </c>
      <c r="Q20" t="s">
        <v>12</v>
      </c>
      <c r="R20" t="s">
        <v>13</v>
      </c>
      <c r="S20">
        <v>1.4500000000000001E-2</v>
      </c>
      <c r="T20">
        <v>0.221</v>
      </c>
      <c r="U20">
        <v>8.32</v>
      </c>
    </row>
    <row r="21" spans="1:21" x14ac:dyDescent="0.35">
      <c r="A21" s="1">
        <v>41543</v>
      </c>
      <c r="B21" t="s">
        <v>89</v>
      </c>
      <c r="C21" t="s">
        <v>104</v>
      </c>
      <c r="D21">
        <v>18</v>
      </c>
      <c r="E21">
        <v>1</v>
      </c>
      <c r="F21">
        <v>1</v>
      </c>
      <c r="G21" t="s">
        <v>57</v>
      </c>
      <c r="H21" t="s">
        <v>13</v>
      </c>
      <c r="I21">
        <v>0.36099999999999999</v>
      </c>
      <c r="J21">
        <v>4.7300000000000004</v>
      </c>
      <c r="K21">
        <v>153</v>
      </c>
      <c r="L21" t="s">
        <v>56</v>
      </c>
      <c r="M21" t="s">
        <v>13</v>
      </c>
      <c r="N21">
        <v>4.5799999999999999E-3</v>
      </c>
      <c r="O21">
        <v>7.5600000000000001E-2</v>
      </c>
      <c r="P21">
        <v>5.0599999999999996</v>
      </c>
      <c r="Q21" t="s">
        <v>12</v>
      </c>
      <c r="R21" t="s">
        <v>13</v>
      </c>
      <c r="S21">
        <v>2.9399999999999999E-2</v>
      </c>
      <c r="T21">
        <v>0.41299999999999998</v>
      </c>
      <c r="U21">
        <v>16.2</v>
      </c>
    </row>
    <row r="22" spans="1:21" x14ac:dyDescent="0.35">
      <c r="A22" s="1">
        <v>41543</v>
      </c>
      <c r="B22" t="s">
        <v>89</v>
      </c>
      <c r="C22" t="s">
        <v>105</v>
      </c>
      <c r="D22">
        <v>19</v>
      </c>
      <c r="E22">
        <v>1</v>
      </c>
      <c r="F22">
        <v>1</v>
      </c>
      <c r="G22" t="s">
        <v>57</v>
      </c>
      <c r="H22" t="s">
        <v>13</v>
      </c>
      <c r="I22">
        <v>5.6399999999999999E-2</v>
      </c>
      <c r="J22">
        <v>0.84599999999999997</v>
      </c>
      <c r="K22">
        <v>4.99</v>
      </c>
      <c r="L22" t="s">
        <v>56</v>
      </c>
      <c r="M22" t="s">
        <v>13</v>
      </c>
      <c r="N22">
        <v>1.01E-3</v>
      </c>
      <c r="O22">
        <v>3.9800000000000002E-4</v>
      </c>
      <c r="P22">
        <v>0.74299999999999999</v>
      </c>
      <c r="Q22" t="s">
        <v>12</v>
      </c>
      <c r="R22" t="s">
        <v>13</v>
      </c>
      <c r="S22">
        <v>8.3300000000000006E-3</v>
      </c>
      <c r="T22">
        <v>0.129</v>
      </c>
      <c r="U22">
        <v>4.59</v>
      </c>
    </row>
    <row r="23" spans="1:21" x14ac:dyDescent="0.35">
      <c r="A23" s="1">
        <v>41543</v>
      </c>
      <c r="B23" t="s">
        <v>89</v>
      </c>
      <c r="C23" t="s">
        <v>106</v>
      </c>
      <c r="D23">
        <v>20</v>
      </c>
      <c r="E23">
        <v>1</v>
      </c>
      <c r="F23">
        <v>1</v>
      </c>
      <c r="G23" t="s">
        <v>57</v>
      </c>
      <c r="H23" t="s">
        <v>13</v>
      </c>
      <c r="I23">
        <v>0.19600000000000001</v>
      </c>
      <c r="J23">
        <v>2.65</v>
      </c>
      <c r="K23">
        <v>73.099999999999994</v>
      </c>
      <c r="L23" t="s">
        <v>56</v>
      </c>
      <c r="M23" t="s">
        <v>13</v>
      </c>
      <c r="N23">
        <v>2.6800000000000001E-3</v>
      </c>
      <c r="O23">
        <v>4.2999999999999997E-2</v>
      </c>
      <c r="P23">
        <v>3.19</v>
      </c>
      <c r="Q23" t="s">
        <v>12</v>
      </c>
      <c r="R23" t="s">
        <v>13</v>
      </c>
      <c r="S23">
        <v>1.67E-2</v>
      </c>
      <c r="T23">
        <v>0.23799999999999999</v>
      </c>
      <c r="U23">
        <v>9.0399999999999991</v>
      </c>
    </row>
    <row r="24" spans="1:21" x14ac:dyDescent="0.35">
      <c r="A24" s="1">
        <v>41543</v>
      </c>
      <c r="B24" t="s">
        <v>89</v>
      </c>
      <c r="C24" t="s">
        <v>106</v>
      </c>
      <c r="D24">
        <v>20</v>
      </c>
      <c r="E24">
        <v>1</v>
      </c>
      <c r="F24">
        <v>1</v>
      </c>
      <c r="G24" t="s">
        <v>57</v>
      </c>
      <c r="H24" t="s">
        <v>13</v>
      </c>
      <c r="I24">
        <v>0.2</v>
      </c>
      <c r="J24">
        <v>2.73</v>
      </c>
      <c r="K24">
        <v>76.2</v>
      </c>
      <c r="L24" t="s">
        <v>56</v>
      </c>
      <c r="M24" t="s">
        <v>13</v>
      </c>
      <c r="N24">
        <v>2.0600000000000002E-3</v>
      </c>
      <c r="O24">
        <v>3.3399999999999999E-2</v>
      </c>
      <c r="P24">
        <v>2.64</v>
      </c>
      <c r="Q24" t="s">
        <v>12</v>
      </c>
      <c r="R24" t="s">
        <v>13</v>
      </c>
      <c r="S24">
        <v>1.4999999999999999E-2</v>
      </c>
      <c r="T24">
        <v>0.222</v>
      </c>
      <c r="U24">
        <v>8.3800000000000008</v>
      </c>
    </row>
    <row r="25" spans="1:21" x14ac:dyDescent="0.35">
      <c r="A25" s="1">
        <v>41543</v>
      </c>
      <c r="B25" t="s">
        <v>89</v>
      </c>
      <c r="C25" t="s">
        <v>107</v>
      </c>
      <c r="D25">
        <v>21</v>
      </c>
      <c r="E25">
        <v>1</v>
      </c>
      <c r="F25">
        <v>1</v>
      </c>
      <c r="G25" t="s">
        <v>57</v>
      </c>
      <c r="H25" t="s">
        <v>13</v>
      </c>
      <c r="I25">
        <v>0.45900000000000002</v>
      </c>
      <c r="J25">
        <v>6.03</v>
      </c>
      <c r="K25">
        <v>202</v>
      </c>
      <c r="L25" t="s">
        <v>56</v>
      </c>
      <c r="M25" t="s">
        <v>13</v>
      </c>
      <c r="N25">
        <v>2.8999999999999998E-3</v>
      </c>
      <c r="O25">
        <v>4.7600000000000003E-2</v>
      </c>
      <c r="P25">
        <v>3.46</v>
      </c>
      <c r="Q25" t="s">
        <v>12</v>
      </c>
      <c r="R25" t="s">
        <v>13</v>
      </c>
      <c r="S25">
        <v>2.64E-2</v>
      </c>
      <c r="T25">
        <v>0.38500000000000001</v>
      </c>
      <c r="U25">
        <v>15.1</v>
      </c>
    </row>
    <row r="26" spans="1:21" x14ac:dyDescent="0.35">
      <c r="A26" s="1">
        <v>41543</v>
      </c>
      <c r="B26" t="s">
        <v>89</v>
      </c>
      <c r="C26" t="s">
        <v>106</v>
      </c>
      <c r="D26">
        <v>22</v>
      </c>
      <c r="E26">
        <v>1</v>
      </c>
      <c r="F26">
        <v>1</v>
      </c>
      <c r="G26" t="s">
        <v>57</v>
      </c>
      <c r="H26" t="s">
        <v>13</v>
      </c>
      <c r="I26">
        <v>0.27200000000000002</v>
      </c>
      <c r="J26">
        <v>3.7</v>
      </c>
      <c r="K26">
        <v>113</v>
      </c>
      <c r="L26" t="s">
        <v>56</v>
      </c>
      <c r="M26" t="s">
        <v>13</v>
      </c>
      <c r="N26">
        <v>3.2299999999999998E-3</v>
      </c>
      <c r="O26">
        <v>4.3400000000000001E-2</v>
      </c>
      <c r="P26">
        <v>3.22</v>
      </c>
      <c r="Q26" t="s">
        <v>12</v>
      </c>
      <c r="R26" t="s">
        <v>13</v>
      </c>
      <c r="S26">
        <v>1.89E-2</v>
      </c>
      <c r="T26">
        <v>0.26300000000000001</v>
      </c>
      <c r="U26">
        <v>10</v>
      </c>
    </row>
    <row r="27" spans="1:21" x14ac:dyDescent="0.35">
      <c r="A27" s="1">
        <v>41543</v>
      </c>
      <c r="B27" t="s">
        <v>89</v>
      </c>
      <c r="C27" t="s">
        <v>108</v>
      </c>
      <c r="D27">
        <v>23</v>
      </c>
      <c r="E27">
        <v>1</v>
      </c>
      <c r="F27">
        <v>1</v>
      </c>
      <c r="G27" t="s">
        <v>57</v>
      </c>
      <c r="H27" t="s">
        <v>13</v>
      </c>
      <c r="I27">
        <v>0.27800000000000002</v>
      </c>
      <c r="J27">
        <v>3.64</v>
      </c>
      <c r="K27">
        <v>111</v>
      </c>
      <c r="L27" t="s">
        <v>56</v>
      </c>
      <c r="M27" t="s">
        <v>13</v>
      </c>
      <c r="N27">
        <v>3.4099999999999998E-3</v>
      </c>
      <c r="O27">
        <v>6.1699999999999998E-2</v>
      </c>
      <c r="P27">
        <v>4.26</v>
      </c>
      <c r="Q27" t="s">
        <v>12</v>
      </c>
      <c r="R27" t="s">
        <v>13</v>
      </c>
      <c r="S27">
        <v>2.2499999999999999E-2</v>
      </c>
      <c r="T27">
        <v>0.33900000000000002</v>
      </c>
      <c r="U27">
        <v>13.2</v>
      </c>
    </row>
    <row r="28" spans="1:21" x14ac:dyDescent="0.35">
      <c r="A28" s="1">
        <v>41543</v>
      </c>
      <c r="B28" t="s">
        <v>89</v>
      </c>
      <c r="C28" t="s">
        <v>109</v>
      </c>
      <c r="D28">
        <v>24</v>
      </c>
      <c r="E28">
        <v>1</v>
      </c>
      <c r="F28">
        <v>1</v>
      </c>
      <c r="G28" t="s">
        <v>57</v>
      </c>
      <c r="H28" t="s">
        <v>13</v>
      </c>
      <c r="I28">
        <v>5.3499999999999999E-2</v>
      </c>
      <c r="J28">
        <v>0.82799999999999996</v>
      </c>
      <c r="K28">
        <v>4.33</v>
      </c>
      <c r="L28" t="s">
        <v>56</v>
      </c>
      <c r="M28" t="s">
        <v>13</v>
      </c>
      <c r="N28">
        <v>3.13E-3</v>
      </c>
      <c r="O28">
        <v>5.0099999999999999E-2</v>
      </c>
      <c r="P28">
        <v>3.6</v>
      </c>
      <c r="Q28" t="s">
        <v>12</v>
      </c>
      <c r="R28" t="s">
        <v>13</v>
      </c>
      <c r="S28">
        <v>5.6899999999999997E-3</v>
      </c>
      <c r="T28">
        <v>7.8299999999999995E-2</v>
      </c>
      <c r="U28">
        <v>2.52</v>
      </c>
    </row>
    <row r="29" spans="1:21" x14ac:dyDescent="0.35">
      <c r="A29" s="1">
        <v>41543</v>
      </c>
      <c r="B29" t="s">
        <v>89</v>
      </c>
      <c r="C29" t="s">
        <v>110</v>
      </c>
      <c r="D29">
        <v>25</v>
      </c>
      <c r="E29">
        <v>1</v>
      </c>
      <c r="F29">
        <v>1</v>
      </c>
      <c r="G29" t="s">
        <v>57</v>
      </c>
      <c r="H29" t="s">
        <v>13</v>
      </c>
      <c r="I29">
        <v>0.45800000000000002</v>
      </c>
      <c r="J29">
        <v>6.01</v>
      </c>
      <c r="K29">
        <v>201</v>
      </c>
      <c r="L29" t="s">
        <v>56</v>
      </c>
      <c r="M29" t="s">
        <v>13</v>
      </c>
      <c r="N29">
        <v>1.1100000000000001E-3</v>
      </c>
      <c r="O29">
        <v>3.64E-3</v>
      </c>
      <c r="P29">
        <v>0.92900000000000005</v>
      </c>
      <c r="Q29" t="s">
        <v>12</v>
      </c>
      <c r="R29" t="s">
        <v>13</v>
      </c>
      <c r="S29">
        <v>1.89E-2</v>
      </c>
      <c r="T29">
        <v>0.27500000000000002</v>
      </c>
      <c r="U29">
        <v>10.5</v>
      </c>
    </row>
    <row r="30" spans="1:21" x14ac:dyDescent="0.35">
      <c r="A30" s="1">
        <v>41543</v>
      </c>
      <c r="B30" t="s">
        <v>89</v>
      </c>
      <c r="C30" t="s">
        <v>111</v>
      </c>
      <c r="D30">
        <v>30</v>
      </c>
      <c r="E30">
        <v>1</v>
      </c>
      <c r="F30">
        <v>1</v>
      </c>
      <c r="G30" t="s">
        <v>57</v>
      </c>
      <c r="H30" t="s">
        <v>13</v>
      </c>
      <c r="I30">
        <v>0.48</v>
      </c>
      <c r="J30">
        <v>6.24</v>
      </c>
      <c r="K30">
        <v>210</v>
      </c>
      <c r="L30" t="s">
        <v>56</v>
      </c>
      <c r="M30" t="s">
        <v>13</v>
      </c>
      <c r="N30">
        <v>2.41E-2</v>
      </c>
      <c r="O30">
        <v>0.35</v>
      </c>
      <c r="P30">
        <v>20.8</v>
      </c>
      <c r="Q30" t="s">
        <v>12</v>
      </c>
      <c r="R30" t="s">
        <v>13</v>
      </c>
      <c r="S30">
        <v>5.5300000000000002E-2</v>
      </c>
      <c r="T30">
        <v>0.746</v>
      </c>
      <c r="U30">
        <v>30</v>
      </c>
    </row>
    <row r="31" spans="1:21" x14ac:dyDescent="0.35">
      <c r="A31" s="1">
        <v>41543</v>
      </c>
      <c r="B31" t="s">
        <v>89</v>
      </c>
      <c r="C31" t="s">
        <v>18</v>
      </c>
      <c r="D31" t="s">
        <v>15</v>
      </c>
      <c r="E31">
        <v>1</v>
      </c>
      <c r="F31">
        <v>1</v>
      </c>
      <c r="G31" t="s">
        <v>57</v>
      </c>
      <c r="H31" t="s">
        <v>13</v>
      </c>
      <c r="I31">
        <v>0.106</v>
      </c>
      <c r="J31">
        <v>1.53</v>
      </c>
      <c r="K31">
        <v>30.7</v>
      </c>
      <c r="L31" t="s">
        <v>56</v>
      </c>
      <c r="M31" t="s">
        <v>13</v>
      </c>
      <c r="N31">
        <v>3.1E-2</v>
      </c>
      <c r="O31">
        <v>0.42899999999999999</v>
      </c>
      <c r="P31">
        <v>25.4</v>
      </c>
      <c r="Q31" t="s">
        <v>12</v>
      </c>
      <c r="R31" t="s">
        <v>13</v>
      </c>
      <c r="S31">
        <v>4.5699999999999998E-2</v>
      </c>
      <c r="T31">
        <v>0.66400000000000003</v>
      </c>
      <c r="U31">
        <v>26.6</v>
      </c>
    </row>
    <row r="32" spans="1:21" x14ac:dyDescent="0.35">
      <c r="A32" s="1">
        <v>41543</v>
      </c>
      <c r="B32" t="s">
        <v>89</v>
      </c>
      <c r="C32" t="s">
        <v>51</v>
      </c>
      <c r="D32" t="s">
        <v>88</v>
      </c>
      <c r="E32">
        <v>1</v>
      </c>
      <c r="F32">
        <v>1</v>
      </c>
      <c r="G32" t="s">
        <v>57</v>
      </c>
      <c r="H32" t="s">
        <v>13</v>
      </c>
      <c r="I32">
        <v>4.9299999999999997E-2</v>
      </c>
      <c r="J32">
        <v>0.81799999999999995</v>
      </c>
      <c r="K32">
        <v>3.95</v>
      </c>
      <c r="L32" t="s">
        <v>56</v>
      </c>
      <c r="M32" t="s">
        <v>13</v>
      </c>
      <c r="N32">
        <v>1.3500000000000001E-3</v>
      </c>
      <c r="O32">
        <v>2.3099999999999999E-2</v>
      </c>
      <c r="P32">
        <v>2.0499999999999998</v>
      </c>
      <c r="Q32" t="s">
        <v>12</v>
      </c>
      <c r="R32" t="s">
        <v>13</v>
      </c>
      <c r="S32">
        <v>3.16E-3</v>
      </c>
      <c r="T32">
        <v>0.03</v>
      </c>
      <c r="U32">
        <v>0.55500000000000005</v>
      </c>
    </row>
    <row r="33" spans="1:21" x14ac:dyDescent="0.35">
      <c r="A33" s="1">
        <v>41543</v>
      </c>
      <c r="B33" t="s">
        <v>89</v>
      </c>
      <c r="C33" t="s">
        <v>112</v>
      </c>
      <c r="D33">
        <v>31</v>
      </c>
      <c r="E33">
        <v>1</v>
      </c>
      <c r="F33">
        <v>1</v>
      </c>
      <c r="G33" t="s">
        <v>57</v>
      </c>
      <c r="H33" t="s">
        <v>13</v>
      </c>
      <c r="I33">
        <v>7.3400000000000007E-2</v>
      </c>
      <c r="J33">
        <v>1.17</v>
      </c>
      <c r="K33">
        <v>17.100000000000001</v>
      </c>
      <c r="L33" t="s">
        <v>56</v>
      </c>
      <c r="M33" t="s">
        <v>13</v>
      </c>
      <c r="N33">
        <v>1.7399999999999999E-2</v>
      </c>
      <c r="O33">
        <v>0.25900000000000001</v>
      </c>
      <c r="P33">
        <v>15.6</v>
      </c>
      <c r="Q33" t="s">
        <v>12</v>
      </c>
      <c r="R33" t="s">
        <v>13</v>
      </c>
      <c r="S33">
        <v>0.129</v>
      </c>
      <c r="T33">
        <v>1.87</v>
      </c>
      <c r="U33">
        <v>77.900000000000006</v>
      </c>
    </row>
    <row r="34" spans="1:21" x14ac:dyDescent="0.35">
      <c r="A34" s="1">
        <v>41543</v>
      </c>
      <c r="B34" t="s">
        <v>89</v>
      </c>
      <c r="C34" t="s">
        <v>113</v>
      </c>
      <c r="D34">
        <v>32</v>
      </c>
      <c r="E34">
        <v>1</v>
      </c>
      <c r="F34">
        <v>1</v>
      </c>
      <c r="G34" t="s">
        <v>57</v>
      </c>
      <c r="H34" t="s">
        <v>13</v>
      </c>
      <c r="I34">
        <v>5.5800000000000002E-2</v>
      </c>
      <c r="J34">
        <v>0.89500000000000002</v>
      </c>
      <c r="K34">
        <v>6.83</v>
      </c>
      <c r="L34" t="s">
        <v>56</v>
      </c>
      <c r="M34" t="s">
        <v>13</v>
      </c>
      <c r="N34">
        <v>1.46E-2</v>
      </c>
      <c r="O34">
        <v>0.22900000000000001</v>
      </c>
      <c r="P34">
        <v>13.9</v>
      </c>
      <c r="Q34" t="s">
        <v>12</v>
      </c>
      <c r="R34" t="s">
        <v>13</v>
      </c>
      <c r="S34">
        <v>4.4200000000000003E-2</v>
      </c>
      <c r="T34">
        <v>0.64</v>
      </c>
      <c r="U34">
        <v>25.6</v>
      </c>
    </row>
    <row r="35" spans="1:21" x14ac:dyDescent="0.35">
      <c r="A35" s="1">
        <v>41543</v>
      </c>
      <c r="B35" t="s">
        <v>89</v>
      </c>
      <c r="C35" t="s">
        <v>114</v>
      </c>
      <c r="D35">
        <v>33</v>
      </c>
      <c r="E35">
        <v>1</v>
      </c>
      <c r="F35">
        <v>1</v>
      </c>
      <c r="G35" t="s">
        <v>57</v>
      </c>
      <c r="H35" t="s">
        <v>13</v>
      </c>
      <c r="I35">
        <v>0.52400000000000002</v>
      </c>
      <c r="J35">
        <v>6.85</v>
      </c>
      <c r="K35">
        <v>234</v>
      </c>
      <c r="L35" t="s">
        <v>56</v>
      </c>
      <c r="M35" t="s">
        <v>13</v>
      </c>
      <c r="N35">
        <v>2.5899999999999999E-3</v>
      </c>
      <c r="O35">
        <v>4.24E-2</v>
      </c>
      <c r="P35">
        <v>3.16</v>
      </c>
      <c r="Q35" t="s">
        <v>12</v>
      </c>
      <c r="R35" t="s">
        <v>13</v>
      </c>
      <c r="S35">
        <v>2.1100000000000001E-2</v>
      </c>
      <c r="T35">
        <v>0.31900000000000001</v>
      </c>
      <c r="U35">
        <v>12.4</v>
      </c>
    </row>
    <row r="36" spans="1:21" x14ac:dyDescent="0.35">
      <c r="A36" s="1">
        <v>41543</v>
      </c>
      <c r="B36" t="s">
        <v>89</v>
      </c>
      <c r="C36" t="s">
        <v>115</v>
      </c>
      <c r="D36">
        <v>34</v>
      </c>
      <c r="E36">
        <v>1</v>
      </c>
      <c r="F36">
        <v>1</v>
      </c>
      <c r="G36" t="s">
        <v>57</v>
      </c>
      <c r="H36" t="s">
        <v>13</v>
      </c>
      <c r="I36">
        <v>7.1099999999999997E-2</v>
      </c>
      <c r="J36">
        <v>1.1200000000000001</v>
      </c>
      <c r="K36">
        <v>15.4</v>
      </c>
      <c r="L36" t="s">
        <v>56</v>
      </c>
      <c r="M36" t="s">
        <v>13</v>
      </c>
      <c r="N36">
        <v>3.2799999999999999E-3</v>
      </c>
      <c r="O36">
        <v>6.0699999999999997E-2</v>
      </c>
      <c r="P36">
        <v>4.21</v>
      </c>
      <c r="Q36" t="s">
        <v>12</v>
      </c>
      <c r="R36" t="s">
        <v>13</v>
      </c>
      <c r="S36">
        <v>8.8000000000000005E-3</v>
      </c>
      <c r="T36">
        <v>0.122</v>
      </c>
      <c r="U36">
        <v>4.3099999999999996</v>
      </c>
    </row>
    <row r="37" spans="1:21" x14ac:dyDescent="0.35">
      <c r="A37" s="1">
        <v>41543</v>
      </c>
      <c r="B37" t="s">
        <v>89</v>
      </c>
      <c r="C37" t="s">
        <v>116</v>
      </c>
      <c r="D37">
        <v>35</v>
      </c>
      <c r="E37">
        <v>1</v>
      </c>
      <c r="F37">
        <v>1</v>
      </c>
      <c r="G37" t="s">
        <v>57</v>
      </c>
      <c r="H37" t="s">
        <v>13</v>
      </c>
      <c r="I37">
        <v>0.247</v>
      </c>
      <c r="J37">
        <v>3.31</v>
      </c>
      <c r="K37">
        <v>98.3</v>
      </c>
      <c r="L37" t="s">
        <v>56</v>
      </c>
      <c r="M37" t="s">
        <v>13</v>
      </c>
      <c r="N37">
        <v>2.8800000000000002E-3</v>
      </c>
      <c r="O37">
        <v>4.4699999999999997E-2</v>
      </c>
      <c r="P37">
        <v>3.29</v>
      </c>
      <c r="Q37" t="s">
        <v>12</v>
      </c>
      <c r="R37" t="s">
        <v>13</v>
      </c>
      <c r="S37">
        <v>1.1900000000000001E-2</v>
      </c>
      <c r="T37">
        <v>0.188</v>
      </c>
      <c r="U37">
        <v>6.99</v>
      </c>
    </row>
    <row r="38" spans="1:21" x14ac:dyDescent="0.35">
      <c r="A38" s="1">
        <v>41543</v>
      </c>
      <c r="B38" t="s">
        <v>89</v>
      </c>
      <c r="C38" t="s">
        <v>116</v>
      </c>
      <c r="D38">
        <v>35</v>
      </c>
      <c r="E38">
        <v>1</v>
      </c>
      <c r="F38">
        <v>1</v>
      </c>
      <c r="G38" t="s">
        <v>57</v>
      </c>
      <c r="H38" t="s">
        <v>13</v>
      </c>
      <c r="I38">
        <v>0.247</v>
      </c>
      <c r="J38">
        <v>3.27</v>
      </c>
      <c r="K38">
        <v>96.8</v>
      </c>
      <c r="L38" t="s">
        <v>56</v>
      </c>
      <c r="M38" t="s">
        <v>13</v>
      </c>
      <c r="N38">
        <v>2.96E-3</v>
      </c>
      <c r="O38">
        <v>4.99E-2</v>
      </c>
      <c r="P38">
        <v>3.59</v>
      </c>
      <c r="Q38" t="s">
        <v>12</v>
      </c>
      <c r="R38" t="s">
        <v>13</v>
      </c>
      <c r="S38">
        <v>1.0999999999999999E-2</v>
      </c>
      <c r="T38">
        <v>0.17199999999999999</v>
      </c>
      <c r="U38">
        <v>6.31</v>
      </c>
    </row>
    <row r="39" spans="1:21" x14ac:dyDescent="0.35">
      <c r="A39" s="1">
        <v>41543</v>
      </c>
      <c r="B39" t="s">
        <v>89</v>
      </c>
      <c r="C39" t="s">
        <v>117</v>
      </c>
      <c r="D39">
        <v>36</v>
      </c>
      <c r="E39">
        <v>1</v>
      </c>
      <c r="F39">
        <v>1</v>
      </c>
      <c r="G39" t="s">
        <v>57</v>
      </c>
      <c r="H39" t="s">
        <v>13</v>
      </c>
      <c r="I39">
        <v>5.5899999999999998E-2</v>
      </c>
      <c r="J39">
        <v>0.86599999999999999</v>
      </c>
      <c r="K39">
        <v>5.74</v>
      </c>
      <c r="L39" t="s">
        <v>56</v>
      </c>
      <c r="M39" t="s">
        <v>13</v>
      </c>
      <c r="N39">
        <v>3.5599999999999998E-3</v>
      </c>
      <c r="O39">
        <v>5.1900000000000002E-2</v>
      </c>
      <c r="P39">
        <v>3.7</v>
      </c>
      <c r="Q39" t="s">
        <v>12</v>
      </c>
      <c r="R39" t="s">
        <v>13</v>
      </c>
      <c r="S39">
        <v>1.12E-2</v>
      </c>
      <c r="T39">
        <v>0.157</v>
      </c>
      <c r="U39">
        <v>5.73</v>
      </c>
    </row>
    <row r="40" spans="1:21" x14ac:dyDescent="0.35">
      <c r="A40" s="1">
        <v>41543</v>
      </c>
      <c r="B40" t="s">
        <v>89</v>
      </c>
      <c r="C40" t="s">
        <v>118</v>
      </c>
      <c r="D40">
        <v>37</v>
      </c>
      <c r="E40">
        <v>1</v>
      </c>
      <c r="F40">
        <v>1</v>
      </c>
      <c r="G40" t="s">
        <v>57</v>
      </c>
      <c r="H40" t="s">
        <v>13</v>
      </c>
      <c r="I40">
        <v>4.9500000000000002E-2</v>
      </c>
      <c r="J40">
        <v>0.78600000000000003</v>
      </c>
      <c r="K40">
        <v>2.75</v>
      </c>
      <c r="L40" t="s">
        <v>56</v>
      </c>
      <c r="M40" t="s">
        <v>13</v>
      </c>
      <c r="N40">
        <v>3.5799999999999998E-3</v>
      </c>
      <c r="O40">
        <v>5.9799999999999999E-2</v>
      </c>
      <c r="P40">
        <v>4.1500000000000004</v>
      </c>
      <c r="Q40" t="s">
        <v>12</v>
      </c>
      <c r="R40" t="s">
        <v>13</v>
      </c>
      <c r="S40">
        <v>4.7000000000000002E-3</v>
      </c>
      <c r="T40">
        <v>7.4200000000000002E-2</v>
      </c>
      <c r="U40">
        <v>2.35</v>
      </c>
    </row>
    <row r="41" spans="1:21" x14ac:dyDescent="0.35">
      <c r="A41" s="1">
        <v>41543</v>
      </c>
      <c r="B41" t="s">
        <v>89</v>
      </c>
      <c r="C41" t="s">
        <v>119</v>
      </c>
      <c r="D41">
        <v>38</v>
      </c>
      <c r="E41">
        <v>1</v>
      </c>
      <c r="F41">
        <v>1</v>
      </c>
      <c r="G41" t="s">
        <v>57</v>
      </c>
      <c r="H41" t="s">
        <v>13</v>
      </c>
      <c r="I41">
        <v>5.0500000000000003E-2</v>
      </c>
      <c r="J41">
        <v>0.79900000000000004</v>
      </c>
      <c r="K41">
        <v>3.21</v>
      </c>
      <c r="L41" t="s">
        <v>56</v>
      </c>
      <c r="M41" t="s">
        <v>13</v>
      </c>
      <c r="N41">
        <v>1.92E-3</v>
      </c>
      <c r="O41">
        <v>3.7600000000000001E-2</v>
      </c>
      <c r="P41">
        <v>2.88</v>
      </c>
      <c r="Q41" t="s">
        <v>12</v>
      </c>
      <c r="R41" t="s">
        <v>13</v>
      </c>
      <c r="S41">
        <v>5.47E-3</v>
      </c>
      <c r="T41">
        <v>6.7400000000000002E-2</v>
      </c>
      <c r="U41">
        <v>2.0699999999999998</v>
      </c>
    </row>
    <row r="42" spans="1:21" x14ac:dyDescent="0.35">
      <c r="A42" s="1">
        <v>41543</v>
      </c>
      <c r="B42" t="s">
        <v>89</v>
      </c>
      <c r="C42" t="s">
        <v>120</v>
      </c>
      <c r="D42">
        <v>39</v>
      </c>
      <c r="E42">
        <v>1</v>
      </c>
      <c r="F42">
        <v>1</v>
      </c>
      <c r="G42" t="s">
        <v>57</v>
      </c>
      <c r="H42" t="s">
        <v>13</v>
      </c>
      <c r="I42">
        <v>0.19600000000000001</v>
      </c>
      <c r="J42">
        <v>2.67</v>
      </c>
      <c r="K42">
        <v>73.8</v>
      </c>
      <c r="L42" t="s">
        <v>56</v>
      </c>
      <c r="M42" t="s">
        <v>13</v>
      </c>
      <c r="N42">
        <v>2.3500000000000001E-3</v>
      </c>
      <c r="O42">
        <v>3.7600000000000001E-2</v>
      </c>
      <c r="P42">
        <v>2.88</v>
      </c>
      <c r="Q42" t="s">
        <v>12</v>
      </c>
      <c r="R42" t="s">
        <v>13</v>
      </c>
      <c r="S42">
        <v>0.01</v>
      </c>
      <c r="T42">
        <v>0.155</v>
      </c>
      <c r="U42">
        <v>5.63</v>
      </c>
    </row>
    <row r="43" spans="1:21" x14ac:dyDescent="0.35">
      <c r="A43" s="1">
        <v>41543</v>
      </c>
      <c r="B43" t="s">
        <v>89</v>
      </c>
      <c r="C43" t="s">
        <v>121</v>
      </c>
      <c r="D43">
        <v>40</v>
      </c>
      <c r="E43">
        <v>1</v>
      </c>
      <c r="F43">
        <v>1</v>
      </c>
      <c r="G43" t="s">
        <v>57</v>
      </c>
      <c r="H43" t="s">
        <v>13</v>
      </c>
      <c r="I43">
        <v>5.8000000000000003E-2</v>
      </c>
      <c r="J43">
        <v>0.90500000000000003</v>
      </c>
      <c r="K43">
        <v>7.21</v>
      </c>
      <c r="L43" t="s">
        <v>56</v>
      </c>
      <c r="M43" t="s">
        <v>13</v>
      </c>
      <c r="N43">
        <v>1.0699999999999999E-2</v>
      </c>
      <c r="O43">
        <v>0.16600000000000001</v>
      </c>
      <c r="P43">
        <v>10.199999999999999</v>
      </c>
      <c r="Q43" t="s">
        <v>12</v>
      </c>
      <c r="R43" t="s">
        <v>13</v>
      </c>
      <c r="S43">
        <v>3.1199999999999999E-2</v>
      </c>
      <c r="T43">
        <v>0.46200000000000002</v>
      </c>
      <c r="U43">
        <v>18.2</v>
      </c>
    </row>
    <row r="44" spans="1:21" x14ac:dyDescent="0.35">
      <c r="A44" s="1">
        <v>41543</v>
      </c>
      <c r="B44" t="s">
        <v>89</v>
      </c>
      <c r="C44" t="s">
        <v>122</v>
      </c>
      <c r="D44">
        <v>45</v>
      </c>
      <c r="E44">
        <v>1</v>
      </c>
      <c r="F44">
        <v>1</v>
      </c>
      <c r="G44" t="s">
        <v>57</v>
      </c>
      <c r="H44" t="s">
        <v>13</v>
      </c>
      <c r="I44">
        <v>9.9000000000000005E-2</v>
      </c>
      <c r="J44">
        <v>1.36</v>
      </c>
      <c r="K44">
        <v>24.2</v>
      </c>
      <c r="L44" t="s">
        <v>56</v>
      </c>
      <c r="M44" t="s">
        <v>13</v>
      </c>
      <c r="N44">
        <v>3.44E-2</v>
      </c>
      <c r="O44">
        <v>0.48599999999999999</v>
      </c>
      <c r="P44">
        <v>28.7</v>
      </c>
      <c r="Q44" t="s">
        <v>12</v>
      </c>
      <c r="R44" t="s">
        <v>13</v>
      </c>
      <c r="S44">
        <v>6.0999999999999999E-2</v>
      </c>
      <c r="T44">
        <v>0.81299999999999994</v>
      </c>
      <c r="U44">
        <v>32.799999999999997</v>
      </c>
    </row>
    <row r="45" spans="1:21" x14ac:dyDescent="0.35">
      <c r="A45" s="1">
        <v>41543</v>
      </c>
      <c r="B45" t="s">
        <v>89</v>
      </c>
      <c r="C45" t="s">
        <v>18</v>
      </c>
      <c r="D45" t="s">
        <v>15</v>
      </c>
      <c r="E45">
        <v>1</v>
      </c>
      <c r="F45">
        <v>1</v>
      </c>
      <c r="G45" t="s">
        <v>57</v>
      </c>
      <c r="H45" t="s">
        <v>13</v>
      </c>
      <c r="I45">
        <v>0.108</v>
      </c>
      <c r="J45">
        <v>1.55</v>
      </c>
      <c r="K45">
        <v>31.5</v>
      </c>
      <c r="L45" t="s">
        <v>56</v>
      </c>
      <c r="M45" t="s">
        <v>13</v>
      </c>
      <c r="N45">
        <v>3.1300000000000001E-2</v>
      </c>
      <c r="O45">
        <v>0.443</v>
      </c>
      <c r="P45">
        <v>26.2</v>
      </c>
      <c r="Q45" t="s">
        <v>12</v>
      </c>
      <c r="R45" t="s">
        <v>13</v>
      </c>
      <c r="S45">
        <v>4.5699999999999998E-2</v>
      </c>
      <c r="T45">
        <v>0.66600000000000004</v>
      </c>
      <c r="U45">
        <v>26.7</v>
      </c>
    </row>
    <row r="46" spans="1:21" x14ac:dyDescent="0.35">
      <c r="A46" s="1">
        <v>41543</v>
      </c>
      <c r="B46" t="s">
        <v>89</v>
      </c>
      <c r="C46" t="s">
        <v>51</v>
      </c>
      <c r="D46" t="s">
        <v>88</v>
      </c>
      <c r="E46">
        <v>1</v>
      </c>
      <c r="F46">
        <v>1</v>
      </c>
      <c r="G46" t="s">
        <v>57</v>
      </c>
      <c r="H46" t="s">
        <v>13</v>
      </c>
      <c r="I46">
        <v>5.8400000000000001E-2</v>
      </c>
      <c r="J46">
        <v>0.755</v>
      </c>
      <c r="K46">
        <v>1.57</v>
      </c>
      <c r="L46" t="s">
        <v>56</v>
      </c>
      <c r="M46" t="s">
        <v>13</v>
      </c>
      <c r="N46">
        <v>9.990000000000001E-4</v>
      </c>
      <c r="O46">
        <v>6.7499999999999999E-3</v>
      </c>
      <c r="P46">
        <v>1.1100000000000001</v>
      </c>
      <c r="Q46" t="s">
        <v>12</v>
      </c>
      <c r="R46" t="s">
        <v>13</v>
      </c>
      <c r="S46">
        <v>2.47E-3</v>
      </c>
      <c r="T46">
        <v>9.5500000000000001E-4</v>
      </c>
      <c r="U46">
        <v>-0.623</v>
      </c>
    </row>
    <row r="47" spans="1:21" x14ac:dyDescent="0.35">
      <c r="A47" s="1">
        <v>41543</v>
      </c>
      <c r="B47" t="s">
        <v>89</v>
      </c>
      <c r="C47" t="s">
        <v>123</v>
      </c>
      <c r="D47">
        <v>46</v>
      </c>
      <c r="E47">
        <v>1</v>
      </c>
      <c r="F47">
        <v>1</v>
      </c>
      <c r="G47" t="s">
        <v>57</v>
      </c>
      <c r="H47" t="s">
        <v>13</v>
      </c>
      <c r="I47">
        <v>5.2400000000000002E-2</v>
      </c>
      <c r="J47">
        <v>0.86199999999999999</v>
      </c>
      <c r="K47">
        <v>5.6</v>
      </c>
      <c r="L47" t="s">
        <v>56</v>
      </c>
      <c r="M47" t="s">
        <v>13</v>
      </c>
      <c r="N47">
        <v>2.9199999999999999E-3</v>
      </c>
      <c r="O47">
        <v>5.2699999999999997E-2</v>
      </c>
      <c r="P47">
        <v>3.75</v>
      </c>
      <c r="Q47" t="s">
        <v>12</v>
      </c>
      <c r="R47" t="s">
        <v>13</v>
      </c>
      <c r="S47">
        <v>8.4499999999999992E-3</v>
      </c>
      <c r="T47">
        <v>0.13300000000000001</v>
      </c>
      <c r="U47">
        <v>4.76</v>
      </c>
    </row>
    <row r="48" spans="1:21" x14ac:dyDescent="0.35">
      <c r="A48" s="1">
        <v>41543</v>
      </c>
      <c r="B48" t="s">
        <v>89</v>
      </c>
      <c r="C48" t="s">
        <v>124</v>
      </c>
      <c r="D48">
        <v>47</v>
      </c>
      <c r="E48">
        <v>1</v>
      </c>
      <c r="F48">
        <v>1</v>
      </c>
      <c r="G48" t="s">
        <v>57</v>
      </c>
      <c r="H48" t="s">
        <v>13</v>
      </c>
      <c r="I48">
        <v>8.6999999999999994E-2</v>
      </c>
      <c r="J48">
        <v>1.28</v>
      </c>
      <c r="K48">
        <v>21.4</v>
      </c>
      <c r="L48" t="s">
        <v>56</v>
      </c>
      <c r="M48" t="s">
        <v>13</v>
      </c>
      <c r="N48">
        <v>5.64E-3</v>
      </c>
      <c r="O48">
        <v>8.7499999999999994E-2</v>
      </c>
      <c r="P48">
        <v>5.75</v>
      </c>
      <c r="Q48" t="s">
        <v>12</v>
      </c>
      <c r="R48" t="s">
        <v>13</v>
      </c>
      <c r="S48">
        <v>9.9299999999999996E-3</v>
      </c>
      <c r="T48">
        <v>0.158</v>
      </c>
      <c r="U48">
        <v>5.76</v>
      </c>
    </row>
    <row r="49" spans="1:21" x14ac:dyDescent="0.35">
      <c r="A49" s="1">
        <v>41543</v>
      </c>
      <c r="B49" t="s">
        <v>89</v>
      </c>
      <c r="C49" t="s">
        <v>125</v>
      </c>
      <c r="D49">
        <v>48</v>
      </c>
      <c r="E49">
        <v>1</v>
      </c>
      <c r="F49">
        <v>1</v>
      </c>
      <c r="G49" t="s">
        <v>57</v>
      </c>
      <c r="H49" t="s">
        <v>13</v>
      </c>
      <c r="I49">
        <v>5.3900000000000003E-2</v>
      </c>
      <c r="J49">
        <v>0.86199999999999999</v>
      </c>
      <c r="K49">
        <v>5.6</v>
      </c>
      <c r="L49" t="s">
        <v>56</v>
      </c>
      <c r="M49" t="s">
        <v>13</v>
      </c>
      <c r="N49">
        <v>3.4299999999999999E-3</v>
      </c>
      <c r="O49">
        <v>5.3699999999999998E-2</v>
      </c>
      <c r="P49">
        <v>3.81</v>
      </c>
      <c r="Q49" t="s">
        <v>12</v>
      </c>
      <c r="R49" t="s">
        <v>13</v>
      </c>
      <c r="S49">
        <v>4.6299999999999996E-3</v>
      </c>
      <c r="T49">
        <v>6.9699999999999998E-2</v>
      </c>
      <c r="U49">
        <v>2.17</v>
      </c>
    </row>
    <row r="50" spans="1:21" x14ac:dyDescent="0.35">
      <c r="A50" s="1">
        <v>41543</v>
      </c>
      <c r="B50" t="s">
        <v>89</v>
      </c>
      <c r="C50" t="s">
        <v>126</v>
      </c>
      <c r="D50">
        <v>49</v>
      </c>
      <c r="E50">
        <v>1</v>
      </c>
      <c r="F50">
        <v>1</v>
      </c>
      <c r="G50" t="s">
        <v>57</v>
      </c>
      <c r="H50" t="s">
        <v>13</v>
      </c>
      <c r="I50">
        <v>5.8700000000000002E-2</v>
      </c>
      <c r="J50">
        <v>0.94299999999999995</v>
      </c>
      <c r="K50">
        <v>8.66</v>
      </c>
      <c r="L50" t="s">
        <v>56</v>
      </c>
      <c r="M50" t="s">
        <v>13</v>
      </c>
      <c r="N50">
        <v>3.8400000000000001E-3</v>
      </c>
      <c r="O50">
        <v>6.3E-2</v>
      </c>
      <c r="P50">
        <v>4.34</v>
      </c>
      <c r="Q50" t="s">
        <v>12</v>
      </c>
      <c r="R50" t="s">
        <v>13</v>
      </c>
      <c r="S50">
        <v>9.3299999999999998E-3</v>
      </c>
      <c r="T50">
        <v>0.14599999999999999</v>
      </c>
      <c r="U50">
        <v>5.28</v>
      </c>
    </row>
    <row r="51" spans="1:21" x14ac:dyDescent="0.35">
      <c r="A51" s="1">
        <v>41543</v>
      </c>
      <c r="B51" t="s">
        <v>89</v>
      </c>
      <c r="C51" t="s">
        <v>127</v>
      </c>
      <c r="D51">
        <v>50</v>
      </c>
      <c r="E51">
        <v>1</v>
      </c>
      <c r="F51">
        <v>1</v>
      </c>
      <c r="G51" t="s">
        <v>57</v>
      </c>
      <c r="H51" t="s">
        <v>13</v>
      </c>
      <c r="I51">
        <v>0.47299999999999998</v>
      </c>
      <c r="J51">
        <v>6.2</v>
      </c>
      <c r="K51">
        <v>209</v>
      </c>
      <c r="L51" t="s">
        <v>56</v>
      </c>
      <c r="M51" t="s">
        <v>13</v>
      </c>
      <c r="N51">
        <v>2.8300000000000001E-3</v>
      </c>
      <c r="O51">
        <v>4.5400000000000003E-2</v>
      </c>
      <c r="P51">
        <v>3.33</v>
      </c>
      <c r="Q51" t="s">
        <v>12</v>
      </c>
      <c r="R51" t="s">
        <v>13</v>
      </c>
      <c r="S51">
        <v>2.7699999999999999E-2</v>
      </c>
      <c r="T51">
        <v>0.41699999999999998</v>
      </c>
      <c r="U51">
        <v>16.399999999999999</v>
      </c>
    </row>
    <row r="52" spans="1:21" x14ac:dyDescent="0.35">
      <c r="A52" s="1">
        <v>41543</v>
      </c>
      <c r="B52" t="s">
        <v>89</v>
      </c>
      <c r="C52" t="s">
        <v>127</v>
      </c>
      <c r="D52">
        <v>50</v>
      </c>
      <c r="E52">
        <v>1</v>
      </c>
      <c r="F52">
        <v>1</v>
      </c>
      <c r="G52" t="s">
        <v>57</v>
      </c>
      <c r="H52" t="s">
        <v>13</v>
      </c>
      <c r="I52">
        <v>0.47299999999999998</v>
      </c>
      <c r="J52">
        <v>6.22</v>
      </c>
      <c r="K52">
        <v>210</v>
      </c>
      <c r="L52" t="s">
        <v>56</v>
      </c>
      <c r="M52" t="s">
        <v>13</v>
      </c>
      <c r="N52">
        <v>3.0699999999999998E-3</v>
      </c>
      <c r="O52">
        <v>5.3900000000000003E-2</v>
      </c>
      <c r="P52">
        <v>3.82</v>
      </c>
      <c r="Q52" t="s">
        <v>12</v>
      </c>
      <c r="R52" t="s">
        <v>13</v>
      </c>
      <c r="S52">
        <v>2.6700000000000002E-2</v>
      </c>
      <c r="T52">
        <v>0.40300000000000002</v>
      </c>
      <c r="U52">
        <v>15.8</v>
      </c>
    </row>
    <row r="53" spans="1:21" x14ac:dyDescent="0.35">
      <c r="A53" s="1">
        <v>41543</v>
      </c>
      <c r="B53" t="s">
        <v>89</v>
      </c>
      <c r="C53" t="s">
        <v>128</v>
      </c>
      <c r="D53">
        <v>51</v>
      </c>
      <c r="E53">
        <v>1</v>
      </c>
      <c r="F53">
        <v>1</v>
      </c>
      <c r="G53" t="s">
        <v>57</v>
      </c>
      <c r="H53" t="s">
        <v>13</v>
      </c>
      <c r="I53">
        <v>5.4399999999999997E-2</v>
      </c>
      <c r="J53">
        <v>0.85</v>
      </c>
      <c r="K53">
        <v>5.14</v>
      </c>
      <c r="L53" t="s">
        <v>56</v>
      </c>
      <c r="M53" t="s">
        <v>13</v>
      </c>
      <c r="N53">
        <v>1.2600000000000001E-3</v>
      </c>
      <c r="O53">
        <v>-1.6800000000000001E-3</v>
      </c>
      <c r="P53">
        <v>0.624</v>
      </c>
      <c r="Q53" t="s">
        <v>12</v>
      </c>
      <c r="R53" t="s">
        <v>13</v>
      </c>
      <c r="S53">
        <v>5.5700000000000003E-3</v>
      </c>
      <c r="T53">
        <v>8.8099999999999998E-2</v>
      </c>
      <c r="U53">
        <v>2.91</v>
      </c>
    </row>
    <row r="54" spans="1:21" x14ac:dyDescent="0.35">
      <c r="A54" s="1">
        <v>41543</v>
      </c>
      <c r="B54" t="s">
        <v>89</v>
      </c>
      <c r="C54" t="s">
        <v>129</v>
      </c>
      <c r="D54">
        <v>52</v>
      </c>
      <c r="E54">
        <v>1</v>
      </c>
      <c r="F54">
        <v>1</v>
      </c>
      <c r="G54" t="s">
        <v>57</v>
      </c>
      <c r="H54" t="s">
        <v>13</v>
      </c>
      <c r="I54">
        <v>0.05</v>
      </c>
      <c r="J54">
        <v>0.79500000000000004</v>
      </c>
      <c r="K54">
        <v>3.06</v>
      </c>
      <c r="L54" t="s">
        <v>56</v>
      </c>
      <c r="M54" t="s">
        <v>13</v>
      </c>
      <c r="N54">
        <v>4.79E-3</v>
      </c>
      <c r="O54">
        <v>6.9400000000000003E-2</v>
      </c>
      <c r="P54">
        <v>4.71</v>
      </c>
      <c r="Q54" t="s">
        <v>12</v>
      </c>
      <c r="R54" t="s">
        <v>13</v>
      </c>
      <c r="S54">
        <v>3.64E-3</v>
      </c>
      <c r="T54">
        <v>5.3600000000000002E-2</v>
      </c>
      <c r="U54">
        <v>1.51</v>
      </c>
    </row>
    <row r="55" spans="1:21" x14ac:dyDescent="0.35">
      <c r="A55" s="1">
        <v>41543</v>
      </c>
      <c r="B55" t="s">
        <v>89</v>
      </c>
      <c r="C55" t="s">
        <v>130</v>
      </c>
      <c r="D55">
        <v>53</v>
      </c>
      <c r="E55">
        <v>1</v>
      </c>
      <c r="F55">
        <v>1</v>
      </c>
      <c r="G55" t="s">
        <v>57</v>
      </c>
      <c r="H55" t="s">
        <v>13</v>
      </c>
      <c r="I55">
        <v>5.21E-2</v>
      </c>
      <c r="J55">
        <v>0.82099999999999995</v>
      </c>
      <c r="K55">
        <v>4.05</v>
      </c>
      <c r="L55" t="s">
        <v>56</v>
      </c>
      <c r="M55" t="s">
        <v>13</v>
      </c>
      <c r="N55">
        <v>2.8500000000000001E-3</v>
      </c>
      <c r="O55">
        <v>4.9599999999999998E-2</v>
      </c>
      <c r="P55">
        <v>3.57</v>
      </c>
      <c r="Q55" t="s">
        <v>12</v>
      </c>
      <c r="R55" t="s">
        <v>13</v>
      </c>
      <c r="S55">
        <v>5.3699999999999998E-3</v>
      </c>
      <c r="T55">
        <v>7.7799999999999994E-2</v>
      </c>
      <c r="U55">
        <v>2.4900000000000002</v>
      </c>
    </row>
    <row r="56" spans="1:21" x14ac:dyDescent="0.35">
      <c r="A56" s="1">
        <v>41543</v>
      </c>
      <c r="B56" t="s">
        <v>89</v>
      </c>
      <c r="C56" t="s">
        <v>131</v>
      </c>
      <c r="D56">
        <v>54</v>
      </c>
      <c r="E56">
        <v>1</v>
      </c>
      <c r="F56">
        <v>1</v>
      </c>
      <c r="G56" t="s">
        <v>57</v>
      </c>
      <c r="H56" t="s">
        <v>13</v>
      </c>
      <c r="I56">
        <v>0.33500000000000002</v>
      </c>
      <c r="J56">
        <v>4.5199999999999996</v>
      </c>
      <c r="K56">
        <v>144</v>
      </c>
      <c r="L56" t="s">
        <v>56</v>
      </c>
      <c r="M56" t="s">
        <v>13</v>
      </c>
      <c r="N56">
        <v>2.8600000000000001E-3</v>
      </c>
      <c r="O56">
        <v>5.5E-2</v>
      </c>
      <c r="P56">
        <v>3.88</v>
      </c>
      <c r="Q56" t="s">
        <v>12</v>
      </c>
      <c r="R56" t="s">
        <v>13</v>
      </c>
      <c r="S56">
        <v>1.6500000000000001E-2</v>
      </c>
      <c r="T56">
        <v>0.246</v>
      </c>
      <c r="U56">
        <v>9.34</v>
      </c>
    </row>
    <row r="57" spans="1:21" x14ac:dyDescent="0.35">
      <c r="A57" s="1">
        <v>41543</v>
      </c>
      <c r="B57" t="s">
        <v>89</v>
      </c>
      <c r="C57" t="s">
        <v>132</v>
      </c>
      <c r="D57">
        <v>55</v>
      </c>
      <c r="E57">
        <v>1</v>
      </c>
      <c r="F57">
        <v>1</v>
      </c>
      <c r="G57" t="s">
        <v>57</v>
      </c>
      <c r="H57" t="s">
        <v>13</v>
      </c>
      <c r="I57">
        <v>9.3200000000000005E-2</v>
      </c>
      <c r="J57">
        <v>1.36</v>
      </c>
      <c r="K57">
        <v>24.5</v>
      </c>
      <c r="L57" t="s">
        <v>56</v>
      </c>
      <c r="M57" t="s">
        <v>13</v>
      </c>
      <c r="N57">
        <v>1.5900000000000001E-2</v>
      </c>
      <c r="O57">
        <v>0.23300000000000001</v>
      </c>
      <c r="P57">
        <v>14.1</v>
      </c>
      <c r="Q57" t="s">
        <v>12</v>
      </c>
      <c r="R57" t="s">
        <v>13</v>
      </c>
      <c r="S57">
        <v>0.106</v>
      </c>
      <c r="T57">
        <v>1.5</v>
      </c>
      <c r="U57">
        <v>62</v>
      </c>
    </row>
    <row r="58" spans="1:21" x14ac:dyDescent="0.35">
      <c r="A58" s="1">
        <v>41543</v>
      </c>
      <c r="B58" t="s">
        <v>89</v>
      </c>
      <c r="C58" t="s">
        <v>133</v>
      </c>
      <c r="D58">
        <v>60</v>
      </c>
      <c r="E58">
        <v>1</v>
      </c>
      <c r="F58">
        <v>1</v>
      </c>
      <c r="G58" t="s">
        <v>57</v>
      </c>
      <c r="H58" t="s">
        <v>13</v>
      </c>
      <c r="I58">
        <v>0.13500000000000001</v>
      </c>
      <c r="J58">
        <v>1.89</v>
      </c>
      <c r="K58">
        <v>44.4</v>
      </c>
      <c r="L58" t="s">
        <v>56</v>
      </c>
      <c r="M58" t="s">
        <v>13</v>
      </c>
      <c r="N58">
        <v>4.1399999999999999E-2</v>
      </c>
      <c r="O58">
        <v>0.57699999999999996</v>
      </c>
      <c r="P58">
        <v>33.9</v>
      </c>
      <c r="Q58" t="s">
        <v>12</v>
      </c>
      <c r="R58" t="s">
        <v>13</v>
      </c>
      <c r="S58">
        <v>0.13100000000000001</v>
      </c>
      <c r="T58">
        <v>1.7</v>
      </c>
      <c r="U58">
        <v>70.5</v>
      </c>
    </row>
    <row r="59" spans="1:21" x14ac:dyDescent="0.35">
      <c r="A59" s="1">
        <v>41543</v>
      </c>
      <c r="B59" t="s">
        <v>89</v>
      </c>
      <c r="C59" t="s">
        <v>18</v>
      </c>
      <c r="D59" t="s">
        <v>15</v>
      </c>
      <c r="E59">
        <v>1</v>
      </c>
      <c r="F59">
        <v>1</v>
      </c>
      <c r="G59" t="s">
        <v>57</v>
      </c>
      <c r="H59" t="s">
        <v>13</v>
      </c>
      <c r="I59">
        <v>0.111</v>
      </c>
      <c r="J59">
        <v>1.59</v>
      </c>
      <c r="K59">
        <v>33.200000000000003</v>
      </c>
      <c r="L59" t="s">
        <v>56</v>
      </c>
      <c r="M59" t="s">
        <v>13</v>
      </c>
      <c r="N59">
        <v>3.1099999999999999E-2</v>
      </c>
      <c r="O59">
        <v>0.439</v>
      </c>
      <c r="P59">
        <v>26</v>
      </c>
      <c r="Q59" t="s">
        <v>12</v>
      </c>
      <c r="R59" t="s">
        <v>13</v>
      </c>
      <c r="S59">
        <v>4.5400000000000003E-2</v>
      </c>
      <c r="T59">
        <v>0.66200000000000003</v>
      </c>
      <c r="U59">
        <v>26.5</v>
      </c>
    </row>
    <row r="60" spans="1:21" x14ac:dyDescent="0.35">
      <c r="A60" s="1">
        <v>41543</v>
      </c>
      <c r="B60" t="s">
        <v>89</v>
      </c>
      <c r="C60" t="s">
        <v>51</v>
      </c>
      <c r="D60" t="s">
        <v>88</v>
      </c>
      <c r="E60">
        <v>1</v>
      </c>
      <c r="F60">
        <v>1</v>
      </c>
      <c r="G60" t="s">
        <v>57</v>
      </c>
      <c r="H60" t="s">
        <v>13</v>
      </c>
      <c r="I60">
        <v>4.7199999999999999E-2</v>
      </c>
      <c r="J60">
        <v>0.76500000000000001</v>
      </c>
      <c r="K60">
        <v>1.96</v>
      </c>
      <c r="L60" t="s">
        <v>56</v>
      </c>
      <c r="M60" t="s">
        <v>13</v>
      </c>
      <c r="N60">
        <v>1.5900000000000001E-3</v>
      </c>
      <c r="O60">
        <v>2.5600000000000001E-2</v>
      </c>
      <c r="P60">
        <v>2.19</v>
      </c>
      <c r="Q60" t="s">
        <v>12</v>
      </c>
      <c r="R60" t="s">
        <v>13</v>
      </c>
      <c r="S60">
        <v>1.9400000000000001E-3</v>
      </c>
      <c r="T60">
        <v>1.37E-2</v>
      </c>
      <c r="U60">
        <v>-0.107</v>
      </c>
    </row>
    <row r="61" spans="1:21" x14ac:dyDescent="0.35">
      <c r="A61" s="1">
        <v>41543</v>
      </c>
      <c r="B61" t="s">
        <v>89</v>
      </c>
      <c r="C61" t="s">
        <v>134</v>
      </c>
      <c r="D61">
        <v>61</v>
      </c>
      <c r="E61">
        <v>1</v>
      </c>
      <c r="F61">
        <v>1</v>
      </c>
      <c r="G61" t="s">
        <v>57</v>
      </c>
      <c r="H61" t="s">
        <v>13</v>
      </c>
      <c r="I61">
        <v>5.1200000000000002E-2</v>
      </c>
      <c r="J61">
        <v>0.83099999999999996</v>
      </c>
      <c r="K61">
        <v>4.43</v>
      </c>
      <c r="L61" t="s">
        <v>56</v>
      </c>
      <c r="M61" t="s">
        <v>13</v>
      </c>
      <c r="N61">
        <v>3.8400000000000001E-3</v>
      </c>
      <c r="O61">
        <v>6.6600000000000006E-2</v>
      </c>
      <c r="P61">
        <v>4.55</v>
      </c>
      <c r="Q61" t="s">
        <v>12</v>
      </c>
      <c r="R61" t="s">
        <v>13</v>
      </c>
      <c r="S61">
        <v>5.7800000000000004E-3</v>
      </c>
      <c r="T61">
        <v>7.1800000000000003E-2</v>
      </c>
      <c r="U61">
        <v>2.25</v>
      </c>
    </row>
    <row r="62" spans="1:21" x14ac:dyDescent="0.35">
      <c r="A62" s="1">
        <v>41543</v>
      </c>
      <c r="B62" t="s">
        <v>89</v>
      </c>
      <c r="C62" t="s">
        <v>135</v>
      </c>
      <c r="D62">
        <v>62</v>
      </c>
      <c r="E62">
        <v>1</v>
      </c>
      <c r="F62">
        <v>1</v>
      </c>
      <c r="G62" t="s">
        <v>57</v>
      </c>
      <c r="H62" t="s">
        <v>13</v>
      </c>
      <c r="I62">
        <v>0.255</v>
      </c>
      <c r="J62">
        <v>3.43</v>
      </c>
      <c r="K62">
        <v>103</v>
      </c>
      <c r="L62" t="s">
        <v>56</v>
      </c>
      <c r="M62" t="s">
        <v>13</v>
      </c>
      <c r="N62">
        <v>3.3300000000000001E-3</v>
      </c>
      <c r="O62">
        <v>5.0099999999999999E-2</v>
      </c>
      <c r="P62">
        <v>3.6</v>
      </c>
      <c r="Q62" t="s">
        <v>12</v>
      </c>
      <c r="R62" t="s">
        <v>13</v>
      </c>
      <c r="S62">
        <v>1.23E-2</v>
      </c>
      <c r="T62">
        <v>0.16900000000000001</v>
      </c>
      <c r="U62">
        <v>6.22</v>
      </c>
    </row>
    <row r="63" spans="1:21" x14ac:dyDescent="0.35">
      <c r="A63" s="1">
        <v>41543</v>
      </c>
      <c r="B63" t="s">
        <v>89</v>
      </c>
      <c r="C63" t="s">
        <v>136</v>
      </c>
      <c r="D63">
        <v>63</v>
      </c>
      <c r="E63">
        <v>1</v>
      </c>
      <c r="F63">
        <v>1</v>
      </c>
      <c r="G63" t="s">
        <v>57</v>
      </c>
      <c r="H63" t="s">
        <v>13</v>
      </c>
      <c r="I63">
        <v>6.2899999999999998E-2</v>
      </c>
      <c r="J63">
        <v>0.90700000000000003</v>
      </c>
      <c r="K63">
        <v>7.31</v>
      </c>
      <c r="L63" t="s">
        <v>56</v>
      </c>
      <c r="M63" t="s">
        <v>13</v>
      </c>
      <c r="N63">
        <v>3.4199999999999999E-3</v>
      </c>
      <c r="O63">
        <v>6.0100000000000001E-2</v>
      </c>
      <c r="P63">
        <v>4.17</v>
      </c>
      <c r="Q63" t="s">
        <v>12</v>
      </c>
      <c r="R63" t="s">
        <v>13</v>
      </c>
      <c r="S63">
        <v>4.0000000000000001E-3</v>
      </c>
      <c r="T63">
        <v>5.8799999999999998E-2</v>
      </c>
      <c r="U63">
        <v>1.72</v>
      </c>
    </row>
    <row r="64" spans="1:21" x14ac:dyDescent="0.35">
      <c r="A64" s="1">
        <v>41543</v>
      </c>
      <c r="B64" t="s">
        <v>89</v>
      </c>
      <c r="C64" t="s">
        <v>137</v>
      </c>
      <c r="D64">
        <v>64</v>
      </c>
      <c r="E64">
        <v>1</v>
      </c>
      <c r="F64">
        <v>1</v>
      </c>
      <c r="G64" t="s">
        <v>57</v>
      </c>
      <c r="H64" t="s">
        <v>13</v>
      </c>
      <c r="I64">
        <v>5.7799999999999997E-2</v>
      </c>
      <c r="J64">
        <v>0.90800000000000003</v>
      </c>
      <c r="K64">
        <v>7.35</v>
      </c>
      <c r="L64" t="s">
        <v>56</v>
      </c>
      <c r="M64" t="s">
        <v>13</v>
      </c>
      <c r="N64">
        <v>2.8800000000000002E-3</v>
      </c>
      <c r="O64">
        <v>4.6800000000000001E-2</v>
      </c>
      <c r="P64">
        <v>3.41</v>
      </c>
      <c r="Q64" t="s">
        <v>12</v>
      </c>
      <c r="R64" t="s">
        <v>13</v>
      </c>
      <c r="S64">
        <v>7.8300000000000002E-3</v>
      </c>
      <c r="T64">
        <v>0.126</v>
      </c>
      <c r="U64">
        <v>4.47</v>
      </c>
    </row>
    <row r="65" spans="1:21" x14ac:dyDescent="0.35">
      <c r="A65" s="1">
        <v>41543</v>
      </c>
      <c r="B65" t="s">
        <v>89</v>
      </c>
      <c r="C65" t="s">
        <v>138</v>
      </c>
      <c r="D65">
        <v>65</v>
      </c>
      <c r="E65">
        <v>1</v>
      </c>
      <c r="F65">
        <v>1</v>
      </c>
      <c r="G65" t="s">
        <v>57</v>
      </c>
      <c r="H65" t="s">
        <v>13</v>
      </c>
      <c r="I65">
        <v>5.3699999999999998E-2</v>
      </c>
      <c r="J65">
        <v>0.92400000000000004</v>
      </c>
      <c r="K65">
        <v>7.95</v>
      </c>
      <c r="L65" t="s">
        <v>56</v>
      </c>
      <c r="M65" t="s">
        <v>13</v>
      </c>
      <c r="N65">
        <v>3.5000000000000001E-3</v>
      </c>
      <c r="O65">
        <v>5.91E-2</v>
      </c>
      <c r="P65">
        <v>4.12</v>
      </c>
      <c r="Q65" t="s">
        <v>12</v>
      </c>
      <c r="R65" t="s">
        <v>13</v>
      </c>
      <c r="S65">
        <v>8.0099999999999998E-3</v>
      </c>
      <c r="T65">
        <v>0.13100000000000001</v>
      </c>
      <c r="U65">
        <v>4.6500000000000004</v>
      </c>
    </row>
    <row r="66" spans="1:21" x14ac:dyDescent="0.35">
      <c r="A66" s="1">
        <v>41543</v>
      </c>
      <c r="B66" t="s">
        <v>89</v>
      </c>
      <c r="C66" t="s">
        <v>138</v>
      </c>
      <c r="D66">
        <v>65</v>
      </c>
      <c r="E66">
        <v>1</v>
      </c>
      <c r="F66">
        <v>1</v>
      </c>
      <c r="G66" t="s">
        <v>57</v>
      </c>
      <c r="H66" t="s">
        <v>13</v>
      </c>
      <c r="I66">
        <v>5.5599999999999997E-2</v>
      </c>
      <c r="J66">
        <v>0.91200000000000003</v>
      </c>
      <c r="K66">
        <v>7.48</v>
      </c>
      <c r="L66" t="s">
        <v>56</v>
      </c>
      <c r="M66" t="s">
        <v>13</v>
      </c>
      <c r="N66">
        <v>3.15E-3</v>
      </c>
      <c r="O66">
        <v>5.0999999999999997E-2</v>
      </c>
      <c r="P66">
        <v>3.65</v>
      </c>
      <c r="Q66" t="s">
        <v>12</v>
      </c>
      <c r="R66" t="s">
        <v>13</v>
      </c>
      <c r="S66">
        <v>1.01E-2</v>
      </c>
      <c r="T66">
        <v>0.152</v>
      </c>
      <c r="U66">
        <v>5.53</v>
      </c>
    </row>
    <row r="67" spans="1:21" x14ac:dyDescent="0.35">
      <c r="A67" s="1">
        <v>41543</v>
      </c>
      <c r="B67" t="s">
        <v>89</v>
      </c>
      <c r="C67" t="s">
        <v>139</v>
      </c>
      <c r="D67">
        <v>66</v>
      </c>
      <c r="E67">
        <v>1</v>
      </c>
      <c r="F67">
        <v>1</v>
      </c>
      <c r="G67" t="s">
        <v>57</v>
      </c>
      <c r="H67" t="s">
        <v>13</v>
      </c>
      <c r="I67">
        <v>0.49099999999999999</v>
      </c>
      <c r="J67">
        <v>6.5</v>
      </c>
      <c r="K67">
        <v>220</v>
      </c>
      <c r="L67" t="s">
        <v>56</v>
      </c>
      <c r="M67" t="s">
        <v>13</v>
      </c>
      <c r="N67">
        <v>3.29E-3</v>
      </c>
      <c r="O67">
        <v>5.7599999999999998E-2</v>
      </c>
      <c r="P67">
        <v>4.03</v>
      </c>
      <c r="Q67" t="s">
        <v>12</v>
      </c>
      <c r="R67" t="s">
        <v>13</v>
      </c>
      <c r="S67">
        <v>2.86E-2</v>
      </c>
      <c r="T67">
        <v>0.41599999999999998</v>
      </c>
      <c r="U67">
        <v>16.399999999999999</v>
      </c>
    </row>
    <row r="68" spans="1:21" x14ac:dyDescent="0.35">
      <c r="A68" s="1">
        <v>41543</v>
      </c>
      <c r="B68" t="s">
        <v>89</v>
      </c>
      <c r="C68" t="s">
        <v>140</v>
      </c>
      <c r="D68">
        <v>67</v>
      </c>
      <c r="E68">
        <v>1</v>
      </c>
      <c r="F68">
        <v>1</v>
      </c>
      <c r="G68" t="s">
        <v>57</v>
      </c>
      <c r="H68" t="s">
        <v>13</v>
      </c>
      <c r="I68">
        <v>7.3400000000000007E-2</v>
      </c>
      <c r="J68">
        <v>1.1100000000000001</v>
      </c>
      <c r="K68">
        <v>14.9</v>
      </c>
      <c r="L68" t="s">
        <v>56</v>
      </c>
      <c r="M68" t="s">
        <v>13</v>
      </c>
      <c r="N68">
        <v>2.9299999999999999E-3</v>
      </c>
      <c r="O68">
        <v>5.57E-2</v>
      </c>
      <c r="P68">
        <v>3.92</v>
      </c>
      <c r="Q68" t="s">
        <v>12</v>
      </c>
      <c r="R68" t="s">
        <v>13</v>
      </c>
      <c r="S68">
        <v>1.11E-2</v>
      </c>
      <c r="T68">
        <v>0.17799999999999999</v>
      </c>
      <c r="U68">
        <v>6.56</v>
      </c>
    </row>
    <row r="69" spans="1:21" x14ac:dyDescent="0.35">
      <c r="A69" s="1">
        <v>41543</v>
      </c>
      <c r="B69" t="s">
        <v>89</v>
      </c>
      <c r="C69" t="s">
        <v>141</v>
      </c>
      <c r="D69">
        <v>68</v>
      </c>
      <c r="E69">
        <v>1</v>
      </c>
      <c r="F69">
        <v>1</v>
      </c>
      <c r="G69" t="s">
        <v>57</v>
      </c>
      <c r="H69" t="s">
        <v>13</v>
      </c>
      <c r="I69">
        <v>0.246</v>
      </c>
      <c r="J69">
        <v>3.36</v>
      </c>
      <c r="K69">
        <v>100</v>
      </c>
      <c r="L69" t="s">
        <v>56</v>
      </c>
      <c r="M69" t="s">
        <v>13</v>
      </c>
      <c r="N69">
        <v>3.0200000000000001E-3</v>
      </c>
      <c r="O69">
        <v>5.5399999999999998E-2</v>
      </c>
      <c r="P69">
        <v>3.9</v>
      </c>
      <c r="Q69" t="s">
        <v>12</v>
      </c>
      <c r="R69" t="s">
        <v>13</v>
      </c>
      <c r="S69">
        <v>1.67E-2</v>
      </c>
      <c r="T69">
        <v>0.249</v>
      </c>
      <c r="U69">
        <v>9.49</v>
      </c>
    </row>
    <row r="70" spans="1:21" x14ac:dyDescent="0.35">
      <c r="A70" s="1">
        <v>41543</v>
      </c>
      <c r="B70" t="s">
        <v>89</v>
      </c>
      <c r="C70" t="s">
        <v>142</v>
      </c>
      <c r="D70">
        <v>69</v>
      </c>
      <c r="E70">
        <v>1</v>
      </c>
      <c r="F70">
        <v>1</v>
      </c>
      <c r="G70" t="s">
        <v>57</v>
      </c>
      <c r="H70" t="s">
        <v>13</v>
      </c>
      <c r="I70">
        <v>0.28899999999999998</v>
      </c>
      <c r="J70">
        <v>3.92</v>
      </c>
      <c r="K70">
        <v>121</v>
      </c>
      <c r="L70" t="s">
        <v>56</v>
      </c>
      <c r="M70" t="s">
        <v>13</v>
      </c>
      <c r="N70">
        <v>3.5100000000000001E-3</v>
      </c>
      <c r="O70">
        <v>5.5800000000000002E-2</v>
      </c>
      <c r="P70">
        <v>3.93</v>
      </c>
      <c r="Q70" t="s">
        <v>12</v>
      </c>
      <c r="R70" t="s">
        <v>13</v>
      </c>
      <c r="S70">
        <v>1.4E-2</v>
      </c>
      <c r="T70">
        <v>0.21199999999999999</v>
      </c>
      <c r="U70">
        <v>7.97</v>
      </c>
    </row>
    <row r="71" spans="1:21" x14ac:dyDescent="0.35">
      <c r="A71" s="1">
        <v>41543</v>
      </c>
      <c r="B71" t="s">
        <v>89</v>
      </c>
      <c r="C71" t="s">
        <v>143</v>
      </c>
      <c r="D71">
        <v>70</v>
      </c>
      <c r="E71">
        <v>1</v>
      </c>
      <c r="F71">
        <v>1</v>
      </c>
      <c r="G71" t="s">
        <v>57</v>
      </c>
      <c r="H71" t="s">
        <v>13</v>
      </c>
      <c r="I71">
        <v>0.39100000000000001</v>
      </c>
      <c r="J71">
        <v>5.24</v>
      </c>
      <c r="K71">
        <v>172</v>
      </c>
      <c r="L71" t="s">
        <v>56</v>
      </c>
      <c r="M71" t="s">
        <v>13</v>
      </c>
      <c r="N71">
        <v>3.2499999999999999E-3</v>
      </c>
      <c r="O71">
        <v>5.0700000000000002E-2</v>
      </c>
      <c r="P71">
        <v>3.63</v>
      </c>
      <c r="Q71" t="s">
        <v>12</v>
      </c>
      <c r="R71" t="s">
        <v>13</v>
      </c>
      <c r="S71">
        <v>1.7500000000000002E-2</v>
      </c>
      <c r="T71">
        <v>0.26400000000000001</v>
      </c>
      <c r="U71">
        <v>10.1</v>
      </c>
    </row>
    <row r="72" spans="1:21" x14ac:dyDescent="0.35">
      <c r="A72" s="1">
        <v>41543</v>
      </c>
      <c r="B72" t="s">
        <v>89</v>
      </c>
      <c r="C72" t="s">
        <v>144</v>
      </c>
      <c r="D72">
        <v>75</v>
      </c>
      <c r="E72">
        <v>1</v>
      </c>
      <c r="F72">
        <v>1</v>
      </c>
      <c r="G72" t="s">
        <v>57</v>
      </c>
      <c r="H72" t="s">
        <v>13</v>
      </c>
      <c r="I72">
        <v>0.42</v>
      </c>
      <c r="J72">
        <v>5.59</v>
      </c>
      <c r="K72">
        <v>185</v>
      </c>
      <c r="L72" t="s">
        <v>56</v>
      </c>
      <c r="M72" t="s">
        <v>13</v>
      </c>
      <c r="N72">
        <v>2.7E-2</v>
      </c>
      <c r="O72">
        <v>0.38500000000000001</v>
      </c>
      <c r="P72">
        <v>22.8</v>
      </c>
      <c r="Q72" t="s">
        <v>12</v>
      </c>
      <c r="R72" t="s">
        <v>13</v>
      </c>
      <c r="S72">
        <v>5.3999999999999999E-2</v>
      </c>
      <c r="T72">
        <v>0.72099999999999997</v>
      </c>
      <c r="U72">
        <v>29</v>
      </c>
    </row>
    <row r="73" spans="1:21" x14ac:dyDescent="0.35">
      <c r="A73" s="1">
        <v>41543</v>
      </c>
      <c r="B73" t="s">
        <v>89</v>
      </c>
      <c r="C73" t="s">
        <v>18</v>
      </c>
      <c r="D73" t="s">
        <v>15</v>
      </c>
      <c r="E73">
        <v>1</v>
      </c>
      <c r="F73">
        <v>1</v>
      </c>
      <c r="G73" t="s">
        <v>57</v>
      </c>
      <c r="H73" t="s">
        <v>13</v>
      </c>
      <c r="I73">
        <v>0.10299999999999999</v>
      </c>
      <c r="J73">
        <v>1.46</v>
      </c>
      <c r="K73">
        <v>28.2</v>
      </c>
      <c r="L73" t="s">
        <v>56</v>
      </c>
      <c r="M73" t="s">
        <v>13</v>
      </c>
      <c r="N73">
        <v>3.0499999999999999E-2</v>
      </c>
      <c r="O73">
        <v>0.433</v>
      </c>
      <c r="P73">
        <v>25.6</v>
      </c>
      <c r="Q73" t="s">
        <v>12</v>
      </c>
      <c r="R73" t="s">
        <v>13</v>
      </c>
      <c r="S73">
        <v>4.4600000000000001E-2</v>
      </c>
      <c r="T73">
        <v>0.65600000000000003</v>
      </c>
      <c r="U73">
        <v>26.3</v>
      </c>
    </row>
    <row r="74" spans="1:21" x14ac:dyDescent="0.35">
      <c r="A74" s="1">
        <v>41543</v>
      </c>
      <c r="B74" t="s">
        <v>89</v>
      </c>
      <c r="C74" t="s">
        <v>51</v>
      </c>
      <c r="D74" t="s">
        <v>88</v>
      </c>
      <c r="E74">
        <v>1</v>
      </c>
      <c r="F74">
        <v>1</v>
      </c>
      <c r="G74" t="s">
        <v>57</v>
      </c>
      <c r="H74" t="s">
        <v>13</v>
      </c>
      <c r="I74">
        <v>4.8899999999999999E-2</v>
      </c>
      <c r="J74">
        <v>0.754</v>
      </c>
      <c r="K74">
        <v>1.54</v>
      </c>
      <c r="L74" t="s">
        <v>56</v>
      </c>
      <c r="M74" t="s">
        <v>13</v>
      </c>
      <c r="N74">
        <v>1.23E-3</v>
      </c>
      <c r="O74">
        <v>4.2300000000000003E-3</v>
      </c>
      <c r="P74">
        <v>0.96299999999999997</v>
      </c>
      <c r="Q74" t="s">
        <v>12</v>
      </c>
      <c r="R74" t="s">
        <v>13</v>
      </c>
      <c r="S74">
        <v>3.29E-3</v>
      </c>
      <c r="T74">
        <v>3.5000000000000003E-2</v>
      </c>
      <c r="U74">
        <v>0.75900000000000001</v>
      </c>
    </row>
    <row r="75" spans="1:21" x14ac:dyDescent="0.35">
      <c r="A75" s="1">
        <v>41543</v>
      </c>
      <c r="B75" t="s">
        <v>89</v>
      </c>
      <c r="C75" t="s">
        <v>145</v>
      </c>
      <c r="D75">
        <v>76</v>
      </c>
      <c r="E75">
        <v>1</v>
      </c>
      <c r="F75">
        <v>1</v>
      </c>
      <c r="G75" t="s">
        <v>57</v>
      </c>
      <c r="H75" t="s">
        <v>13</v>
      </c>
      <c r="I75">
        <v>4.9299999999999997E-2</v>
      </c>
      <c r="J75">
        <v>0.81200000000000006</v>
      </c>
      <c r="K75">
        <v>3.71</v>
      </c>
      <c r="L75" t="s">
        <v>56</v>
      </c>
      <c r="M75" t="s">
        <v>13</v>
      </c>
      <c r="N75">
        <v>2.66E-3</v>
      </c>
      <c r="O75">
        <v>4.4900000000000002E-2</v>
      </c>
      <c r="P75">
        <v>3.3</v>
      </c>
      <c r="Q75" t="s">
        <v>12</v>
      </c>
      <c r="R75" t="s">
        <v>13</v>
      </c>
      <c r="S75">
        <v>9.5999999999999992E-3</v>
      </c>
      <c r="T75">
        <v>0.13800000000000001</v>
      </c>
      <c r="U75">
        <v>4.95</v>
      </c>
    </row>
    <row r="76" spans="1:21" x14ac:dyDescent="0.35">
      <c r="A76" s="1">
        <v>41543</v>
      </c>
      <c r="B76" t="s">
        <v>89</v>
      </c>
      <c r="C76" t="s">
        <v>146</v>
      </c>
      <c r="D76">
        <v>77</v>
      </c>
      <c r="E76">
        <v>1</v>
      </c>
      <c r="F76">
        <v>1</v>
      </c>
      <c r="G76" t="s">
        <v>57</v>
      </c>
      <c r="H76" t="s">
        <v>13</v>
      </c>
      <c r="I76">
        <v>0.53200000000000003</v>
      </c>
      <c r="J76">
        <v>7.07</v>
      </c>
      <c r="K76">
        <v>242</v>
      </c>
      <c r="L76" t="s">
        <v>56</v>
      </c>
      <c r="M76" t="s">
        <v>13</v>
      </c>
      <c r="N76">
        <v>3.3999999999999998E-3</v>
      </c>
      <c r="O76">
        <v>5.8400000000000001E-2</v>
      </c>
      <c r="P76">
        <v>4.08</v>
      </c>
      <c r="Q76" t="s">
        <v>12</v>
      </c>
      <c r="R76" t="s">
        <v>13</v>
      </c>
      <c r="S76">
        <v>0.02</v>
      </c>
      <c r="T76">
        <v>0.29499999999999998</v>
      </c>
      <c r="U76">
        <v>11.3</v>
      </c>
    </row>
    <row r="77" spans="1:21" x14ac:dyDescent="0.35">
      <c r="A77" s="1">
        <v>41543</v>
      </c>
      <c r="B77" t="s">
        <v>89</v>
      </c>
      <c r="C77" t="s">
        <v>147</v>
      </c>
      <c r="D77">
        <v>78</v>
      </c>
      <c r="E77">
        <v>1</v>
      </c>
      <c r="F77">
        <v>1</v>
      </c>
      <c r="G77" t="s">
        <v>57</v>
      </c>
      <c r="H77" t="s">
        <v>13</v>
      </c>
      <c r="I77">
        <v>5.4899999999999997E-2</v>
      </c>
      <c r="J77">
        <v>0.85899999999999999</v>
      </c>
      <c r="K77">
        <v>5.49</v>
      </c>
      <c r="L77" t="s">
        <v>56</v>
      </c>
      <c r="M77" t="s">
        <v>13</v>
      </c>
      <c r="N77">
        <v>3.2599999999999999E-3</v>
      </c>
      <c r="O77">
        <v>5.7200000000000001E-2</v>
      </c>
      <c r="P77">
        <v>4.01</v>
      </c>
      <c r="Q77" t="s">
        <v>12</v>
      </c>
      <c r="R77" t="s">
        <v>13</v>
      </c>
      <c r="S77">
        <v>8.3000000000000001E-3</v>
      </c>
      <c r="T77">
        <v>0.13400000000000001</v>
      </c>
      <c r="U77">
        <v>4.78</v>
      </c>
    </row>
    <row r="78" spans="1:21" x14ac:dyDescent="0.35">
      <c r="A78" s="1">
        <v>41543</v>
      </c>
      <c r="B78" t="s">
        <v>89</v>
      </c>
      <c r="C78" t="s">
        <v>148</v>
      </c>
      <c r="D78">
        <v>79</v>
      </c>
      <c r="E78">
        <v>1</v>
      </c>
      <c r="F78">
        <v>1</v>
      </c>
      <c r="G78" t="s">
        <v>57</v>
      </c>
      <c r="H78" t="s">
        <v>13</v>
      </c>
      <c r="I78">
        <v>5.4600000000000003E-2</v>
      </c>
      <c r="J78">
        <v>0.90800000000000003</v>
      </c>
      <c r="K78">
        <v>7.34</v>
      </c>
      <c r="L78" t="s">
        <v>56</v>
      </c>
      <c r="M78" t="s">
        <v>13</v>
      </c>
      <c r="N78">
        <v>1.7999999999999999E-2</v>
      </c>
      <c r="O78">
        <v>0.25600000000000001</v>
      </c>
      <c r="P78">
        <v>15.5</v>
      </c>
      <c r="Q78" t="s">
        <v>12</v>
      </c>
      <c r="R78" t="s">
        <v>13</v>
      </c>
      <c r="S78">
        <v>0.11</v>
      </c>
      <c r="T78">
        <v>1.59</v>
      </c>
      <c r="U78">
        <v>65.7</v>
      </c>
    </row>
    <row r="79" spans="1:21" x14ac:dyDescent="0.35">
      <c r="A79" s="1">
        <v>41543</v>
      </c>
      <c r="B79" t="s">
        <v>89</v>
      </c>
      <c r="C79" t="s">
        <v>149</v>
      </c>
      <c r="D79">
        <v>80</v>
      </c>
      <c r="E79">
        <v>1</v>
      </c>
      <c r="F79">
        <v>1</v>
      </c>
      <c r="G79" t="s">
        <v>57</v>
      </c>
      <c r="H79" t="s">
        <v>13</v>
      </c>
      <c r="I79">
        <v>5.1400000000000001E-2</v>
      </c>
      <c r="J79">
        <v>0.82199999999999995</v>
      </c>
      <c r="K79">
        <v>4.1100000000000003</v>
      </c>
      <c r="L79" t="s">
        <v>56</v>
      </c>
      <c r="M79" t="s">
        <v>13</v>
      </c>
      <c r="N79">
        <v>3.2599999999999999E-3</v>
      </c>
      <c r="O79">
        <v>5.5899999999999998E-2</v>
      </c>
      <c r="P79">
        <v>3.93</v>
      </c>
      <c r="Q79" t="s">
        <v>12</v>
      </c>
      <c r="R79" t="s">
        <v>13</v>
      </c>
      <c r="S79">
        <v>7.0800000000000004E-3</v>
      </c>
      <c r="T79">
        <v>0.11799999999999999</v>
      </c>
      <c r="U79">
        <v>4.12</v>
      </c>
    </row>
    <row r="80" spans="1:21" x14ac:dyDescent="0.35">
      <c r="A80" s="1">
        <v>41543</v>
      </c>
      <c r="B80" t="s">
        <v>89</v>
      </c>
      <c r="C80" t="s">
        <v>149</v>
      </c>
      <c r="D80">
        <v>80</v>
      </c>
      <c r="E80">
        <v>1</v>
      </c>
      <c r="F80">
        <v>1</v>
      </c>
      <c r="G80" t="s">
        <v>57</v>
      </c>
      <c r="H80" t="s">
        <v>13</v>
      </c>
      <c r="I80">
        <v>5.0099999999999999E-2</v>
      </c>
      <c r="J80">
        <v>0.81499999999999995</v>
      </c>
      <c r="K80">
        <v>3.83</v>
      </c>
      <c r="L80" t="s">
        <v>56</v>
      </c>
      <c r="M80" t="s">
        <v>13</v>
      </c>
      <c r="N80">
        <v>3.6600000000000001E-3</v>
      </c>
      <c r="O80">
        <v>6.4799999999999996E-2</v>
      </c>
      <c r="P80">
        <v>4.4400000000000004</v>
      </c>
      <c r="Q80" t="s">
        <v>12</v>
      </c>
      <c r="R80" t="s">
        <v>13</v>
      </c>
      <c r="S80">
        <v>7.7999999999999996E-3</v>
      </c>
      <c r="T80">
        <v>0.114</v>
      </c>
      <c r="U80">
        <v>3.98</v>
      </c>
    </row>
    <row r="81" spans="1:21" x14ac:dyDescent="0.35">
      <c r="A81" s="1">
        <v>41543</v>
      </c>
      <c r="B81" t="s">
        <v>89</v>
      </c>
      <c r="C81" t="s">
        <v>150</v>
      </c>
      <c r="D81">
        <v>81</v>
      </c>
      <c r="E81">
        <v>1</v>
      </c>
      <c r="F81">
        <v>1</v>
      </c>
      <c r="G81" t="s">
        <v>57</v>
      </c>
      <c r="H81" t="s">
        <v>13</v>
      </c>
      <c r="I81">
        <v>4.9299999999999997E-2</v>
      </c>
      <c r="J81">
        <v>0.80400000000000005</v>
      </c>
      <c r="K81">
        <v>3.4</v>
      </c>
      <c r="L81" t="s">
        <v>56</v>
      </c>
      <c r="M81" t="s">
        <v>13</v>
      </c>
      <c r="N81">
        <v>3.5200000000000001E-3</v>
      </c>
      <c r="O81">
        <v>5.74E-2</v>
      </c>
      <c r="P81">
        <v>4.0199999999999996</v>
      </c>
      <c r="Q81" t="s">
        <v>12</v>
      </c>
      <c r="R81" t="s">
        <v>13</v>
      </c>
      <c r="S81">
        <v>3.4499999999999999E-3</v>
      </c>
      <c r="T81">
        <v>4.24E-2</v>
      </c>
      <c r="U81">
        <v>1.06</v>
      </c>
    </row>
    <row r="82" spans="1:21" x14ac:dyDescent="0.35">
      <c r="A82" s="1">
        <v>41543</v>
      </c>
      <c r="B82" t="s">
        <v>89</v>
      </c>
      <c r="C82" t="s">
        <v>151</v>
      </c>
      <c r="D82">
        <v>82</v>
      </c>
      <c r="E82">
        <v>1</v>
      </c>
      <c r="F82">
        <v>1</v>
      </c>
      <c r="G82" t="s">
        <v>57</v>
      </c>
      <c r="H82" t="s">
        <v>13</v>
      </c>
      <c r="I82">
        <v>5.2200000000000003E-2</v>
      </c>
      <c r="J82">
        <v>0.83499999999999996</v>
      </c>
      <c r="K82">
        <v>4.58</v>
      </c>
      <c r="L82" t="s">
        <v>56</v>
      </c>
      <c r="M82" t="s">
        <v>13</v>
      </c>
      <c r="N82">
        <v>3.16E-3</v>
      </c>
      <c r="O82">
        <v>4.82E-2</v>
      </c>
      <c r="P82">
        <v>3.49</v>
      </c>
      <c r="Q82" t="s">
        <v>12</v>
      </c>
      <c r="R82" t="s">
        <v>13</v>
      </c>
      <c r="S82">
        <v>4.62E-3</v>
      </c>
      <c r="T82">
        <v>7.0000000000000007E-2</v>
      </c>
      <c r="U82">
        <v>2.1800000000000002</v>
      </c>
    </row>
    <row r="83" spans="1:21" x14ac:dyDescent="0.35">
      <c r="A83" s="1">
        <v>41543</v>
      </c>
      <c r="B83" t="s">
        <v>89</v>
      </c>
      <c r="C83" t="s">
        <v>152</v>
      </c>
      <c r="D83">
        <v>83</v>
      </c>
      <c r="E83">
        <v>1</v>
      </c>
      <c r="F83">
        <v>1</v>
      </c>
      <c r="G83" t="s">
        <v>57</v>
      </c>
      <c r="H83" t="s">
        <v>13</v>
      </c>
      <c r="I83">
        <v>5.2900000000000003E-2</v>
      </c>
      <c r="J83">
        <v>0.92100000000000004</v>
      </c>
      <c r="K83">
        <v>7.81</v>
      </c>
      <c r="L83" t="s">
        <v>56</v>
      </c>
      <c r="M83" t="s">
        <v>13</v>
      </c>
      <c r="N83">
        <v>1.7100000000000001E-2</v>
      </c>
      <c r="O83">
        <v>0.253</v>
      </c>
      <c r="P83">
        <v>15.3</v>
      </c>
      <c r="Q83" t="s">
        <v>12</v>
      </c>
      <c r="R83" t="s">
        <v>13</v>
      </c>
      <c r="S83">
        <v>0.105</v>
      </c>
      <c r="T83">
        <v>1.5</v>
      </c>
      <c r="U83">
        <v>62.1</v>
      </c>
    </row>
    <row r="84" spans="1:21" x14ac:dyDescent="0.35">
      <c r="A84" s="1">
        <v>41543</v>
      </c>
      <c r="B84" t="s">
        <v>89</v>
      </c>
      <c r="C84" t="s">
        <v>153</v>
      </c>
      <c r="D84">
        <v>84</v>
      </c>
      <c r="E84">
        <v>1</v>
      </c>
      <c r="F84">
        <v>1</v>
      </c>
      <c r="G84" t="s">
        <v>57</v>
      </c>
      <c r="H84" t="s">
        <v>13</v>
      </c>
      <c r="I84">
        <v>7.9200000000000007E-2</v>
      </c>
      <c r="J84">
        <v>1.22</v>
      </c>
      <c r="K84">
        <v>19.3</v>
      </c>
      <c r="L84" t="s">
        <v>56</v>
      </c>
      <c r="M84" t="s">
        <v>13</v>
      </c>
      <c r="N84">
        <v>3.3300000000000001E-3</v>
      </c>
      <c r="O84">
        <v>5.5E-2</v>
      </c>
      <c r="P84">
        <v>3.88</v>
      </c>
      <c r="Q84" t="s">
        <v>12</v>
      </c>
      <c r="R84" t="s">
        <v>13</v>
      </c>
      <c r="S84">
        <v>7.8200000000000006E-3</v>
      </c>
      <c r="T84">
        <v>0.127</v>
      </c>
      <c r="U84">
        <v>4.4800000000000004</v>
      </c>
    </row>
    <row r="85" spans="1:21" x14ac:dyDescent="0.35">
      <c r="A85" s="1">
        <v>41543</v>
      </c>
      <c r="B85" t="s">
        <v>89</v>
      </c>
      <c r="C85" t="s">
        <v>154</v>
      </c>
      <c r="D85">
        <v>85</v>
      </c>
      <c r="E85">
        <v>1</v>
      </c>
      <c r="F85">
        <v>1</v>
      </c>
      <c r="G85" t="s">
        <v>57</v>
      </c>
      <c r="H85" t="s">
        <v>13</v>
      </c>
      <c r="I85">
        <v>6.1800000000000001E-2</v>
      </c>
      <c r="J85">
        <v>0.96799999999999997</v>
      </c>
      <c r="K85">
        <v>9.59</v>
      </c>
      <c r="L85" t="s">
        <v>56</v>
      </c>
      <c r="M85" t="s">
        <v>13</v>
      </c>
      <c r="N85">
        <v>3.8500000000000001E-3</v>
      </c>
      <c r="O85">
        <v>6.6100000000000006E-2</v>
      </c>
      <c r="P85">
        <v>4.5199999999999996</v>
      </c>
      <c r="Q85" t="s">
        <v>12</v>
      </c>
      <c r="R85" t="s">
        <v>13</v>
      </c>
      <c r="S85">
        <v>5.6100000000000004E-3</v>
      </c>
      <c r="T85">
        <v>7.4999999999999997E-2</v>
      </c>
      <c r="U85">
        <v>2.38</v>
      </c>
    </row>
    <row r="86" spans="1:21" x14ac:dyDescent="0.35">
      <c r="A86" s="1">
        <v>41543</v>
      </c>
      <c r="B86" t="s">
        <v>89</v>
      </c>
      <c r="C86" t="s">
        <v>155</v>
      </c>
      <c r="D86">
        <v>90</v>
      </c>
      <c r="E86">
        <v>1</v>
      </c>
      <c r="F86">
        <v>1</v>
      </c>
      <c r="G86" t="s">
        <v>57</v>
      </c>
      <c r="H86" t="s">
        <v>13</v>
      </c>
      <c r="I86">
        <v>0.1</v>
      </c>
      <c r="J86">
        <v>1.46</v>
      </c>
      <c r="K86">
        <v>28</v>
      </c>
      <c r="L86" t="s">
        <v>56</v>
      </c>
      <c r="M86" t="s">
        <v>13</v>
      </c>
      <c r="N86">
        <v>2.5399999999999999E-2</v>
      </c>
      <c r="O86">
        <v>0.35899999999999999</v>
      </c>
      <c r="P86">
        <v>21.4</v>
      </c>
      <c r="Q86" t="s">
        <v>12</v>
      </c>
      <c r="R86" t="s">
        <v>13</v>
      </c>
      <c r="S86">
        <v>3.9399999999999998E-2</v>
      </c>
      <c r="T86">
        <v>0.55900000000000005</v>
      </c>
      <c r="U86">
        <v>22.2</v>
      </c>
    </row>
    <row r="87" spans="1:21" x14ac:dyDescent="0.35">
      <c r="A87" s="1">
        <v>41543</v>
      </c>
      <c r="B87" t="s">
        <v>89</v>
      </c>
      <c r="C87" t="s">
        <v>18</v>
      </c>
      <c r="D87" t="s">
        <v>15</v>
      </c>
      <c r="E87">
        <v>1</v>
      </c>
      <c r="F87">
        <v>1</v>
      </c>
      <c r="G87" t="s">
        <v>57</v>
      </c>
      <c r="H87" t="s">
        <v>13</v>
      </c>
      <c r="I87">
        <v>0.105</v>
      </c>
      <c r="J87">
        <v>1.41</v>
      </c>
      <c r="K87">
        <v>26.4</v>
      </c>
      <c r="L87" t="s">
        <v>56</v>
      </c>
      <c r="M87" t="s">
        <v>13</v>
      </c>
      <c r="N87">
        <v>3.1E-2</v>
      </c>
      <c r="O87">
        <v>0.441</v>
      </c>
      <c r="P87">
        <v>26.1</v>
      </c>
      <c r="Q87" t="s">
        <v>12</v>
      </c>
      <c r="R87" t="s">
        <v>13</v>
      </c>
      <c r="S87">
        <v>4.36E-2</v>
      </c>
      <c r="T87">
        <v>0.63400000000000001</v>
      </c>
      <c r="U87">
        <v>25.3</v>
      </c>
    </row>
    <row r="88" spans="1:21" x14ac:dyDescent="0.35">
      <c r="A88" s="1">
        <v>41543</v>
      </c>
      <c r="B88" t="s">
        <v>89</v>
      </c>
      <c r="C88" t="s">
        <v>51</v>
      </c>
      <c r="D88" t="s">
        <v>88</v>
      </c>
      <c r="E88">
        <v>1</v>
      </c>
      <c r="F88">
        <v>1</v>
      </c>
      <c r="G88" t="s">
        <v>57</v>
      </c>
      <c r="H88" t="s">
        <v>13</v>
      </c>
      <c r="I88">
        <v>4.7E-2</v>
      </c>
      <c r="J88">
        <v>0.67900000000000005</v>
      </c>
      <c r="K88">
        <v>-1.3</v>
      </c>
      <c r="L88" t="s">
        <v>56</v>
      </c>
      <c r="M88" t="s">
        <v>13</v>
      </c>
      <c r="N88">
        <v>1.49E-3</v>
      </c>
      <c r="O88">
        <v>2.35E-2</v>
      </c>
      <c r="P88">
        <v>2.0699999999999998</v>
      </c>
      <c r="Q88" t="s">
        <v>12</v>
      </c>
      <c r="R88" t="s">
        <v>13</v>
      </c>
      <c r="S88">
        <v>8.3600000000000005E-4</v>
      </c>
      <c r="T88">
        <v>-3.2200000000000002E-3</v>
      </c>
      <c r="U88">
        <v>-0.79200000000000004</v>
      </c>
    </row>
    <row r="89" spans="1:21" x14ac:dyDescent="0.35">
      <c r="A89" s="1">
        <v>41543</v>
      </c>
      <c r="B89" t="s">
        <v>89</v>
      </c>
      <c r="C89" t="s">
        <v>156</v>
      </c>
      <c r="D89">
        <v>91</v>
      </c>
      <c r="E89">
        <v>1</v>
      </c>
      <c r="F89">
        <v>1</v>
      </c>
      <c r="G89" t="s">
        <v>57</v>
      </c>
      <c r="H89" t="s">
        <v>13</v>
      </c>
      <c r="I89">
        <v>0.36</v>
      </c>
      <c r="J89">
        <v>4.84</v>
      </c>
      <c r="K89">
        <v>157</v>
      </c>
      <c r="L89" t="s">
        <v>56</v>
      </c>
      <c r="M89" t="s">
        <v>13</v>
      </c>
      <c r="N89">
        <v>-1.2600000000000001E-3</v>
      </c>
      <c r="O89">
        <v>-1.4499999999999999E-3</v>
      </c>
      <c r="P89">
        <v>0.63700000000000001</v>
      </c>
      <c r="Q89" t="s">
        <v>12</v>
      </c>
      <c r="R89" t="s">
        <v>13</v>
      </c>
      <c r="S89">
        <v>1.34E-2</v>
      </c>
      <c r="T89">
        <v>0.20799999999999999</v>
      </c>
      <c r="U89">
        <v>7.79</v>
      </c>
    </row>
    <row r="90" spans="1:21" x14ac:dyDescent="0.35">
      <c r="A90" s="1">
        <v>41543</v>
      </c>
      <c r="B90" t="s">
        <v>89</v>
      </c>
      <c r="C90" t="s">
        <v>157</v>
      </c>
      <c r="D90">
        <v>92</v>
      </c>
      <c r="E90">
        <v>1</v>
      </c>
      <c r="F90">
        <v>1</v>
      </c>
      <c r="G90" t="s">
        <v>57</v>
      </c>
      <c r="H90" t="s">
        <v>13</v>
      </c>
      <c r="I90">
        <v>5.67E-2</v>
      </c>
      <c r="J90">
        <v>0.91900000000000004</v>
      </c>
      <c r="K90">
        <v>7.74</v>
      </c>
      <c r="L90" t="s">
        <v>56</v>
      </c>
      <c r="M90" t="s">
        <v>13</v>
      </c>
      <c r="N90">
        <v>3.0799999999999998E-3</v>
      </c>
      <c r="O90">
        <v>5.21E-2</v>
      </c>
      <c r="P90">
        <v>3.71</v>
      </c>
      <c r="Q90" t="s">
        <v>12</v>
      </c>
      <c r="R90" t="s">
        <v>13</v>
      </c>
      <c r="S90">
        <v>8.1499999999999993E-3</v>
      </c>
      <c r="T90">
        <v>0.107</v>
      </c>
      <c r="U90">
        <v>3.69</v>
      </c>
    </row>
    <row r="91" spans="1:21" x14ac:dyDescent="0.35">
      <c r="A91" s="1">
        <v>41543</v>
      </c>
      <c r="B91" t="s">
        <v>89</v>
      </c>
      <c r="C91" t="s">
        <v>158</v>
      </c>
      <c r="D91">
        <v>93</v>
      </c>
      <c r="E91">
        <v>1</v>
      </c>
      <c r="F91">
        <v>1</v>
      </c>
      <c r="G91" t="s">
        <v>57</v>
      </c>
      <c r="H91" t="s">
        <v>13</v>
      </c>
      <c r="I91">
        <v>5.6300000000000003E-2</v>
      </c>
      <c r="J91">
        <v>0.91100000000000003</v>
      </c>
      <c r="K91">
        <v>7.46</v>
      </c>
      <c r="L91" t="s">
        <v>56</v>
      </c>
      <c r="M91" t="s">
        <v>13</v>
      </c>
      <c r="N91">
        <v>3.2699999999999999E-3</v>
      </c>
      <c r="O91">
        <v>5.4300000000000001E-2</v>
      </c>
      <c r="P91">
        <v>3.84</v>
      </c>
      <c r="Q91" t="s">
        <v>12</v>
      </c>
      <c r="R91" t="s">
        <v>13</v>
      </c>
      <c r="S91">
        <v>5.1999999999999998E-3</v>
      </c>
      <c r="T91">
        <v>5.8599999999999999E-2</v>
      </c>
      <c r="U91">
        <v>1.71</v>
      </c>
    </row>
    <row r="92" spans="1:21" x14ac:dyDescent="0.35">
      <c r="A92" s="1">
        <v>41543</v>
      </c>
      <c r="B92" t="s">
        <v>89</v>
      </c>
      <c r="C92" t="s">
        <v>159</v>
      </c>
      <c r="D92">
        <v>94</v>
      </c>
      <c r="E92">
        <v>1</v>
      </c>
      <c r="F92">
        <v>1</v>
      </c>
      <c r="G92" t="s">
        <v>57</v>
      </c>
      <c r="H92" t="s">
        <v>13</v>
      </c>
      <c r="I92">
        <v>0.51700000000000002</v>
      </c>
      <c r="J92">
        <v>6.97</v>
      </c>
      <c r="K92">
        <v>238</v>
      </c>
      <c r="L92" t="s">
        <v>56</v>
      </c>
      <c r="M92" t="s">
        <v>13</v>
      </c>
      <c r="N92">
        <v>3.81E-3</v>
      </c>
      <c r="O92">
        <v>6.3600000000000004E-2</v>
      </c>
      <c r="P92">
        <v>4.37</v>
      </c>
      <c r="Q92" t="s">
        <v>12</v>
      </c>
      <c r="R92" t="s">
        <v>13</v>
      </c>
      <c r="S92">
        <v>2.2599999999999999E-2</v>
      </c>
      <c r="T92">
        <v>0.34300000000000003</v>
      </c>
      <c r="U92">
        <v>13.3</v>
      </c>
    </row>
    <row r="93" spans="1:21" x14ac:dyDescent="0.35">
      <c r="A93" s="1">
        <v>41543</v>
      </c>
      <c r="B93" t="s">
        <v>89</v>
      </c>
      <c r="C93" t="s">
        <v>160</v>
      </c>
      <c r="D93">
        <v>95</v>
      </c>
      <c r="E93">
        <v>1</v>
      </c>
      <c r="F93">
        <v>1</v>
      </c>
      <c r="G93" t="s">
        <v>57</v>
      </c>
      <c r="H93" t="s">
        <v>13</v>
      </c>
      <c r="I93">
        <v>5.45E-2</v>
      </c>
      <c r="J93">
        <v>0.89100000000000001</v>
      </c>
      <c r="K93">
        <v>6.68</v>
      </c>
      <c r="L93" t="s">
        <v>56</v>
      </c>
      <c r="M93" t="s">
        <v>13</v>
      </c>
      <c r="N93">
        <v>4.1200000000000004E-3</v>
      </c>
      <c r="O93">
        <v>6.0600000000000001E-2</v>
      </c>
      <c r="P93">
        <v>4.2</v>
      </c>
      <c r="Q93" t="s">
        <v>12</v>
      </c>
      <c r="R93" t="s">
        <v>13</v>
      </c>
      <c r="S93">
        <v>7.6800000000000002E-3</v>
      </c>
      <c r="T93">
        <v>0.10100000000000001</v>
      </c>
      <c r="U93">
        <v>3.46</v>
      </c>
    </row>
    <row r="94" spans="1:21" x14ac:dyDescent="0.35">
      <c r="A94" s="1">
        <v>41543</v>
      </c>
      <c r="B94" t="s">
        <v>89</v>
      </c>
      <c r="C94" t="s">
        <v>160</v>
      </c>
      <c r="D94">
        <v>95</v>
      </c>
      <c r="E94">
        <v>1</v>
      </c>
      <c r="F94">
        <v>1</v>
      </c>
      <c r="G94" t="s">
        <v>57</v>
      </c>
      <c r="H94" t="s">
        <v>13</v>
      </c>
      <c r="I94">
        <v>5.4800000000000001E-2</v>
      </c>
      <c r="J94">
        <v>0.89200000000000002</v>
      </c>
      <c r="K94">
        <v>6.74</v>
      </c>
      <c r="L94" t="s">
        <v>56</v>
      </c>
      <c r="M94" t="s">
        <v>13</v>
      </c>
      <c r="N94">
        <v>4.3200000000000001E-3</v>
      </c>
      <c r="O94">
        <v>6.4899999999999999E-2</v>
      </c>
      <c r="P94">
        <v>4.45</v>
      </c>
      <c r="Q94" t="s">
        <v>12</v>
      </c>
      <c r="R94" t="s">
        <v>13</v>
      </c>
      <c r="S94">
        <v>7.6099999999999996E-3</v>
      </c>
      <c r="T94">
        <v>9.7900000000000001E-2</v>
      </c>
      <c r="U94">
        <v>3.31</v>
      </c>
    </row>
    <row r="95" spans="1:21" x14ac:dyDescent="0.35">
      <c r="A95" s="1">
        <v>41543</v>
      </c>
      <c r="B95" t="s">
        <v>89</v>
      </c>
      <c r="C95" t="s">
        <v>161</v>
      </c>
      <c r="D95">
        <v>96</v>
      </c>
      <c r="E95">
        <v>1</v>
      </c>
      <c r="F95">
        <v>1</v>
      </c>
      <c r="G95" t="s">
        <v>57</v>
      </c>
      <c r="H95" t="s">
        <v>13</v>
      </c>
      <c r="I95">
        <v>0.34899999999999998</v>
      </c>
      <c r="J95">
        <v>4.7300000000000004</v>
      </c>
      <c r="K95">
        <v>153</v>
      </c>
      <c r="L95" t="s">
        <v>56</v>
      </c>
      <c r="M95" t="s">
        <v>13</v>
      </c>
      <c r="N95">
        <v>3.1800000000000001E-3</v>
      </c>
      <c r="O95">
        <v>5.4100000000000002E-2</v>
      </c>
      <c r="P95">
        <v>3.83</v>
      </c>
      <c r="Q95" t="s">
        <v>12</v>
      </c>
      <c r="R95" t="s">
        <v>13</v>
      </c>
      <c r="S95">
        <v>1.6E-2</v>
      </c>
      <c r="T95">
        <v>0.221</v>
      </c>
      <c r="U95">
        <v>8.32</v>
      </c>
    </row>
    <row r="96" spans="1:21" x14ac:dyDescent="0.35">
      <c r="A96" s="1">
        <v>41543</v>
      </c>
      <c r="B96" t="s">
        <v>89</v>
      </c>
      <c r="C96" t="s">
        <v>162</v>
      </c>
      <c r="D96">
        <v>97</v>
      </c>
      <c r="E96">
        <v>1</v>
      </c>
      <c r="F96">
        <v>1</v>
      </c>
      <c r="G96" t="s">
        <v>57</v>
      </c>
      <c r="H96" t="s">
        <v>13</v>
      </c>
      <c r="I96">
        <v>5.2600000000000001E-2</v>
      </c>
      <c r="J96">
        <v>0.84499999999999997</v>
      </c>
      <c r="K96">
        <v>4.96</v>
      </c>
      <c r="L96" t="s">
        <v>56</v>
      </c>
      <c r="M96" t="s">
        <v>13</v>
      </c>
      <c r="N96">
        <v>3.6800000000000001E-3</v>
      </c>
      <c r="O96">
        <v>5.2699999999999997E-2</v>
      </c>
      <c r="P96">
        <v>3.75</v>
      </c>
      <c r="Q96" t="s">
        <v>12</v>
      </c>
      <c r="R96" t="s">
        <v>13</v>
      </c>
      <c r="S96">
        <v>6.11E-3</v>
      </c>
      <c r="T96">
        <v>7.8600000000000003E-2</v>
      </c>
      <c r="U96">
        <v>2.5299999999999998</v>
      </c>
    </row>
    <row r="97" spans="1:21" x14ac:dyDescent="0.35">
      <c r="A97" s="1">
        <v>41543</v>
      </c>
      <c r="B97" t="s">
        <v>89</v>
      </c>
      <c r="C97" t="s">
        <v>163</v>
      </c>
      <c r="D97">
        <v>98</v>
      </c>
      <c r="E97">
        <v>1</v>
      </c>
      <c r="F97">
        <v>1</v>
      </c>
      <c r="G97" t="s">
        <v>57</v>
      </c>
      <c r="H97" t="s">
        <v>13</v>
      </c>
      <c r="I97">
        <v>0.46500000000000002</v>
      </c>
      <c r="J97">
        <v>6.26</v>
      </c>
      <c r="K97">
        <v>211</v>
      </c>
      <c r="L97" t="s">
        <v>56</v>
      </c>
      <c r="M97" t="s">
        <v>13</v>
      </c>
      <c r="N97">
        <v>2.98E-3</v>
      </c>
      <c r="O97">
        <v>5.21E-2</v>
      </c>
      <c r="P97">
        <v>3.72</v>
      </c>
      <c r="Q97" t="s">
        <v>12</v>
      </c>
      <c r="R97" t="s">
        <v>13</v>
      </c>
      <c r="S97">
        <v>3.1E-2</v>
      </c>
      <c r="T97">
        <v>0.46400000000000002</v>
      </c>
      <c r="U97">
        <v>18.3</v>
      </c>
    </row>
    <row r="98" spans="1:21" x14ac:dyDescent="0.35">
      <c r="A98" s="1">
        <v>41543</v>
      </c>
      <c r="B98" t="s">
        <v>89</v>
      </c>
      <c r="C98" t="s">
        <v>164</v>
      </c>
      <c r="D98">
        <v>99</v>
      </c>
      <c r="E98">
        <v>1</v>
      </c>
      <c r="F98">
        <v>1</v>
      </c>
      <c r="G98" t="s">
        <v>57</v>
      </c>
      <c r="H98" t="s">
        <v>13</v>
      </c>
      <c r="I98">
        <v>7.8200000000000006E-2</v>
      </c>
      <c r="J98">
        <v>1.1399999999999999</v>
      </c>
      <c r="K98">
        <v>16.100000000000001</v>
      </c>
      <c r="L98" t="s">
        <v>56</v>
      </c>
      <c r="M98" t="s">
        <v>13</v>
      </c>
      <c r="N98">
        <v>3.5100000000000001E-3</v>
      </c>
      <c r="O98">
        <v>6.5000000000000002E-2</v>
      </c>
      <c r="P98">
        <v>4.46</v>
      </c>
      <c r="Q98" t="s">
        <v>12</v>
      </c>
      <c r="R98" t="s">
        <v>13</v>
      </c>
      <c r="S98">
        <v>9.6200000000000001E-3</v>
      </c>
      <c r="T98">
        <v>0.13300000000000001</v>
      </c>
      <c r="U98">
        <v>4.76</v>
      </c>
    </row>
    <row r="99" spans="1:21" x14ac:dyDescent="0.35">
      <c r="A99" s="1">
        <v>41543</v>
      </c>
      <c r="B99" t="s">
        <v>89</v>
      </c>
      <c r="C99" t="s">
        <v>165</v>
      </c>
      <c r="D99">
        <v>105</v>
      </c>
      <c r="E99">
        <v>1</v>
      </c>
      <c r="F99">
        <v>1</v>
      </c>
      <c r="G99" t="s">
        <v>57</v>
      </c>
      <c r="H99" t="s">
        <v>13</v>
      </c>
      <c r="I99">
        <v>0.123</v>
      </c>
      <c r="J99">
        <v>1.77</v>
      </c>
      <c r="K99">
        <v>39.9</v>
      </c>
      <c r="L99" t="s">
        <v>56</v>
      </c>
      <c r="M99" t="s">
        <v>13</v>
      </c>
      <c r="N99">
        <v>2.6599999999999999E-2</v>
      </c>
      <c r="O99">
        <v>0.379</v>
      </c>
      <c r="P99">
        <v>22.5</v>
      </c>
      <c r="Q99" t="s">
        <v>12</v>
      </c>
      <c r="R99" t="s">
        <v>13</v>
      </c>
      <c r="S99">
        <v>4.8800000000000003E-2</v>
      </c>
      <c r="T99">
        <v>0.748</v>
      </c>
      <c r="U99">
        <v>30.1</v>
      </c>
    </row>
    <row r="100" spans="1:21" x14ac:dyDescent="0.35">
      <c r="A100" s="1">
        <v>41543</v>
      </c>
      <c r="B100" t="s">
        <v>89</v>
      </c>
      <c r="C100" t="s">
        <v>14</v>
      </c>
      <c r="D100" t="s">
        <v>11</v>
      </c>
      <c r="E100">
        <v>1</v>
      </c>
      <c r="F100">
        <v>1</v>
      </c>
      <c r="G100" t="s">
        <v>57</v>
      </c>
      <c r="H100" t="s">
        <v>13</v>
      </c>
      <c r="I100">
        <v>2.12</v>
      </c>
      <c r="J100">
        <v>27.4</v>
      </c>
      <c r="K100">
        <v>1060</v>
      </c>
      <c r="L100" t="s">
        <v>56</v>
      </c>
      <c r="M100" t="s">
        <v>13</v>
      </c>
      <c r="N100">
        <v>1.4</v>
      </c>
      <c r="O100">
        <v>18.2</v>
      </c>
      <c r="P100">
        <v>1050</v>
      </c>
      <c r="Q100" t="s">
        <v>12</v>
      </c>
      <c r="R100" t="s">
        <v>13</v>
      </c>
      <c r="S100">
        <v>0.65</v>
      </c>
      <c r="T100">
        <v>9.77</v>
      </c>
      <c r="U100">
        <v>474</v>
      </c>
    </row>
    <row r="101" spans="1:21" x14ac:dyDescent="0.35">
      <c r="A101" s="1">
        <v>41543</v>
      </c>
      <c r="B101" t="s">
        <v>89</v>
      </c>
      <c r="C101" t="s">
        <v>14</v>
      </c>
      <c r="D101" t="s">
        <v>11</v>
      </c>
      <c r="E101">
        <v>1</v>
      </c>
      <c r="F101">
        <v>1</v>
      </c>
      <c r="G101" t="s">
        <v>57</v>
      </c>
      <c r="H101" t="s">
        <v>13</v>
      </c>
      <c r="I101">
        <v>2.06</v>
      </c>
      <c r="J101">
        <v>27.6</v>
      </c>
      <c r="K101">
        <v>1070</v>
      </c>
      <c r="L101" t="s">
        <v>56</v>
      </c>
      <c r="M101" t="s">
        <v>13</v>
      </c>
      <c r="N101">
        <v>1.4</v>
      </c>
      <c r="O101">
        <v>18.2</v>
      </c>
      <c r="P101">
        <v>1050</v>
      </c>
      <c r="Q101" t="s">
        <v>12</v>
      </c>
      <c r="R101" t="s">
        <v>13</v>
      </c>
      <c r="S101">
        <v>1.1599999999999999</v>
      </c>
      <c r="T101">
        <v>18.2</v>
      </c>
      <c r="U101">
        <v>1010</v>
      </c>
    </row>
    <row r="102" spans="1:21" x14ac:dyDescent="0.35">
      <c r="A102" s="1">
        <v>41543</v>
      </c>
      <c r="B102" t="s">
        <v>89</v>
      </c>
      <c r="C102" t="s">
        <v>14</v>
      </c>
      <c r="D102" t="s">
        <v>11</v>
      </c>
      <c r="E102">
        <v>1</v>
      </c>
      <c r="F102">
        <v>1</v>
      </c>
      <c r="G102" t="s">
        <v>57</v>
      </c>
      <c r="H102" t="s">
        <v>13</v>
      </c>
      <c r="I102">
        <v>2.06</v>
      </c>
      <c r="J102">
        <v>28</v>
      </c>
      <c r="K102">
        <v>1080</v>
      </c>
      <c r="L102" t="s">
        <v>56</v>
      </c>
      <c r="M102" t="s">
        <v>13</v>
      </c>
      <c r="N102">
        <v>1.42</v>
      </c>
      <c r="O102">
        <v>18.2</v>
      </c>
      <c r="P102">
        <v>1050</v>
      </c>
      <c r="Q102" t="s">
        <v>12</v>
      </c>
      <c r="R102" t="s">
        <v>13</v>
      </c>
      <c r="S102">
        <v>1.1399999999999999</v>
      </c>
      <c r="T102">
        <v>17.899999999999999</v>
      </c>
      <c r="U102">
        <v>988</v>
      </c>
    </row>
    <row r="103" spans="1:21" x14ac:dyDescent="0.35">
      <c r="A103" s="1">
        <v>41543</v>
      </c>
      <c r="B103" t="s">
        <v>89</v>
      </c>
      <c r="C103" t="s">
        <v>52</v>
      </c>
      <c r="D103" t="s">
        <v>11</v>
      </c>
      <c r="E103">
        <v>2</v>
      </c>
      <c r="F103">
        <v>1</v>
      </c>
      <c r="G103" t="s">
        <v>57</v>
      </c>
      <c r="H103" t="s">
        <v>13</v>
      </c>
      <c r="I103">
        <v>1.1100000000000001</v>
      </c>
      <c r="J103">
        <v>14.8</v>
      </c>
      <c r="K103">
        <v>543</v>
      </c>
      <c r="L103" t="s">
        <v>56</v>
      </c>
      <c r="M103" t="s">
        <v>13</v>
      </c>
      <c r="N103">
        <v>0.70499999999999996</v>
      </c>
      <c r="O103">
        <v>9.2100000000000009</v>
      </c>
      <c r="P103">
        <v>530</v>
      </c>
      <c r="Q103" t="s">
        <v>12</v>
      </c>
      <c r="R103" t="s">
        <v>13</v>
      </c>
      <c r="S103">
        <v>0.70799999999999996</v>
      </c>
      <c r="T103">
        <v>10.4</v>
      </c>
      <c r="U103">
        <v>508</v>
      </c>
    </row>
    <row r="104" spans="1:21" x14ac:dyDescent="0.35">
      <c r="A104" s="1">
        <v>41543</v>
      </c>
      <c r="B104" t="s">
        <v>89</v>
      </c>
      <c r="C104" t="s">
        <v>53</v>
      </c>
      <c r="D104" t="s">
        <v>11</v>
      </c>
      <c r="E104">
        <v>4</v>
      </c>
      <c r="F104">
        <v>1</v>
      </c>
      <c r="G104" t="s">
        <v>57</v>
      </c>
      <c r="H104" t="s">
        <v>13</v>
      </c>
      <c r="I104">
        <v>0.58699999999999997</v>
      </c>
      <c r="J104">
        <v>7.82</v>
      </c>
      <c r="K104">
        <v>271</v>
      </c>
      <c r="L104" t="s">
        <v>56</v>
      </c>
      <c r="M104" t="s">
        <v>13</v>
      </c>
      <c r="N104">
        <v>0.34899999999999998</v>
      </c>
      <c r="O104">
        <v>4.58</v>
      </c>
      <c r="P104">
        <v>264</v>
      </c>
      <c r="Q104" t="s">
        <v>12</v>
      </c>
      <c r="R104" t="s">
        <v>13</v>
      </c>
      <c r="S104">
        <v>0.39300000000000002</v>
      </c>
      <c r="T104">
        <v>5.63</v>
      </c>
      <c r="U104">
        <v>254</v>
      </c>
    </row>
    <row r="105" spans="1:21" x14ac:dyDescent="0.35">
      <c r="A105" s="1">
        <v>41543</v>
      </c>
      <c r="B105" t="s">
        <v>89</v>
      </c>
      <c r="C105" t="s">
        <v>16</v>
      </c>
      <c r="D105" t="s">
        <v>11</v>
      </c>
      <c r="E105">
        <v>10</v>
      </c>
      <c r="F105">
        <v>1</v>
      </c>
      <c r="G105" t="s">
        <v>57</v>
      </c>
      <c r="H105" t="s">
        <v>13</v>
      </c>
      <c r="I105">
        <v>0.246</v>
      </c>
      <c r="J105">
        <v>3.34</v>
      </c>
      <c r="K105">
        <v>99.3</v>
      </c>
      <c r="L105" t="s">
        <v>56</v>
      </c>
      <c r="M105" t="s">
        <v>13</v>
      </c>
      <c r="N105">
        <v>0.13200000000000001</v>
      </c>
      <c r="O105">
        <v>1.77</v>
      </c>
      <c r="P105">
        <v>103</v>
      </c>
      <c r="Q105" t="s">
        <v>12</v>
      </c>
      <c r="R105" t="s">
        <v>13</v>
      </c>
      <c r="S105">
        <v>0.16900000000000001</v>
      </c>
      <c r="T105">
        <v>2.41</v>
      </c>
      <c r="U105">
        <v>102</v>
      </c>
    </row>
    <row r="106" spans="1:21" x14ac:dyDescent="0.35">
      <c r="A106" s="1">
        <v>41543</v>
      </c>
      <c r="B106" t="s">
        <v>89</v>
      </c>
      <c r="C106" t="s">
        <v>54</v>
      </c>
      <c r="D106" t="s">
        <v>11</v>
      </c>
      <c r="E106">
        <v>20</v>
      </c>
      <c r="F106">
        <v>1</v>
      </c>
      <c r="G106" t="s">
        <v>57</v>
      </c>
      <c r="H106" t="s">
        <v>13</v>
      </c>
      <c r="I106">
        <v>0.14199999999999999</v>
      </c>
      <c r="J106">
        <v>2</v>
      </c>
      <c r="K106">
        <v>48.6</v>
      </c>
      <c r="L106" t="s">
        <v>56</v>
      </c>
      <c r="M106" t="s">
        <v>13</v>
      </c>
      <c r="N106">
        <v>6.3E-2</v>
      </c>
      <c r="O106">
        <v>0.86099999999999999</v>
      </c>
      <c r="P106">
        <v>50.2</v>
      </c>
      <c r="Q106" t="s">
        <v>12</v>
      </c>
      <c r="R106" t="s">
        <v>13</v>
      </c>
      <c r="S106">
        <v>8.48E-2</v>
      </c>
      <c r="T106">
        <v>1.22</v>
      </c>
      <c r="U106">
        <v>49.9</v>
      </c>
    </row>
    <row r="107" spans="1:21" x14ac:dyDescent="0.35">
      <c r="A107" s="1">
        <v>41543</v>
      </c>
      <c r="B107" t="s">
        <v>89</v>
      </c>
      <c r="C107" t="s">
        <v>18</v>
      </c>
      <c r="D107" t="s">
        <v>11</v>
      </c>
      <c r="E107">
        <v>40</v>
      </c>
      <c r="F107">
        <v>1</v>
      </c>
      <c r="G107" t="s">
        <v>57</v>
      </c>
      <c r="H107" t="s">
        <v>13</v>
      </c>
      <c r="I107">
        <v>8.7599999999999997E-2</v>
      </c>
      <c r="J107">
        <v>1.26</v>
      </c>
      <c r="K107">
        <v>20.6</v>
      </c>
      <c r="L107" t="s">
        <v>56</v>
      </c>
      <c r="M107" t="s">
        <v>13</v>
      </c>
      <c r="N107">
        <v>3.0499999999999999E-2</v>
      </c>
      <c r="O107">
        <v>0.42199999999999999</v>
      </c>
      <c r="P107">
        <v>25</v>
      </c>
      <c r="Q107" t="s">
        <v>12</v>
      </c>
      <c r="R107" t="s">
        <v>13</v>
      </c>
      <c r="S107">
        <v>4.2200000000000001E-2</v>
      </c>
      <c r="T107">
        <v>0.61399999999999999</v>
      </c>
      <c r="U107">
        <v>24.5</v>
      </c>
    </row>
    <row r="108" spans="1:21" x14ac:dyDescent="0.35">
      <c r="A108" s="1">
        <v>41543</v>
      </c>
      <c r="B108" t="s">
        <v>89</v>
      </c>
      <c r="C108" t="s">
        <v>55</v>
      </c>
      <c r="D108" t="s">
        <v>11</v>
      </c>
      <c r="E108">
        <v>100</v>
      </c>
      <c r="F108">
        <v>1</v>
      </c>
      <c r="G108" t="s">
        <v>57</v>
      </c>
      <c r="H108" t="s">
        <v>13</v>
      </c>
      <c r="I108">
        <v>5.2200000000000003E-2</v>
      </c>
      <c r="J108">
        <v>0.82599999999999996</v>
      </c>
      <c r="K108">
        <v>4.24</v>
      </c>
      <c r="L108" t="s">
        <v>56</v>
      </c>
      <c r="M108" t="s">
        <v>13</v>
      </c>
      <c r="N108">
        <v>1.29E-2</v>
      </c>
      <c r="O108">
        <v>0.189</v>
      </c>
      <c r="P108">
        <v>11.6</v>
      </c>
      <c r="Q108" t="s">
        <v>12</v>
      </c>
      <c r="R108" t="s">
        <v>13</v>
      </c>
      <c r="S108">
        <v>1.83E-2</v>
      </c>
      <c r="T108">
        <v>0.26100000000000001</v>
      </c>
      <c r="U108">
        <v>9.9499999999999993</v>
      </c>
    </row>
    <row r="109" spans="1:21" x14ac:dyDescent="0.35">
      <c r="A109" s="1">
        <v>41543</v>
      </c>
      <c r="B109" t="s">
        <v>89</v>
      </c>
      <c r="C109" t="s">
        <v>60</v>
      </c>
      <c r="D109" t="s">
        <v>11</v>
      </c>
      <c r="E109">
        <v>200</v>
      </c>
      <c r="F109">
        <v>1</v>
      </c>
      <c r="G109" t="s">
        <v>57</v>
      </c>
      <c r="H109" t="s">
        <v>13</v>
      </c>
      <c r="I109">
        <v>5.3699999999999998E-2</v>
      </c>
      <c r="J109">
        <v>0.77400000000000002</v>
      </c>
      <c r="K109">
        <v>2.29</v>
      </c>
      <c r="L109" t="s">
        <v>56</v>
      </c>
      <c r="M109" t="s">
        <v>13</v>
      </c>
      <c r="N109">
        <v>6.7499999999999999E-3</v>
      </c>
      <c r="O109">
        <v>0.10199999999999999</v>
      </c>
      <c r="P109">
        <v>6.58</v>
      </c>
      <c r="Q109" t="s">
        <v>12</v>
      </c>
      <c r="R109" t="s">
        <v>13</v>
      </c>
      <c r="S109">
        <v>9.0299999999999998E-3</v>
      </c>
      <c r="T109">
        <v>0.13500000000000001</v>
      </c>
      <c r="U109">
        <v>4.8099999999999996</v>
      </c>
    </row>
    <row r="110" spans="1:21" x14ac:dyDescent="0.35">
      <c r="A110" s="1">
        <v>41543</v>
      </c>
      <c r="B110" t="s">
        <v>89</v>
      </c>
      <c r="C110" t="s">
        <v>61</v>
      </c>
      <c r="D110" t="s">
        <v>11</v>
      </c>
      <c r="E110">
        <v>400</v>
      </c>
      <c r="F110">
        <v>1</v>
      </c>
      <c r="G110" t="s">
        <v>57</v>
      </c>
      <c r="H110" t="s">
        <v>13</v>
      </c>
      <c r="I110">
        <v>4.7699999999999999E-2</v>
      </c>
      <c r="J110">
        <v>0.78200000000000003</v>
      </c>
      <c r="K110">
        <v>2.58</v>
      </c>
      <c r="L110" t="s">
        <v>56</v>
      </c>
      <c r="M110" t="s">
        <v>13</v>
      </c>
      <c r="N110">
        <v>4.3800000000000002E-3</v>
      </c>
      <c r="O110">
        <v>7.1800000000000003E-2</v>
      </c>
      <c r="P110">
        <v>4.8499999999999996</v>
      </c>
      <c r="Q110" t="s">
        <v>12</v>
      </c>
      <c r="R110" t="s">
        <v>13</v>
      </c>
      <c r="S110">
        <v>5.2199999999999998E-3</v>
      </c>
      <c r="T110">
        <v>8.77E-2</v>
      </c>
      <c r="U110">
        <v>2.9</v>
      </c>
    </row>
    <row r="111" spans="1:21" x14ac:dyDescent="0.35">
      <c r="A111" s="1">
        <v>41543</v>
      </c>
      <c r="B111" t="s">
        <v>89</v>
      </c>
      <c r="C111" t="s">
        <v>62</v>
      </c>
      <c r="D111" t="s">
        <v>88</v>
      </c>
      <c r="E111">
        <v>1</v>
      </c>
      <c r="F111">
        <v>1</v>
      </c>
      <c r="G111" t="s">
        <v>57</v>
      </c>
      <c r="H111" t="s">
        <v>13</v>
      </c>
      <c r="I111">
        <v>4.9200000000000001E-2</v>
      </c>
      <c r="J111">
        <v>0.83899999999999997</v>
      </c>
      <c r="K111">
        <v>4.72</v>
      </c>
      <c r="L111" t="s">
        <v>56</v>
      </c>
      <c r="M111" t="s">
        <v>13</v>
      </c>
      <c r="N111">
        <v>1.39E-3</v>
      </c>
      <c r="O111">
        <v>1.18E-2</v>
      </c>
      <c r="P111">
        <v>1.4</v>
      </c>
      <c r="Q111" t="s">
        <v>12</v>
      </c>
      <c r="R111" t="s">
        <v>13</v>
      </c>
      <c r="S111">
        <v>2.2799999999999999E-3</v>
      </c>
      <c r="T111">
        <v>4.5300000000000002E-3</v>
      </c>
      <c r="U111">
        <v>-0.47799999999999998</v>
      </c>
    </row>
    <row r="112" spans="1:21" x14ac:dyDescent="0.35">
      <c r="A112" s="1">
        <v>41543</v>
      </c>
      <c r="B112" t="s">
        <v>89</v>
      </c>
      <c r="C112" t="s">
        <v>166</v>
      </c>
      <c r="D112" t="s">
        <v>11</v>
      </c>
      <c r="E112">
        <v>1</v>
      </c>
      <c r="F112">
        <v>1</v>
      </c>
      <c r="G112" t="s">
        <v>57</v>
      </c>
      <c r="H112" t="s">
        <v>13</v>
      </c>
      <c r="I112">
        <v>2.06</v>
      </c>
      <c r="J112">
        <v>27.7</v>
      </c>
      <c r="K112">
        <v>1070</v>
      </c>
      <c r="L112" t="s">
        <v>56</v>
      </c>
      <c r="M112" t="s">
        <v>13</v>
      </c>
      <c r="N112">
        <v>1.4</v>
      </c>
      <c r="O112">
        <v>18.100000000000001</v>
      </c>
      <c r="P112">
        <v>1040</v>
      </c>
      <c r="Q112" t="s">
        <v>12</v>
      </c>
      <c r="R112" t="s">
        <v>13</v>
      </c>
      <c r="S112">
        <v>1.1200000000000001</v>
      </c>
      <c r="T112">
        <v>17.399999999999999</v>
      </c>
      <c r="U112">
        <v>955</v>
      </c>
    </row>
    <row r="113" spans="1:21" x14ac:dyDescent="0.35">
      <c r="A113" s="1">
        <v>41543</v>
      </c>
      <c r="B113" t="s">
        <v>89</v>
      </c>
      <c r="C113" t="s">
        <v>167</v>
      </c>
      <c r="D113" t="s">
        <v>19</v>
      </c>
      <c r="E113">
        <v>1</v>
      </c>
      <c r="F113">
        <v>1</v>
      </c>
      <c r="G113" t="s">
        <v>57</v>
      </c>
      <c r="H113" t="s">
        <v>13</v>
      </c>
      <c r="I113">
        <v>5.9400000000000001E-2</v>
      </c>
      <c r="J113">
        <v>0.92100000000000004</v>
      </c>
      <c r="K113">
        <v>7.83</v>
      </c>
      <c r="L113" t="s">
        <v>56</v>
      </c>
      <c r="M113" t="s">
        <v>13</v>
      </c>
      <c r="N113">
        <v>-1.58E-3</v>
      </c>
      <c r="O113">
        <v>-6.2599999999999999E-3</v>
      </c>
      <c r="P113">
        <v>0.36099999999999999</v>
      </c>
      <c r="Q113" t="s">
        <v>12</v>
      </c>
      <c r="R113" t="s">
        <v>13</v>
      </c>
      <c r="S113">
        <v>1.19</v>
      </c>
      <c r="T113">
        <v>18.899999999999999</v>
      </c>
      <c r="U113">
        <v>1060</v>
      </c>
    </row>
    <row r="114" spans="1:21" x14ac:dyDescent="0.35">
      <c r="A114" s="1">
        <v>41543</v>
      </c>
      <c r="B114" t="s">
        <v>89</v>
      </c>
      <c r="C114" t="s">
        <v>168</v>
      </c>
      <c r="D114">
        <v>105</v>
      </c>
      <c r="E114">
        <v>1</v>
      </c>
      <c r="F114">
        <v>1</v>
      </c>
      <c r="G114" t="s">
        <v>57</v>
      </c>
      <c r="H114" t="s">
        <v>13</v>
      </c>
      <c r="I114">
        <v>10.4</v>
      </c>
      <c r="J114">
        <v>44.7</v>
      </c>
      <c r="K114">
        <v>1790</v>
      </c>
      <c r="L114" t="s">
        <v>56</v>
      </c>
      <c r="M114" t="s">
        <v>13</v>
      </c>
      <c r="N114">
        <v>4.43</v>
      </c>
      <c r="O114">
        <v>24.7</v>
      </c>
      <c r="P114">
        <v>1420</v>
      </c>
      <c r="Q114" t="s">
        <v>12</v>
      </c>
      <c r="R114" t="s">
        <v>13</v>
      </c>
      <c r="S114">
        <v>0.309</v>
      </c>
      <c r="T114">
        <v>0.61799999999999999</v>
      </c>
      <c r="U114">
        <v>24.7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31"/>
  <sheetViews>
    <sheetView workbookViewId="0">
      <selection activeCell="C16" sqref="C16"/>
    </sheetView>
  </sheetViews>
  <sheetFormatPr defaultRowHeight="14.5" x14ac:dyDescent="0.35"/>
  <cols>
    <col min="1" max="1" width="10.81640625" customWidth="1"/>
    <col min="3" max="3" width="18.1796875" customWidth="1"/>
  </cols>
  <sheetData>
    <row r="1" spans="1:43" s="2" customFormat="1" ht="43.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</row>
    <row r="2" spans="1:43" s="2" customFormat="1" x14ac:dyDescent="0.35">
      <c r="A2" s="1">
        <v>41543</v>
      </c>
      <c r="B2" t="s">
        <v>87</v>
      </c>
      <c r="C2" t="s">
        <v>63</v>
      </c>
      <c r="D2" t="s">
        <v>17</v>
      </c>
      <c r="E2">
        <v>1</v>
      </c>
      <c r="F2">
        <v>1</v>
      </c>
      <c r="G2" t="s">
        <v>57</v>
      </c>
      <c r="H2" t="s">
        <v>13</v>
      </c>
      <c r="I2">
        <v>6.3700000000000007E-2</v>
      </c>
      <c r="J2">
        <v>0.94599999999999995</v>
      </c>
      <c r="K2">
        <v>8.76</v>
      </c>
      <c r="L2" t="s">
        <v>56</v>
      </c>
      <c r="M2" t="s">
        <v>13</v>
      </c>
      <c r="N2">
        <v>6.6100000000000004E-3</v>
      </c>
      <c r="O2">
        <v>0.112</v>
      </c>
      <c r="P2">
        <v>7.13</v>
      </c>
      <c r="Q2" t="s">
        <v>12</v>
      </c>
      <c r="R2" t="s">
        <v>13</v>
      </c>
      <c r="S2">
        <v>1.24E-2</v>
      </c>
      <c r="T2">
        <v>0.183</v>
      </c>
      <c r="U2">
        <v>6.78</v>
      </c>
      <c r="AF2"/>
      <c r="AG2"/>
      <c r="AH2" s="4"/>
      <c r="AO2"/>
      <c r="AP2"/>
      <c r="AQ2" s="4"/>
    </row>
    <row r="3" spans="1:43" s="2" customFormat="1" x14ac:dyDescent="0.35">
      <c r="A3" s="1">
        <v>41543</v>
      </c>
      <c r="B3" t="s">
        <v>87</v>
      </c>
      <c r="C3" t="s">
        <v>63</v>
      </c>
      <c r="D3" t="s">
        <v>17</v>
      </c>
      <c r="E3">
        <v>1</v>
      </c>
      <c r="F3">
        <v>1</v>
      </c>
      <c r="G3" t="s">
        <v>57</v>
      </c>
      <c r="H3" t="s">
        <v>13</v>
      </c>
      <c r="I3">
        <v>6.3899999999999998E-2</v>
      </c>
      <c r="J3">
        <v>0.90800000000000003</v>
      </c>
      <c r="K3">
        <v>7.32</v>
      </c>
      <c r="L3" t="s">
        <v>56</v>
      </c>
      <c r="M3" t="s">
        <v>13</v>
      </c>
      <c r="N3">
        <v>6.4099999999999999E-3</v>
      </c>
      <c r="O3">
        <v>9.7600000000000006E-2</v>
      </c>
      <c r="P3">
        <v>6.33</v>
      </c>
      <c r="Q3" t="s">
        <v>12</v>
      </c>
      <c r="R3" t="s">
        <v>13</v>
      </c>
      <c r="S3">
        <v>1.24E-2</v>
      </c>
      <c r="T3">
        <v>0.157</v>
      </c>
      <c r="U3">
        <v>5.7</v>
      </c>
      <c r="AF3"/>
      <c r="AG3"/>
      <c r="AH3" s="4"/>
      <c r="AO3"/>
      <c r="AP3"/>
      <c r="AQ3" s="4"/>
    </row>
    <row r="4" spans="1:43" s="2" customFormat="1" x14ac:dyDescent="0.35">
      <c r="A4" s="1">
        <v>41543</v>
      </c>
      <c r="B4" t="s">
        <v>87</v>
      </c>
      <c r="C4" t="s">
        <v>63</v>
      </c>
      <c r="D4" t="s">
        <v>17</v>
      </c>
      <c r="E4">
        <v>1</v>
      </c>
      <c r="F4">
        <v>1</v>
      </c>
      <c r="G4" t="s">
        <v>57</v>
      </c>
      <c r="H4" t="s">
        <v>13</v>
      </c>
      <c r="I4">
        <v>6.6199999999999995E-2</v>
      </c>
      <c r="J4">
        <v>0.96099999999999997</v>
      </c>
      <c r="K4">
        <v>9.33</v>
      </c>
      <c r="L4" t="s">
        <v>56</v>
      </c>
      <c r="M4" t="s">
        <v>13</v>
      </c>
      <c r="N4">
        <v>6.7600000000000004E-3</v>
      </c>
      <c r="O4">
        <v>0.10199999999999999</v>
      </c>
      <c r="P4">
        <v>6.61</v>
      </c>
      <c r="Q4" t="s">
        <v>12</v>
      </c>
      <c r="R4" t="s">
        <v>13</v>
      </c>
      <c r="S4">
        <v>1.24E-2</v>
      </c>
      <c r="T4">
        <v>0.16600000000000001</v>
      </c>
      <c r="U4">
        <v>6.09</v>
      </c>
      <c r="AF4"/>
      <c r="AG4"/>
      <c r="AH4" s="4"/>
      <c r="AO4"/>
      <c r="AP4"/>
      <c r="AQ4" s="4"/>
    </row>
    <row r="5" spans="1:43" s="2" customFormat="1" x14ac:dyDescent="0.35">
      <c r="A5" s="1">
        <v>41543</v>
      </c>
      <c r="B5" t="s">
        <v>87</v>
      </c>
      <c r="C5" t="s">
        <v>63</v>
      </c>
      <c r="D5" t="s">
        <v>17</v>
      </c>
      <c r="E5">
        <v>1</v>
      </c>
      <c r="F5">
        <v>1</v>
      </c>
      <c r="G5" t="s">
        <v>57</v>
      </c>
      <c r="H5" t="s">
        <v>13</v>
      </c>
      <c r="I5">
        <v>6.7299999999999999E-2</v>
      </c>
      <c r="J5">
        <v>1.02</v>
      </c>
      <c r="K5">
        <v>11.5</v>
      </c>
      <c r="L5" t="s">
        <v>56</v>
      </c>
      <c r="M5" t="s">
        <v>13</v>
      </c>
      <c r="N5">
        <v>6.5399999999999998E-3</v>
      </c>
      <c r="O5">
        <v>9.2399999999999996E-2</v>
      </c>
      <c r="P5">
        <v>6.03</v>
      </c>
      <c r="Q5" t="s">
        <v>12</v>
      </c>
      <c r="R5" t="s">
        <v>13</v>
      </c>
      <c r="S5">
        <v>1.11E-2</v>
      </c>
      <c r="T5">
        <v>0.16300000000000001</v>
      </c>
      <c r="U5">
        <v>5.94</v>
      </c>
      <c r="AF5"/>
      <c r="AG5"/>
      <c r="AH5" s="4"/>
      <c r="AO5"/>
      <c r="AP5"/>
      <c r="AQ5" s="4"/>
    </row>
    <row r="6" spans="1:43" s="2" customFormat="1" x14ac:dyDescent="0.35">
      <c r="A6" s="1">
        <v>41543</v>
      </c>
      <c r="B6" t="s">
        <v>87</v>
      </c>
      <c r="C6" t="s">
        <v>63</v>
      </c>
      <c r="D6" t="s">
        <v>17</v>
      </c>
      <c r="E6">
        <v>1</v>
      </c>
      <c r="F6">
        <v>1</v>
      </c>
      <c r="G6" t="s">
        <v>57</v>
      </c>
      <c r="H6" t="s">
        <v>13</v>
      </c>
      <c r="I6">
        <v>6.5199999999999994E-2</v>
      </c>
      <c r="J6">
        <v>0.96499999999999997</v>
      </c>
      <c r="K6">
        <v>9.49</v>
      </c>
      <c r="L6" t="s">
        <v>56</v>
      </c>
      <c r="M6" t="s">
        <v>13</v>
      </c>
      <c r="N6">
        <v>6.8799999999999998E-3</v>
      </c>
      <c r="O6">
        <v>0.115</v>
      </c>
      <c r="P6">
        <v>7.32</v>
      </c>
      <c r="Q6" t="s">
        <v>12</v>
      </c>
      <c r="R6" t="s">
        <v>13</v>
      </c>
      <c r="S6">
        <v>1.0999999999999999E-2</v>
      </c>
      <c r="T6">
        <v>0.16700000000000001</v>
      </c>
      <c r="U6">
        <v>6.14</v>
      </c>
      <c r="AF6"/>
      <c r="AG6"/>
      <c r="AH6" s="4"/>
      <c r="AO6"/>
      <c r="AP6"/>
      <c r="AQ6" s="4"/>
    </row>
    <row r="7" spans="1:43" s="2" customFormat="1" x14ac:dyDescent="0.35">
      <c r="A7" s="1">
        <v>41543</v>
      </c>
      <c r="B7" t="s">
        <v>87</v>
      </c>
      <c r="C7" t="s">
        <v>63</v>
      </c>
      <c r="D7" t="s">
        <v>17</v>
      </c>
      <c r="E7">
        <v>1</v>
      </c>
      <c r="F7">
        <v>1</v>
      </c>
      <c r="G7" t="s">
        <v>57</v>
      </c>
      <c r="H7" t="s">
        <v>13</v>
      </c>
      <c r="I7">
        <v>6.3500000000000001E-2</v>
      </c>
      <c r="J7">
        <v>0.96199999999999997</v>
      </c>
      <c r="K7">
        <v>9.36</v>
      </c>
      <c r="L7" t="s">
        <v>56</v>
      </c>
      <c r="M7" t="s">
        <v>13</v>
      </c>
      <c r="N7">
        <v>6.3899999999999998E-3</v>
      </c>
      <c r="O7">
        <v>9.3899999999999997E-2</v>
      </c>
      <c r="P7">
        <v>6.12</v>
      </c>
      <c r="Q7" t="s">
        <v>12</v>
      </c>
      <c r="R7" t="s">
        <v>13</v>
      </c>
      <c r="S7">
        <v>1.1299999999999999E-2</v>
      </c>
      <c r="T7">
        <v>0.17</v>
      </c>
      <c r="U7">
        <v>6.24</v>
      </c>
      <c r="AF7"/>
      <c r="AG7"/>
      <c r="AH7" s="4"/>
      <c r="AO7"/>
      <c r="AP7"/>
      <c r="AQ7" s="4"/>
    </row>
    <row r="8" spans="1:43" s="2" customFormat="1" x14ac:dyDescent="0.35">
      <c r="A8" s="1">
        <v>41543</v>
      </c>
      <c r="B8" t="s">
        <v>87</v>
      </c>
      <c r="C8" t="s">
        <v>63</v>
      </c>
      <c r="D8" t="s">
        <v>17</v>
      </c>
      <c r="E8">
        <v>1</v>
      </c>
      <c r="F8">
        <v>1</v>
      </c>
      <c r="G8" t="s">
        <v>57</v>
      </c>
      <c r="H8" t="s">
        <v>13</v>
      </c>
      <c r="I8">
        <v>6.3600000000000004E-2</v>
      </c>
      <c r="J8">
        <v>0.94399999999999995</v>
      </c>
      <c r="K8">
        <v>8.69</v>
      </c>
      <c r="L8" t="s">
        <v>56</v>
      </c>
      <c r="M8" t="s">
        <v>13</v>
      </c>
      <c r="N8">
        <v>6.9699999999999996E-3</v>
      </c>
      <c r="O8">
        <v>9.6600000000000005E-2</v>
      </c>
      <c r="P8">
        <v>6.27</v>
      </c>
      <c r="Q8" t="s">
        <v>12</v>
      </c>
      <c r="R8" t="s">
        <v>13</v>
      </c>
      <c r="S8">
        <v>1.15E-2</v>
      </c>
      <c r="T8">
        <v>0.16800000000000001</v>
      </c>
      <c r="U8">
        <v>6.15</v>
      </c>
      <c r="AF8"/>
      <c r="AG8"/>
      <c r="AH8" s="4"/>
      <c r="AO8"/>
      <c r="AP8"/>
      <c r="AQ8" s="4"/>
    </row>
    <row r="9" spans="1:43" x14ac:dyDescent="0.35">
      <c r="A9" s="1">
        <v>41543</v>
      </c>
      <c r="B9" t="s">
        <v>87</v>
      </c>
      <c r="C9" t="s">
        <v>63</v>
      </c>
      <c r="D9" t="s">
        <v>17</v>
      </c>
      <c r="E9">
        <v>1</v>
      </c>
      <c r="F9">
        <v>1</v>
      </c>
      <c r="G9" t="s">
        <v>57</v>
      </c>
      <c r="H9" t="s">
        <v>13</v>
      </c>
      <c r="I9">
        <v>7.8899999999999998E-2</v>
      </c>
      <c r="J9">
        <v>0.92200000000000004</v>
      </c>
      <c r="K9">
        <v>7.85</v>
      </c>
      <c r="L9" t="s">
        <v>56</v>
      </c>
      <c r="M9" t="s">
        <v>13</v>
      </c>
      <c r="N9">
        <v>6.62E-3</v>
      </c>
      <c r="O9">
        <v>0.129</v>
      </c>
      <c r="P9">
        <v>8.11</v>
      </c>
      <c r="Q9" t="s">
        <v>12</v>
      </c>
      <c r="R9" t="s">
        <v>13</v>
      </c>
      <c r="S9">
        <v>1.06E-2</v>
      </c>
      <c r="T9">
        <v>0.156</v>
      </c>
      <c r="U9">
        <v>5.69</v>
      </c>
      <c r="W9" s="2"/>
      <c r="Y9" s="2"/>
      <c r="AH9" s="4"/>
      <c r="AQ9" s="4"/>
    </row>
    <row r="11" spans="1:43" x14ac:dyDescent="0.35">
      <c r="J11" t="s">
        <v>44</v>
      </c>
      <c r="K11">
        <v>5</v>
      </c>
      <c r="O11" t="s">
        <v>44</v>
      </c>
      <c r="P11">
        <v>5</v>
      </c>
      <c r="T11" t="s">
        <v>44</v>
      </c>
      <c r="U11">
        <v>5</v>
      </c>
    </row>
    <row r="12" spans="1:43" x14ac:dyDescent="0.35">
      <c r="J12" t="s">
        <v>45</v>
      </c>
      <c r="K12" s="7">
        <f>AVERAGE(K3:K9)</f>
        <v>9.0771428571428565</v>
      </c>
      <c r="O12" t="s">
        <v>45</v>
      </c>
      <c r="P12" s="7">
        <f>AVERAGE(P3:P9)</f>
        <v>6.6842857142857151</v>
      </c>
      <c r="R12" s="4"/>
      <c r="T12" t="s">
        <v>45</v>
      </c>
      <c r="U12" s="7">
        <f>AVERAGE(U3:U9)</f>
        <v>5.992857142857142</v>
      </c>
    </row>
    <row r="13" spans="1:43" x14ac:dyDescent="0.35">
      <c r="J13" t="s">
        <v>46</v>
      </c>
      <c r="K13" s="7">
        <f>STDEV(K3:K9)</f>
        <v>1.3495643035897882</v>
      </c>
      <c r="O13" t="s">
        <v>46</v>
      </c>
      <c r="P13" s="7">
        <f>STDEV(P3:P9)</f>
        <v>0.76223043634797039</v>
      </c>
      <c r="T13" t="s">
        <v>46</v>
      </c>
      <c r="U13" s="7">
        <f>STDEV(U3:U9)</f>
        <v>0.2225394561056746</v>
      </c>
    </row>
    <row r="14" spans="1:43" x14ac:dyDescent="0.35">
      <c r="J14" t="s">
        <v>75</v>
      </c>
      <c r="K14" s="7">
        <f>100*K13/K12</f>
        <v>14.867721317482717</v>
      </c>
      <c r="O14" t="s">
        <v>75</v>
      </c>
      <c r="P14" s="7">
        <f>100*P13/P12</f>
        <v>11.403319201615286</v>
      </c>
      <c r="T14" t="s">
        <v>75</v>
      </c>
      <c r="U14" s="7">
        <f>100*U13/U12</f>
        <v>3.7134116632651311</v>
      </c>
    </row>
    <row r="15" spans="1:43" x14ac:dyDescent="0.35">
      <c r="J15" t="s">
        <v>47</v>
      </c>
      <c r="K15" s="7">
        <f>TINV(0.02,6)</f>
        <v>3.1426684032909828</v>
      </c>
      <c r="O15" t="s">
        <v>47</v>
      </c>
      <c r="P15" s="7">
        <f>TINV(0.02,6)</f>
        <v>3.1426684032909828</v>
      </c>
      <c r="T15" t="s">
        <v>47</v>
      </c>
      <c r="U15" s="7">
        <f>TINV(0.02,6)</f>
        <v>3.1426684032909828</v>
      </c>
    </row>
    <row r="16" spans="1:43" s="2" customFormat="1" x14ac:dyDescent="0.35">
      <c r="J16" t="s">
        <v>48</v>
      </c>
      <c r="K16" s="8">
        <f>K13*K15</f>
        <v>4.2412330951010269</v>
      </c>
      <c r="O16" t="s">
        <v>48</v>
      </c>
      <c r="P16" s="8">
        <f>P13*P15</f>
        <v>2.3954375083374653</v>
      </c>
      <c r="Q16"/>
      <c r="R16"/>
      <c r="T16" t="s">
        <v>48</v>
      </c>
      <c r="U16" s="8">
        <f>U13*U15</f>
        <v>0.69936771718886415</v>
      </c>
    </row>
    <row r="17" spans="10:23" x14ac:dyDescent="0.35">
      <c r="J17" t="s">
        <v>49</v>
      </c>
      <c r="K17" s="8">
        <f>10*K13</f>
        <v>13.495643035897881</v>
      </c>
      <c r="O17" t="s">
        <v>49</v>
      </c>
      <c r="P17" s="8">
        <f>10*P13</f>
        <v>7.6223043634797039</v>
      </c>
      <c r="T17" t="s">
        <v>49</v>
      </c>
      <c r="U17" s="8">
        <f>10*U13</f>
        <v>2.225394561056746</v>
      </c>
    </row>
    <row r="18" spans="10:23" x14ac:dyDescent="0.35">
      <c r="J18" t="s">
        <v>76</v>
      </c>
      <c r="K18" s="8">
        <f>100*(K12-K11)/K11</f>
        <v>81.54285714285713</v>
      </c>
      <c r="O18" t="s">
        <v>76</v>
      </c>
      <c r="P18" s="8">
        <f>100*(P12-P11)/P11</f>
        <v>33.685714285714297</v>
      </c>
      <c r="T18" t="s">
        <v>76</v>
      </c>
      <c r="U18" s="8">
        <f>100*(U12-U11)/U11</f>
        <v>19.85714285714284</v>
      </c>
    </row>
    <row r="19" spans="10:23" x14ac:dyDescent="0.35">
      <c r="J19" t="s">
        <v>77</v>
      </c>
      <c r="K19" s="8">
        <f>K11/K16</f>
        <v>1.1789024295258403</v>
      </c>
      <c r="O19" t="s">
        <v>77</v>
      </c>
      <c r="P19" s="8">
        <f>P11/P16</f>
        <v>2.0873013729630587</v>
      </c>
      <c r="T19" t="s">
        <v>77</v>
      </c>
      <c r="U19" s="8">
        <f>U11/U16</f>
        <v>7.1493148412650429</v>
      </c>
    </row>
    <row r="20" spans="10:23" x14ac:dyDescent="0.35">
      <c r="J20" t="s">
        <v>78</v>
      </c>
      <c r="K20" s="8">
        <f>100*K12/K11</f>
        <v>181.54285714285714</v>
      </c>
      <c r="O20" t="s">
        <v>78</v>
      </c>
      <c r="P20" s="8">
        <f>100*P12/P11</f>
        <v>133.68571428571431</v>
      </c>
      <c r="T20" t="s">
        <v>78</v>
      </c>
      <c r="U20" s="8">
        <f>100*U12/U11</f>
        <v>119.85714285714285</v>
      </c>
    </row>
    <row r="21" spans="10:23" x14ac:dyDescent="0.35">
      <c r="J21" t="s">
        <v>79</v>
      </c>
      <c r="K21" s="8">
        <f>K12/K13</f>
        <v>6.7259802537737636</v>
      </c>
      <c r="O21" t="s">
        <v>79</v>
      </c>
      <c r="P21" s="8">
        <f>P12/P13</f>
        <v>8.7693765501043721</v>
      </c>
      <c r="T21" t="s">
        <v>79</v>
      </c>
      <c r="U21" s="8">
        <f>U12/U13</f>
        <v>26.929413991249206</v>
      </c>
    </row>
    <row r="22" spans="10:23" x14ac:dyDescent="0.35">
      <c r="L22" s="4"/>
      <c r="W22" s="4"/>
    </row>
    <row r="23" spans="10:23" x14ac:dyDescent="0.35">
      <c r="J23" t="s">
        <v>80</v>
      </c>
    </row>
    <row r="25" spans="10:23" x14ac:dyDescent="0.35">
      <c r="J25" t="s">
        <v>81</v>
      </c>
    </row>
    <row r="26" spans="10:23" x14ac:dyDescent="0.35">
      <c r="K26" t="s">
        <v>82</v>
      </c>
    </row>
    <row r="27" spans="10:23" x14ac:dyDescent="0.35">
      <c r="K27" t="s">
        <v>83</v>
      </c>
    </row>
    <row r="28" spans="10:23" x14ac:dyDescent="0.35">
      <c r="K28" t="s">
        <v>84</v>
      </c>
    </row>
    <row r="30" spans="10:23" x14ac:dyDescent="0.35">
      <c r="J30" t="s">
        <v>85</v>
      </c>
    </row>
    <row r="31" spans="10:23" x14ac:dyDescent="0.35">
      <c r="K31" t="s">
        <v>86</v>
      </c>
    </row>
  </sheetData>
  <printOptions gridLines="1"/>
  <pageMargins left="0.7" right="0.7" top="0.75" bottom="0.75" header="0.3" footer="0.3"/>
  <pageSetup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for Export</vt:lpstr>
      <vt:lpstr>QAQC</vt:lpstr>
      <vt:lpstr>OM_9-26-2013_09-51-22AM</vt:lpstr>
      <vt:lpstr>OM_9-26-2013_11-47-09AM</vt:lpstr>
      <vt:lpstr>MDLs</vt:lpstr>
    </vt:vector>
  </TitlesOfParts>
  <Company>Virginia Tech Stream Team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Niederlehner, Barbara</cp:lastModifiedBy>
  <cp:lastPrinted>2013-09-23T17:49:54Z</cp:lastPrinted>
  <dcterms:created xsi:type="dcterms:W3CDTF">2010-09-09T13:26:46Z</dcterms:created>
  <dcterms:modified xsi:type="dcterms:W3CDTF">2017-09-13T18:39:04Z</dcterms:modified>
</cp:coreProperties>
</file>