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_TNTP/2020/"/>
    </mc:Choice>
  </mc:AlternateContent>
  <xr:revisionPtr revIDLastSave="0" documentId="13_ncr:1_{E56D7F26-19A0-1D49-BF17-78A320C4F843}" xr6:coauthVersionLast="46" xr6:coauthVersionMax="46" xr10:uidLastSave="{00000000-0000-0000-0000-000000000000}"/>
  <bookViews>
    <workbookView xWindow="0" yWindow="500" windowWidth="28800" windowHeight="15960" tabRatio="824" activeTab="1" xr2:uid="{00000000-000D-0000-FFFF-FFFF00000000}"/>
  </bookViews>
  <sheets>
    <sheet name="data for export" sheetId="15" r:id="rId1"/>
    <sheet name="Notes" sheetId="5" r:id="rId2"/>
    <sheet name="QAQC 1st try" sheetId="13" r:id="rId3"/>
    <sheet name="IDs" sheetId="8" r:id="rId4"/>
    <sheet name="Method Checks Revised" sheetId="2" r:id="rId5"/>
    <sheet name="changes over run 1" sheetId="9" r:id="rId6"/>
    <sheet name="r data" sheetId="10" r:id="rId7"/>
    <sheet name="QAQC 2nd try" sheetId="11" r:id="rId8"/>
    <sheet name="changes over run 2" sheetId="12" r:id="rId9"/>
    <sheet name="overplot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2" i="11" l="1"/>
  <c r="AH93" i="11"/>
  <c r="AH94" i="11"/>
  <c r="AH95" i="11"/>
  <c r="AI208" i="13"/>
  <c r="AI209" i="13"/>
  <c r="AI210" i="13"/>
  <c r="AI211" i="13"/>
  <c r="AI212" i="13"/>
  <c r="AI207" i="13"/>
  <c r="G68" i="14" l="1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B19" i="14"/>
  <c r="C19" i="14"/>
  <c r="E19" i="14"/>
  <c r="F19" i="14"/>
  <c r="B20" i="14"/>
  <c r="C20" i="14"/>
  <c r="E20" i="14"/>
  <c r="F20" i="14"/>
  <c r="B21" i="14"/>
  <c r="C21" i="14"/>
  <c r="E21" i="14"/>
  <c r="F21" i="14"/>
  <c r="B22" i="14"/>
  <c r="C22" i="14"/>
  <c r="E22" i="14"/>
  <c r="F22" i="14"/>
  <c r="B23" i="14"/>
  <c r="C23" i="14"/>
  <c r="E23" i="14"/>
  <c r="F23" i="14"/>
  <c r="B24" i="14"/>
  <c r="C24" i="14"/>
  <c r="E24" i="14"/>
  <c r="F24" i="14"/>
  <c r="B25" i="14"/>
  <c r="C25" i="14"/>
  <c r="E25" i="14"/>
  <c r="F25" i="14"/>
  <c r="B26" i="14"/>
  <c r="C26" i="14"/>
  <c r="E26" i="14"/>
  <c r="F26" i="14"/>
  <c r="B27" i="14"/>
  <c r="C27" i="14"/>
  <c r="E27" i="14"/>
  <c r="F27" i="14"/>
  <c r="B28" i="14"/>
  <c r="C28" i="14"/>
  <c r="E28" i="14"/>
  <c r="F28" i="14"/>
  <c r="B29" i="14"/>
  <c r="C29" i="14"/>
  <c r="E29" i="14"/>
  <c r="F29" i="14"/>
  <c r="B30" i="14"/>
  <c r="C30" i="14"/>
  <c r="E30" i="14"/>
  <c r="F30" i="14"/>
  <c r="B31" i="14"/>
  <c r="C31" i="14"/>
  <c r="E31" i="14"/>
  <c r="F31" i="14"/>
  <c r="B32" i="14"/>
  <c r="C32" i="14"/>
  <c r="E32" i="14"/>
  <c r="F32" i="14"/>
  <c r="B33" i="14"/>
  <c r="C33" i="14"/>
  <c r="E33" i="14"/>
  <c r="F33" i="14"/>
  <c r="B34" i="14"/>
  <c r="C34" i="14"/>
  <c r="E34" i="14"/>
  <c r="F34" i="14"/>
  <c r="B35" i="14"/>
  <c r="E35" i="14"/>
  <c r="F35" i="14"/>
  <c r="B36" i="14"/>
  <c r="C36" i="14"/>
  <c r="E36" i="14"/>
  <c r="F36" i="14"/>
  <c r="B37" i="14"/>
  <c r="C37" i="14"/>
  <c r="E37" i="14"/>
  <c r="F37" i="14"/>
  <c r="B38" i="14"/>
  <c r="C38" i="14"/>
  <c r="E38" i="14"/>
  <c r="F38" i="14"/>
  <c r="B39" i="14"/>
  <c r="C39" i="14"/>
  <c r="E39" i="14"/>
  <c r="F39" i="14"/>
  <c r="B40" i="14"/>
  <c r="C40" i="14"/>
  <c r="E40" i="14"/>
  <c r="F40" i="14"/>
  <c r="B41" i="14"/>
  <c r="C41" i="14"/>
  <c r="E41" i="14"/>
  <c r="F41" i="14"/>
  <c r="B42" i="14"/>
  <c r="C42" i="14"/>
  <c r="E42" i="14"/>
  <c r="F42" i="14"/>
  <c r="B43" i="14"/>
  <c r="C43" i="14"/>
  <c r="E43" i="14"/>
  <c r="F43" i="14"/>
  <c r="B44" i="14"/>
  <c r="C44" i="14"/>
  <c r="E44" i="14"/>
  <c r="F44" i="14"/>
  <c r="B45" i="14"/>
  <c r="C45" i="14"/>
  <c r="E45" i="14"/>
  <c r="F45" i="14"/>
  <c r="B46" i="14"/>
  <c r="C46" i="14"/>
  <c r="E46" i="14"/>
  <c r="F46" i="14"/>
  <c r="B47" i="14"/>
  <c r="C47" i="14"/>
  <c r="E47" i="14"/>
  <c r="F47" i="14"/>
  <c r="B48" i="14"/>
  <c r="C48" i="14"/>
  <c r="E48" i="14"/>
  <c r="F48" i="14"/>
  <c r="B49" i="14"/>
  <c r="C49" i="14"/>
  <c r="E49" i="14"/>
  <c r="F49" i="14"/>
  <c r="B50" i="14"/>
  <c r="C50" i="14"/>
  <c r="E50" i="14"/>
  <c r="F50" i="14"/>
  <c r="B51" i="14"/>
  <c r="C51" i="14"/>
  <c r="E51" i="14"/>
  <c r="F51" i="14"/>
  <c r="B52" i="14"/>
  <c r="C52" i="14"/>
  <c r="E52" i="14"/>
  <c r="F52" i="14"/>
  <c r="B53" i="14"/>
  <c r="C53" i="14"/>
  <c r="E53" i="14"/>
  <c r="F53" i="14"/>
  <c r="B54" i="14"/>
  <c r="C54" i="14"/>
  <c r="E54" i="14"/>
  <c r="F54" i="14"/>
  <c r="B55" i="14"/>
  <c r="C55" i="14"/>
  <c r="E55" i="14"/>
  <c r="F55" i="14"/>
  <c r="B56" i="14"/>
  <c r="C56" i="14"/>
  <c r="E56" i="14"/>
  <c r="F56" i="14"/>
  <c r="B57" i="14"/>
  <c r="C57" i="14"/>
  <c r="E57" i="14"/>
  <c r="F57" i="14"/>
  <c r="B58" i="14"/>
  <c r="C58" i="14"/>
  <c r="E58" i="14"/>
  <c r="F58" i="14"/>
  <c r="E59" i="14"/>
  <c r="F59" i="14"/>
  <c r="E60" i="14"/>
  <c r="F60" i="14"/>
  <c r="B61" i="14"/>
  <c r="C61" i="14"/>
  <c r="E61" i="14"/>
  <c r="F61" i="14"/>
  <c r="B62" i="14"/>
  <c r="C62" i="14"/>
  <c r="E62" i="14"/>
  <c r="F62" i="14"/>
  <c r="B63" i="14"/>
  <c r="C63" i="14"/>
  <c r="E63" i="14"/>
  <c r="F63" i="14"/>
  <c r="B64" i="14"/>
  <c r="C64" i="14"/>
  <c r="B65" i="14"/>
  <c r="C65" i="14"/>
  <c r="E65" i="14"/>
  <c r="F65" i="14"/>
  <c r="E66" i="14"/>
  <c r="F66" i="14"/>
  <c r="B67" i="14"/>
  <c r="C67" i="14"/>
  <c r="E67" i="14"/>
  <c r="F67" i="14"/>
  <c r="E68" i="14"/>
  <c r="B69" i="14"/>
  <c r="C69" i="14"/>
  <c r="E69" i="14"/>
  <c r="F69" i="14"/>
  <c r="B70" i="14"/>
  <c r="C70" i="14"/>
  <c r="E70" i="14"/>
  <c r="F70" i="14"/>
  <c r="B71" i="14"/>
  <c r="C71" i="14"/>
  <c r="E71" i="14"/>
  <c r="F71" i="14"/>
  <c r="B72" i="14"/>
  <c r="C72" i="14"/>
  <c r="E72" i="14"/>
  <c r="F72" i="14"/>
  <c r="B73" i="14"/>
  <c r="C73" i="14"/>
  <c r="E73" i="14"/>
  <c r="F73" i="14"/>
  <c r="B74" i="14"/>
  <c r="C74" i="14"/>
  <c r="E74" i="14"/>
  <c r="F74" i="14"/>
  <c r="B75" i="14"/>
  <c r="C75" i="14"/>
  <c r="E75" i="14"/>
  <c r="F75" i="14"/>
  <c r="B76" i="14"/>
  <c r="C76" i="14"/>
  <c r="E76" i="14"/>
  <c r="F76" i="14"/>
  <c r="B77" i="14"/>
  <c r="C77" i="14"/>
  <c r="E77" i="14"/>
  <c r="F77" i="14"/>
  <c r="B78" i="14"/>
  <c r="C78" i="14"/>
  <c r="E78" i="14"/>
  <c r="F78" i="14"/>
  <c r="B79" i="14"/>
  <c r="C79" i="14"/>
  <c r="E79" i="14"/>
  <c r="F79" i="14"/>
  <c r="B80" i="14"/>
  <c r="C80" i="14"/>
  <c r="E80" i="14"/>
  <c r="F80" i="14"/>
  <c r="B81" i="14"/>
  <c r="C81" i="14"/>
  <c r="E81" i="14"/>
  <c r="F81" i="14"/>
  <c r="B82" i="14"/>
  <c r="C82" i="14"/>
  <c r="E82" i="14"/>
  <c r="F82" i="14"/>
  <c r="B83" i="14"/>
  <c r="C83" i="14"/>
  <c r="E83" i="14"/>
  <c r="F83" i="14"/>
  <c r="B84" i="14"/>
  <c r="C84" i="14"/>
  <c r="E84" i="14"/>
  <c r="F84" i="14"/>
  <c r="B85" i="14"/>
  <c r="C85" i="14"/>
  <c r="E85" i="14"/>
  <c r="F85" i="14"/>
  <c r="B86" i="14"/>
  <c r="C86" i="14"/>
  <c r="E86" i="14"/>
  <c r="F86" i="14"/>
  <c r="B87" i="14"/>
  <c r="C87" i="14"/>
  <c r="E87" i="14"/>
  <c r="F87" i="14"/>
  <c r="B88" i="14"/>
  <c r="C88" i="14"/>
  <c r="B89" i="14"/>
  <c r="C89" i="14"/>
  <c r="E89" i="14"/>
  <c r="F89" i="14"/>
  <c r="B90" i="14"/>
  <c r="C90" i="14"/>
  <c r="E90" i="14"/>
  <c r="F90" i="14"/>
  <c r="B91" i="14"/>
  <c r="C91" i="14"/>
  <c r="E91" i="14"/>
  <c r="F91" i="14"/>
  <c r="B92" i="14"/>
  <c r="C92" i="14"/>
  <c r="E92" i="14"/>
  <c r="F92" i="14"/>
  <c r="B93" i="14"/>
  <c r="C93" i="14"/>
  <c r="E93" i="14"/>
  <c r="F93" i="14"/>
  <c r="B94" i="14"/>
  <c r="C94" i="14"/>
  <c r="E94" i="14"/>
  <c r="F94" i="14"/>
  <c r="B95" i="14"/>
  <c r="C95" i="14"/>
  <c r="E95" i="14"/>
  <c r="F95" i="14"/>
  <c r="B96" i="14"/>
  <c r="C96" i="14"/>
  <c r="E96" i="14"/>
  <c r="F96" i="14"/>
  <c r="B97" i="14"/>
  <c r="C97" i="14"/>
  <c r="E97" i="14"/>
  <c r="F97" i="14"/>
  <c r="B98" i="14"/>
  <c r="C98" i="14"/>
  <c r="E98" i="14"/>
  <c r="F98" i="14"/>
  <c r="B99" i="14"/>
  <c r="C99" i="14"/>
  <c r="E99" i="14"/>
  <c r="F99" i="14"/>
  <c r="B100" i="14"/>
  <c r="C100" i="14"/>
  <c r="E100" i="14"/>
  <c r="F100" i="14"/>
  <c r="B101" i="14"/>
  <c r="C101" i="14"/>
  <c r="E101" i="14"/>
  <c r="F101" i="14"/>
  <c r="B102" i="14"/>
  <c r="C102" i="14"/>
  <c r="E102" i="14"/>
  <c r="F102" i="14"/>
  <c r="B103" i="14"/>
  <c r="C103" i="14"/>
  <c r="E103" i="14"/>
  <c r="F103" i="14"/>
  <c r="B104" i="14"/>
  <c r="C104" i="14"/>
  <c r="E104" i="14"/>
  <c r="F104" i="14"/>
  <c r="B105" i="14"/>
  <c r="C105" i="14"/>
  <c r="E105" i="14"/>
  <c r="F105" i="14"/>
  <c r="B106" i="14"/>
  <c r="C106" i="14"/>
  <c r="E106" i="14"/>
  <c r="F106" i="14"/>
  <c r="B107" i="14"/>
  <c r="C107" i="14"/>
  <c r="E107" i="14"/>
  <c r="F107" i="14"/>
  <c r="B108" i="14"/>
  <c r="C108" i="14"/>
  <c r="E108" i="14"/>
  <c r="F108" i="14"/>
  <c r="B109" i="14"/>
  <c r="C109" i="14"/>
  <c r="E109" i="14"/>
  <c r="F109" i="14"/>
  <c r="B110" i="14"/>
  <c r="C110" i="14"/>
  <c r="E110" i="14"/>
  <c r="F110" i="14"/>
  <c r="B111" i="14"/>
  <c r="C111" i="14"/>
  <c r="E111" i="14"/>
  <c r="F111" i="14"/>
  <c r="B112" i="14"/>
  <c r="C112" i="14"/>
  <c r="E112" i="14"/>
  <c r="F112" i="14"/>
  <c r="B113" i="14"/>
  <c r="C113" i="14"/>
  <c r="E113" i="14"/>
  <c r="F113" i="14"/>
  <c r="B114" i="14"/>
  <c r="C114" i="14"/>
  <c r="E114" i="14"/>
  <c r="F114" i="14"/>
  <c r="B115" i="14"/>
  <c r="C115" i="14"/>
  <c r="E115" i="14"/>
  <c r="F115" i="14"/>
  <c r="B116" i="14"/>
  <c r="C116" i="14"/>
  <c r="E116" i="14"/>
  <c r="F116" i="14"/>
  <c r="B117" i="14"/>
  <c r="C117" i="14"/>
  <c r="E117" i="14"/>
  <c r="F117" i="14"/>
  <c r="B118" i="14"/>
  <c r="C118" i="14"/>
  <c r="E118" i="14"/>
  <c r="F118" i="14"/>
  <c r="B119" i="14"/>
  <c r="C119" i="14"/>
  <c r="E119" i="14"/>
  <c r="F119" i="14"/>
  <c r="B120" i="14"/>
  <c r="C120" i="14"/>
  <c r="E120" i="14"/>
  <c r="F120" i="14"/>
  <c r="B121" i="14"/>
  <c r="C121" i="14"/>
  <c r="E121" i="14"/>
  <c r="F121" i="14"/>
  <c r="B122" i="14"/>
  <c r="C122" i="14"/>
  <c r="E122" i="14"/>
  <c r="F122" i="14"/>
  <c r="B123" i="14"/>
  <c r="C123" i="14"/>
  <c r="E123" i="14"/>
  <c r="F123" i="14"/>
  <c r="B124" i="14"/>
  <c r="C124" i="14"/>
  <c r="E124" i="14"/>
  <c r="F124" i="14"/>
  <c r="B125" i="14"/>
  <c r="C125" i="14"/>
  <c r="E125" i="14"/>
  <c r="F125" i="14"/>
  <c r="B126" i="14"/>
  <c r="C126" i="14"/>
  <c r="E126" i="14"/>
  <c r="F126" i="14"/>
  <c r="B127" i="14"/>
  <c r="C127" i="14"/>
  <c r="E127" i="14"/>
  <c r="F127" i="14"/>
  <c r="B128" i="14"/>
  <c r="C128" i="14"/>
  <c r="E128" i="14"/>
  <c r="F128" i="14"/>
  <c r="B129" i="14"/>
  <c r="C129" i="14"/>
  <c r="E129" i="14"/>
  <c r="F129" i="14"/>
  <c r="B130" i="14"/>
  <c r="C130" i="14"/>
  <c r="E130" i="14"/>
  <c r="F130" i="14"/>
  <c r="B131" i="14"/>
  <c r="C131" i="14"/>
  <c r="E131" i="14"/>
  <c r="F131" i="14"/>
  <c r="B132" i="14"/>
  <c r="C132" i="14"/>
  <c r="E132" i="14"/>
  <c r="F132" i="14"/>
  <c r="B133" i="14"/>
  <c r="C133" i="14"/>
  <c r="E133" i="14"/>
  <c r="F133" i="14"/>
  <c r="B134" i="14"/>
  <c r="C134" i="14"/>
  <c r="E134" i="14"/>
  <c r="F134" i="14"/>
  <c r="B135" i="14"/>
  <c r="C135" i="14"/>
  <c r="E135" i="14"/>
  <c r="F135" i="14"/>
  <c r="B136" i="14"/>
  <c r="C136" i="14"/>
  <c r="E136" i="14"/>
  <c r="F136" i="14"/>
  <c r="B137" i="14"/>
  <c r="C137" i="14"/>
  <c r="E137" i="14"/>
  <c r="F137" i="14"/>
  <c r="B138" i="14"/>
  <c r="C138" i="14"/>
  <c r="E138" i="14"/>
  <c r="F138" i="14"/>
  <c r="B139" i="14"/>
  <c r="C139" i="14"/>
  <c r="E139" i="14"/>
  <c r="F139" i="14"/>
  <c r="B140" i="14"/>
  <c r="C140" i="14"/>
  <c r="E140" i="14"/>
  <c r="F140" i="14"/>
  <c r="B141" i="14"/>
  <c r="C141" i="14"/>
  <c r="E141" i="14"/>
  <c r="F141" i="14"/>
  <c r="B142" i="14"/>
  <c r="C142" i="14"/>
  <c r="E142" i="14"/>
  <c r="F142" i="14"/>
  <c r="B143" i="14"/>
  <c r="C143" i="14"/>
  <c r="E143" i="14"/>
  <c r="F143" i="14"/>
  <c r="B144" i="14"/>
  <c r="C144" i="14"/>
  <c r="E144" i="14"/>
  <c r="F144" i="14"/>
  <c r="B145" i="14"/>
  <c r="C145" i="14"/>
  <c r="E145" i="14"/>
  <c r="F145" i="14"/>
  <c r="B146" i="14"/>
  <c r="C146" i="14"/>
  <c r="E146" i="14"/>
  <c r="F146" i="14"/>
  <c r="B147" i="14"/>
  <c r="C147" i="14"/>
  <c r="E147" i="14"/>
  <c r="F147" i="14"/>
  <c r="B148" i="14"/>
  <c r="C148" i="14"/>
  <c r="E148" i="14"/>
  <c r="F148" i="14"/>
  <c r="B149" i="14"/>
  <c r="C149" i="14"/>
  <c r="E149" i="14"/>
  <c r="F149" i="14"/>
  <c r="B150" i="14"/>
  <c r="C150" i="14"/>
  <c r="E150" i="14"/>
  <c r="F150" i="14"/>
  <c r="B151" i="14"/>
  <c r="C151" i="14"/>
  <c r="E151" i="14"/>
  <c r="F151" i="14"/>
  <c r="B152" i="14"/>
  <c r="C152" i="14"/>
  <c r="E152" i="14"/>
  <c r="F152" i="14"/>
  <c r="F18" i="14"/>
  <c r="E18" i="14"/>
  <c r="C18" i="14"/>
  <c r="B18" i="14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107" i="9"/>
  <c r="AF108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50" i="9"/>
  <c r="AF151" i="9"/>
  <c r="AF152" i="9"/>
  <c r="AF153" i="9"/>
  <c r="AF154" i="9"/>
  <c r="AF155" i="9"/>
  <c r="AF156" i="9"/>
  <c r="AF157" i="9"/>
  <c r="AF158" i="9"/>
  <c r="AF159" i="9"/>
  <c r="AF160" i="9"/>
  <c r="AF161" i="9"/>
  <c r="AF162" i="9"/>
  <c r="AF163" i="9"/>
  <c r="AF164" i="9"/>
  <c r="AF165" i="9"/>
  <c r="AF166" i="9"/>
  <c r="AF167" i="9"/>
  <c r="AF168" i="9"/>
  <c r="AF169" i="9"/>
  <c r="AF170" i="9"/>
  <c r="AF171" i="9"/>
  <c r="AF172" i="9"/>
  <c r="AF173" i="9"/>
  <c r="AF174" i="9"/>
  <c r="AF175" i="9"/>
  <c r="AF176" i="9"/>
  <c r="AF177" i="9"/>
  <c r="AF178" i="9"/>
  <c r="AF179" i="9"/>
  <c r="AF180" i="9"/>
  <c r="AF181" i="9"/>
  <c r="AF182" i="9"/>
  <c r="AF183" i="9"/>
  <c r="AF184" i="9"/>
  <c r="AF185" i="9"/>
  <c r="AF186" i="9"/>
  <c r="AF187" i="9"/>
  <c r="AF188" i="9"/>
  <c r="AF189" i="9"/>
  <c r="AF190" i="9"/>
  <c r="AF191" i="9"/>
  <c r="AF192" i="9"/>
  <c r="AF193" i="9"/>
  <c r="AF194" i="9"/>
  <c r="AF195" i="9"/>
  <c r="AF196" i="9"/>
  <c r="AF197" i="9"/>
  <c r="AF198" i="9"/>
  <c r="AF199" i="9"/>
  <c r="AF200" i="9"/>
  <c r="AF201" i="9"/>
  <c r="AF202" i="9"/>
  <c r="AF203" i="9"/>
  <c r="AF204" i="9"/>
  <c r="AF205" i="9"/>
  <c r="AF206" i="9"/>
  <c r="AF207" i="9"/>
  <c r="AF208" i="9"/>
  <c r="AF209" i="9"/>
  <c r="AF210" i="9"/>
  <c r="AF211" i="9"/>
  <c r="AF212" i="9"/>
  <c r="AF213" i="9"/>
  <c r="AF214" i="9"/>
  <c r="AF215" i="9"/>
  <c r="AF216" i="9"/>
  <c r="AF217" i="9"/>
  <c r="AF218" i="9"/>
  <c r="AF219" i="9"/>
  <c r="AF220" i="9"/>
  <c r="AF221" i="9"/>
  <c r="AF222" i="9"/>
  <c r="AF223" i="9"/>
  <c r="AF224" i="9"/>
  <c r="AF225" i="9"/>
  <c r="AF226" i="9"/>
  <c r="AF227" i="9"/>
  <c r="AF228" i="9"/>
  <c r="AF229" i="9"/>
  <c r="AF230" i="9"/>
  <c r="AF231" i="9"/>
  <c r="AF232" i="9"/>
  <c r="AF233" i="9"/>
  <c r="AF23" i="9"/>
  <c r="AF3" i="13"/>
  <c r="AG3" i="13"/>
  <c r="AF4" i="13"/>
  <c r="AF5" i="13"/>
  <c r="AG5" i="13" s="1"/>
  <c r="AF6" i="13"/>
  <c r="AG6" i="13" s="1"/>
  <c r="AF7" i="13"/>
  <c r="AG7" i="13" s="1"/>
  <c r="AF8" i="13"/>
  <c r="AF9" i="13"/>
  <c r="AG9" i="13"/>
  <c r="AF10" i="13"/>
  <c r="AG10" i="13" s="1"/>
  <c r="AF11" i="13"/>
  <c r="AG11" i="13"/>
  <c r="AF12" i="13"/>
  <c r="AF13" i="13"/>
  <c r="AG13" i="13" s="1"/>
  <c r="AF14" i="13"/>
  <c r="AG14" i="13" s="1"/>
  <c r="AF15" i="13"/>
  <c r="AG15" i="13" s="1"/>
  <c r="AF16" i="13"/>
  <c r="AF17" i="13"/>
  <c r="AG17" i="13"/>
  <c r="AF18" i="13"/>
  <c r="AG18" i="13" s="1"/>
  <c r="AF19" i="13"/>
  <c r="AG19" i="13" s="1"/>
  <c r="AF20" i="13"/>
  <c r="AF21" i="13"/>
  <c r="AG21" i="13"/>
  <c r="AF22" i="13"/>
  <c r="AG22" i="13" s="1"/>
  <c r="AF23" i="13"/>
  <c r="AG23" i="13" s="1"/>
  <c r="AF24" i="13"/>
  <c r="AF25" i="13"/>
  <c r="AG25" i="13" s="1"/>
  <c r="AF26" i="13"/>
  <c r="AG26" i="13" s="1"/>
  <c r="AF27" i="13"/>
  <c r="AG27" i="13"/>
  <c r="AF28" i="13"/>
  <c r="AF29" i="13"/>
  <c r="AG29" i="13"/>
  <c r="AF30" i="13"/>
  <c r="AG30" i="13" s="1"/>
  <c r="AF31" i="13"/>
  <c r="AG31" i="13" s="1"/>
  <c r="AF32" i="13"/>
  <c r="AF33" i="13"/>
  <c r="AG33" i="13"/>
  <c r="AF34" i="13"/>
  <c r="AG34" i="13" s="1"/>
  <c r="AF35" i="13"/>
  <c r="AG35" i="13" s="1"/>
  <c r="AF36" i="13"/>
  <c r="AF37" i="13"/>
  <c r="AG37" i="13" s="1"/>
  <c r="AF38" i="13"/>
  <c r="AG38" i="13" s="1"/>
  <c r="AI38" i="13"/>
  <c r="AJ38" i="13" s="1"/>
  <c r="AF39" i="13"/>
  <c r="AG39" i="13" s="1"/>
  <c r="AF40" i="13"/>
  <c r="AF41" i="13"/>
  <c r="AG41" i="13"/>
  <c r="AF42" i="13"/>
  <c r="AG42" i="13" s="1"/>
  <c r="AF43" i="13"/>
  <c r="AG43" i="13" s="1"/>
  <c r="AF44" i="13"/>
  <c r="AF45" i="13"/>
  <c r="AG45" i="13"/>
  <c r="AF46" i="13"/>
  <c r="AG46" i="13" s="1"/>
  <c r="AF47" i="13"/>
  <c r="AG47" i="13" s="1"/>
  <c r="AF48" i="13"/>
  <c r="AF49" i="13"/>
  <c r="AG49" i="13" s="1"/>
  <c r="AF50" i="13"/>
  <c r="AG50" i="13" s="1"/>
  <c r="AF51" i="13"/>
  <c r="AG51" i="13" s="1"/>
  <c r="AF52" i="13"/>
  <c r="AF53" i="13"/>
  <c r="AG53" i="13" s="1"/>
  <c r="AF54" i="13"/>
  <c r="AG54" i="13" s="1"/>
  <c r="AF55" i="13"/>
  <c r="AG55" i="13" s="1"/>
  <c r="AF56" i="13"/>
  <c r="AF57" i="13"/>
  <c r="AG57" i="13"/>
  <c r="AF58" i="13"/>
  <c r="AG58" i="13"/>
  <c r="AF59" i="13"/>
  <c r="AG59" i="13" s="1"/>
  <c r="AF60" i="13"/>
  <c r="AF61" i="13"/>
  <c r="AG61" i="13"/>
  <c r="AF62" i="13"/>
  <c r="AG62" i="13"/>
  <c r="AI62" i="13"/>
  <c r="AJ62" i="13" s="1"/>
  <c r="AF63" i="13"/>
  <c r="AG63" i="13" s="1"/>
  <c r="AF64" i="13"/>
  <c r="AF65" i="13"/>
  <c r="AG65" i="13"/>
  <c r="AF66" i="13"/>
  <c r="AG66" i="13" s="1"/>
  <c r="AF67" i="13"/>
  <c r="AG67" i="13" s="1"/>
  <c r="AF68" i="13"/>
  <c r="AF69" i="13"/>
  <c r="AG69" i="13" s="1"/>
  <c r="AF70" i="13"/>
  <c r="AG70" i="13"/>
  <c r="AM72" i="13"/>
  <c r="AN72" i="13" s="1"/>
  <c r="AF71" i="13"/>
  <c r="AG71" i="13" s="1"/>
  <c r="AF72" i="13"/>
  <c r="AF73" i="13"/>
  <c r="AG73" i="13" s="1"/>
  <c r="AF74" i="13"/>
  <c r="AG74" i="13"/>
  <c r="AF75" i="13"/>
  <c r="AF76" i="13"/>
  <c r="AG76" i="13" s="1"/>
  <c r="AF77" i="13"/>
  <c r="AG77" i="13"/>
  <c r="AF78" i="13"/>
  <c r="AG78" i="13" s="1"/>
  <c r="AF79" i="13"/>
  <c r="AF80" i="13"/>
  <c r="AF81" i="13"/>
  <c r="AG81" i="13" s="1"/>
  <c r="AF82" i="13"/>
  <c r="AG82" i="13" s="1"/>
  <c r="AF83" i="13"/>
  <c r="AF84" i="13"/>
  <c r="AF85" i="13"/>
  <c r="AG85" i="13"/>
  <c r="AF86" i="13"/>
  <c r="AG86" i="13" s="1"/>
  <c r="AF87" i="13"/>
  <c r="AF88" i="13"/>
  <c r="AF89" i="13"/>
  <c r="AG89" i="13"/>
  <c r="AF90" i="13"/>
  <c r="AG90" i="13" s="1"/>
  <c r="AF91" i="13"/>
  <c r="AF92" i="13"/>
  <c r="AF93" i="13"/>
  <c r="AG93" i="13"/>
  <c r="AF94" i="13"/>
  <c r="AG94" i="13" s="1"/>
  <c r="AF95" i="13"/>
  <c r="AF96" i="13"/>
  <c r="AF97" i="13"/>
  <c r="AG97" i="13" s="1"/>
  <c r="AF98" i="13"/>
  <c r="AG98" i="13" s="1"/>
  <c r="AF99" i="13"/>
  <c r="AF100" i="13"/>
  <c r="AF101" i="13"/>
  <c r="AG101" i="13"/>
  <c r="AF102" i="13"/>
  <c r="AG102" i="13" s="1"/>
  <c r="AF103" i="13"/>
  <c r="AF104" i="13"/>
  <c r="AF105" i="13"/>
  <c r="AG105" i="13"/>
  <c r="AF106" i="13"/>
  <c r="AG106" i="13" s="1"/>
  <c r="AF107" i="13"/>
  <c r="AF108" i="13"/>
  <c r="AF109" i="13"/>
  <c r="AG109" i="13" s="1"/>
  <c r="AF110" i="13"/>
  <c r="AG110" i="13" s="1"/>
  <c r="AF111" i="13"/>
  <c r="AF112" i="13"/>
  <c r="AF113" i="13"/>
  <c r="AG113" i="13" s="1"/>
  <c r="AF114" i="13"/>
  <c r="AG114" i="13" s="1"/>
  <c r="AF115" i="13"/>
  <c r="AF116" i="13"/>
  <c r="AF117" i="13"/>
  <c r="AG117" i="13"/>
  <c r="AF118" i="13"/>
  <c r="AG118" i="13" s="1"/>
  <c r="AF119" i="13"/>
  <c r="AF120" i="13"/>
  <c r="AF121" i="13"/>
  <c r="AG121" i="13"/>
  <c r="AF122" i="13"/>
  <c r="AG122" i="13" s="1"/>
  <c r="AF123" i="13"/>
  <c r="AF124" i="13"/>
  <c r="AF125" i="13"/>
  <c r="AG125" i="13" s="1"/>
  <c r="AF126" i="13"/>
  <c r="AG126" i="13" s="1"/>
  <c r="AF127" i="13"/>
  <c r="AF128" i="13"/>
  <c r="AF129" i="13"/>
  <c r="AG129" i="13" s="1"/>
  <c r="AI129" i="13"/>
  <c r="AJ129" i="13" s="1"/>
  <c r="AF130" i="13"/>
  <c r="AG130" i="13" s="1"/>
  <c r="AF131" i="13"/>
  <c r="AF132" i="13"/>
  <c r="AF133" i="13"/>
  <c r="AG133" i="13"/>
  <c r="AF134" i="13"/>
  <c r="AG134" i="13" s="1"/>
  <c r="AF135" i="13"/>
  <c r="AF136" i="13"/>
  <c r="AK136" i="13" s="1"/>
  <c r="AL136" i="13" s="1"/>
  <c r="AF137" i="13"/>
  <c r="AG137" i="13"/>
  <c r="AF138" i="13"/>
  <c r="AG138" i="13" s="1"/>
  <c r="AF139" i="13"/>
  <c r="AF140" i="13"/>
  <c r="AF141" i="13"/>
  <c r="AG141" i="13" s="1"/>
  <c r="AI141" i="13"/>
  <c r="AJ141" i="13" s="1"/>
  <c r="AF142" i="13"/>
  <c r="AG142" i="13" s="1"/>
  <c r="AF143" i="13"/>
  <c r="AF144" i="13"/>
  <c r="AK150" i="13" s="1"/>
  <c r="AL150" i="13" s="1"/>
  <c r="AF145" i="13"/>
  <c r="AG145" i="13"/>
  <c r="AF146" i="13"/>
  <c r="AG146" i="13" s="1"/>
  <c r="AF147" i="13"/>
  <c r="AF148" i="13"/>
  <c r="AF149" i="13"/>
  <c r="AG149" i="13"/>
  <c r="AF150" i="13"/>
  <c r="AG150" i="13"/>
  <c r="AF151" i="13"/>
  <c r="AF152" i="13"/>
  <c r="AF153" i="13"/>
  <c r="AG153" i="13"/>
  <c r="AF154" i="13"/>
  <c r="AG154" i="13" s="1"/>
  <c r="AF155" i="13"/>
  <c r="AF156" i="13"/>
  <c r="AF157" i="13"/>
  <c r="AG157" i="13"/>
  <c r="AF158" i="13"/>
  <c r="AG158" i="13" s="1"/>
  <c r="AF159" i="13"/>
  <c r="AF160" i="13"/>
  <c r="AF161" i="13"/>
  <c r="AG161" i="13"/>
  <c r="AF162" i="13"/>
  <c r="AG162" i="13" s="1"/>
  <c r="AF163" i="13"/>
  <c r="AF164" i="13"/>
  <c r="AF165" i="13"/>
  <c r="AG165" i="13" s="1"/>
  <c r="AF166" i="13"/>
  <c r="AG166" i="13" s="1"/>
  <c r="AF167" i="13"/>
  <c r="AF168" i="13"/>
  <c r="AF169" i="13"/>
  <c r="AG169" i="13"/>
  <c r="AF170" i="13"/>
  <c r="AG170" i="13" s="1"/>
  <c r="AF171" i="13"/>
  <c r="AF172" i="13"/>
  <c r="AF173" i="13"/>
  <c r="AG173" i="13"/>
  <c r="AF174" i="13"/>
  <c r="AG174" i="13" s="1"/>
  <c r="AF175" i="13"/>
  <c r="AF176" i="13"/>
  <c r="AF177" i="13"/>
  <c r="AG177" i="13" s="1"/>
  <c r="AF178" i="13"/>
  <c r="AG178" i="13" s="1"/>
  <c r="AF179" i="13"/>
  <c r="AF180" i="13"/>
  <c r="AG180" i="13" s="1"/>
  <c r="AF181" i="13"/>
  <c r="AG181" i="13" s="1"/>
  <c r="AF182" i="13"/>
  <c r="AG182" i="13"/>
  <c r="AF183" i="13"/>
  <c r="AG183" i="13" s="1"/>
  <c r="AF184" i="13"/>
  <c r="AG184" i="13" s="1"/>
  <c r="AF185" i="13"/>
  <c r="AG185" i="13" s="1"/>
  <c r="AF186" i="13"/>
  <c r="AG186" i="13" s="1"/>
  <c r="AF187" i="13"/>
  <c r="AG187" i="13" s="1"/>
  <c r="AF188" i="13"/>
  <c r="AG188" i="13" s="1"/>
  <c r="AF189" i="13"/>
  <c r="AG189" i="13" s="1"/>
  <c r="AF190" i="13"/>
  <c r="AG190" i="13" s="1"/>
  <c r="AF191" i="13"/>
  <c r="AG191" i="13" s="1"/>
  <c r="AF192" i="13"/>
  <c r="AG192" i="13" s="1"/>
  <c r="AF193" i="13"/>
  <c r="AG193" i="13" s="1"/>
  <c r="AF194" i="13"/>
  <c r="AG194" i="13"/>
  <c r="AF195" i="13"/>
  <c r="AG195" i="13" s="1"/>
  <c r="AF196" i="13"/>
  <c r="AG196" i="13" s="1"/>
  <c r="AF197" i="13"/>
  <c r="AG197" i="13" s="1"/>
  <c r="AF198" i="13"/>
  <c r="AG198" i="13"/>
  <c r="AF199" i="13"/>
  <c r="AG199" i="13" s="1"/>
  <c r="AF200" i="13"/>
  <c r="AG200" i="13" s="1"/>
  <c r="AF201" i="13"/>
  <c r="AG201" i="13" s="1"/>
  <c r="AF202" i="13"/>
  <c r="AG202" i="13"/>
  <c r="AF203" i="13"/>
  <c r="AG203" i="13" s="1"/>
  <c r="AF204" i="13"/>
  <c r="AG204" i="13" s="1"/>
  <c r="AF205" i="13"/>
  <c r="AG205" i="13" s="1"/>
  <c r="AF206" i="13"/>
  <c r="AG206" i="13" s="1"/>
  <c r="AF207" i="13"/>
  <c r="AG207" i="13" s="1"/>
  <c r="AF208" i="13"/>
  <c r="AG208" i="13" s="1"/>
  <c r="AF209" i="13"/>
  <c r="AG209" i="13" s="1"/>
  <c r="AF210" i="13"/>
  <c r="AG210" i="13"/>
  <c r="AF211" i="13"/>
  <c r="AG211" i="13" s="1"/>
  <c r="AF212" i="13"/>
  <c r="AG212" i="13" s="1"/>
  <c r="AF2" i="13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23" i="12"/>
  <c r="V212" i="13"/>
  <c r="U212" i="13"/>
  <c r="W212" i="13" s="1"/>
  <c r="U211" i="13"/>
  <c r="V211" i="13" s="1"/>
  <c r="U210" i="13"/>
  <c r="V209" i="13"/>
  <c r="U209" i="13"/>
  <c r="W209" i="13" s="1"/>
  <c r="U208" i="13"/>
  <c r="W207" i="13"/>
  <c r="V207" i="13"/>
  <c r="U207" i="13"/>
  <c r="U206" i="13"/>
  <c r="V206" i="13" s="1"/>
  <c r="V205" i="13"/>
  <c r="U205" i="13"/>
  <c r="W205" i="13" s="1"/>
  <c r="U204" i="13"/>
  <c r="W204" i="13" s="1"/>
  <c r="Q204" i="13"/>
  <c r="U203" i="13"/>
  <c r="U202" i="13"/>
  <c r="U201" i="13"/>
  <c r="W201" i="13" s="1"/>
  <c r="W200" i="13"/>
  <c r="U200" i="13"/>
  <c r="V200" i="13" s="1"/>
  <c r="U199" i="13"/>
  <c r="V199" i="13" s="1"/>
  <c r="U198" i="13"/>
  <c r="W197" i="13"/>
  <c r="V197" i="13"/>
  <c r="U197" i="13"/>
  <c r="U196" i="13"/>
  <c r="V196" i="13" s="1"/>
  <c r="U195" i="13"/>
  <c r="V194" i="13"/>
  <c r="U194" i="13"/>
  <c r="W194" i="13" s="1"/>
  <c r="U193" i="13"/>
  <c r="W193" i="13" s="1"/>
  <c r="W192" i="13"/>
  <c r="V192" i="13"/>
  <c r="U192" i="13"/>
  <c r="U191" i="13"/>
  <c r="V191" i="13" s="1"/>
  <c r="U190" i="13"/>
  <c r="W190" i="13" s="1"/>
  <c r="Y189" i="13"/>
  <c r="U189" i="13"/>
  <c r="W189" i="13" s="1"/>
  <c r="X189" i="13" s="1"/>
  <c r="U188" i="13"/>
  <c r="W188" i="13" s="1"/>
  <c r="U187" i="13"/>
  <c r="V187" i="13" s="1"/>
  <c r="U186" i="13"/>
  <c r="W186" i="13" s="1"/>
  <c r="U185" i="13"/>
  <c r="W184" i="13"/>
  <c r="V184" i="13"/>
  <c r="U184" i="13"/>
  <c r="U183" i="13"/>
  <c r="U182" i="13"/>
  <c r="U181" i="13"/>
  <c r="U180" i="13"/>
  <c r="W180" i="13" s="1"/>
  <c r="Z180" i="13" s="1"/>
  <c r="U179" i="13"/>
  <c r="V179" i="13" s="1"/>
  <c r="U178" i="13"/>
  <c r="W178" i="13" s="1"/>
  <c r="AI177" i="13"/>
  <c r="AJ177" i="13" s="1"/>
  <c r="W177" i="13"/>
  <c r="X177" i="13" s="1"/>
  <c r="Y177" i="13" s="1"/>
  <c r="U177" i="13"/>
  <c r="V177" i="13" s="1"/>
  <c r="U176" i="13"/>
  <c r="V176" i="13" s="1"/>
  <c r="U175" i="13"/>
  <c r="V175" i="13" s="1"/>
  <c r="U174" i="13"/>
  <c r="W174" i="13" s="1"/>
  <c r="U173" i="13"/>
  <c r="W172" i="13"/>
  <c r="V172" i="13"/>
  <c r="U172" i="13"/>
  <c r="U171" i="13"/>
  <c r="U170" i="13"/>
  <c r="V169" i="13"/>
  <c r="U169" i="13"/>
  <c r="W169" i="13" s="1"/>
  <c r="U168" i="13"/>
  <c r="W168" i="13" s="1"/>
  <c r="W167" i="13"/>
  <c r="U167" i="13"/>
  <c r="V167" i="13" s="1"/>
  <c r="U166" i="13"/>
  <c r="W166" i="13" s="1"/>
  <c r="AI165" i="13"/>
  <c r="AJ165" i="13" s="1"/>
  <c r="U165" i="13"/>
  <c r="AK164" i="13"/>
  <c r="AL164" i="13" s="1"/>
  <c r="W164" i="13"/>
  <c r="U164" i="13"/>
  <c r="V164" i="13" s="1"/>
  <c r="U163" i="13"/>
  <c r="U162" i="13"/>
  <c r="U161" i="13"/>
  <c r="W160" i="13"/>
  <c r="V160" i="13"/>
  <c r="U160" i="13"/>
  <c r="W159" i="13"/>
  <c r="U159" i="13"/>
  <c r="V159" i="13" s="1"/>
  <c r="V158" i="13"/>
  <c r="U158" i="13"/>
  <c r="W158" i="13" s="1"/>
  <c r="U157" i="13"/>
  <c r="V157" i="13" s="1"/>
  <c r="W156" i="13"/>
  <c r="V156" i="13"/>
  <c r="U156" i="13"/>
  <c r="U155" i="13"/>
  <c r="U154" i="13"/>
  <c r="AJ153" i="13"/>
  <c r="AI153" i="13"/>
  <c r="W153" i="13"/>
  <c r="X153" i="13" s="1"/>
  <c r="Y153" i="13" s="1"/>
  <c r="U153" i="13"/>
  <c r="V153" i="13" s="1"/>
  <c r="U152" i="13"/>
  <c r="V152" i="13" s="1"/>
  <c r="U151" i="13"/>
  <c r="V150" i="13"/>
  <c r="U150" i="13"/>
  <c r="W150" i="13" s="1"/>
  <c r="U149" i="13"/>
  <c r="V149" i="13" s="1"/>
  <c r="W148" i="13"/>
  <c r="V148" i="13"/>
  <c r="U148" i="13"/>
  <c r="U147" i="13"/>
  <c r="U146" i="13"/>
  <c r="W145" i="13"/>
  <c r="U145" i="13"/>
  <c r="V145" i="13" s="1"/>
  <c r="W144" i="13"/>
  <c r="V144" i="13"/>
  <c r="U144" i="13"/>
  <c r="U143" i="13"/>
  <c r="V143" i="13" s="1"/>
  <c r="V142" i="13"/>
  <c r="U142" i="13"/>
  <c r="W142" i="13" s="1"/>
  <c r="W141" i="13"/>
  <c r="X141" i="13" s="1"/>
  <c r="Y141" i="13" s="1"/>
  <c r="V141" i="13"/>
  <c r="U141" i="13"/>
  <c r="U140" i="13"/>
  <c r="W140" i="13" s="1"/>
  <c r="U139" i="13"/>
  <c r="U138" i="13"/>
  <c r="W138" i="13" s="1"/>
  <c r="V137" i="13"/>
  <c r="U137" i="13"/>
  <c r="W137" i="13" s="1"/>
  <c r="U136" i="13"/>
  <c r="V136" i="13" s="1"/>
  <c r="U135" i="13"/>
  <c r="U134" i="13"/>
  <c r="U133" i="13"/>
  <c r="W133" i="13" s="1"/>
  <c r="W132" i="13"/>
  <c r="U132" i="13"/>
  <c r="V132" i="13" s="1"/>
  <c r="U131" i="13"/>
  <c r="V131" i="13" s="1"/>
  <c r="U130" i="13"/>
  <c r="U129" i="13"/>
  <c r="V129" i="13" s="1"/>
  <c r="W128" i="13"/>
  <c r="V128" i="13"/>
  <c r="U128" i="13"/>
  <c r="U127" i="13"/>
  <c r="V127" i="13" s="1"/>
  <c r="V126" i="13"/>
  <c r="U126" i="13"/>
  <c r="W126" i="13" s="1"/>
  <c r="U125" i="13"/>
  <c r="V125" i="13" s="1"/>
  <c r="W124" i="13"/>
  <c r="U124" i="13"/>
  <c r="V124" i="13" s="1"/>
  <c r="U123" i="13"/>
  <c r="AK122" i="13"/>
  <c r="AL122" i="13" s="1"/>
  <c r="U122" i="13"/>
  <c r="U121" i="13"/>
  <c r="V121" i="13" s="1"/>
  <c r="U120" i="13"/>
  <c r="V120" i="13" s="1"/>
  <c r="U119" i="13"/>
  <c r="U118" i="13"/>
  <c r="AI117" i="13"/>
  <c r="AJ117" i="13" s="1"/>
  <c r="W117" i="13"/>
  <c r="X117" i="13" s="1"/>
  <c r="Y117" i="13" s="1"/>
  <c r="U117" i="13"/>
  <c r="V117" i="13" s="1"/>
  <c r="V116" i="13"/>
  <c r="U116" i="13"/>
  <c r="W116" i="13" s="1"/>
  <c r="U115" i="13"/>
  <c r="V115" i="13" s="1"/>
  <c r="W114" i="13"/>
  <c r="V114" i="13"/>
  <c r="U114" i="13"/>
  <c r="U113" i="13"/>
  <c r="V113" i="13" s="1"/>
  <c r="V112" i="13"/>
  <c r="U112" i="13"/>
  <c r="W112" i="13" s="1"/>
  <c r="U111" i="13"/>
  <c r="V111" i="13" s="1"/>
  <c r="W110" i="13"/>
  <c r="V110" i="13"/>
  <c r="U110" i="13"/>
  <c r="U109" i="13"/>
  <c r="AK108" i="13"/>
  <c r="AL108" i="13" s="1"/>
  <c r="V108" i="13"/>
  <c r="U108" i="13"/>
  <c r="W108" i="13" s="1"/>
  <c r="U107" i="13"/>
  <c r="V107" i="13" s="1"/>
  <c r="W106" i="13"/>
  <c r="V106" i="13"/>
  <c r="U106" i="13"/>
  <c r="U105" i="13"/>
  <c r="V105" i="13" s="1"/>
  <c r="Q105" i="13"/>
  <c r="U104" i="13"/>
  <c r="V104" i="13" s="1"/>
  <c r="U103" i="13"/>
  <c r="W103" i="13" s="1"/>
  <c r="U102" i="13"/>
  <c r="V102" i="13" s="1"/>
  <c r="U101" i="13"/>
  <c r="U100" i="13"/>
  <c r="V100" i="13" s="1"/>
  <c r="U99" i="13"/>
  <c r="V99" i="13" s="1"/>
  <c r="U98" i="13"/>
  <c r="V98" i="13" s="1"/>
  <c r="V97" i="13"/>
  <c r="U97" i="13"/>
  <c r="W97" i="13" s="1"/>
  <c r="W96" i="13"/>
  <c r="U96" i="13"/>
  <c r="V96" i="13" s="1"/>
  <c r="U95" i="13"/>
  <c r="V95" i="13" s="1"/>
  <c r="W94" i="13"/>
  <c r="U94" i="13"/>
  <c r="V94" i="13" s="1"/>
  <c r="U93" i="13"/>
  <c r="U92" i="13"/>
  <c r="V92" i="13" s="1"/>
  <c r="V91" i="13"/>
  <c r="U91" i="13"/>
  <c r="W91" i="13" s="1"/>
  <c r="W90" i="13"/>
  <c r="U90" i="13"/>
  <c r="V90" i="13" s="1"/>
  <c r="V89" i="13"/>
  <c r="U89" i="13"/>
  <c r="W89" i="13" s="1"/>
  <c r="U88" i="13"/>
  <c r="V88" i="13" s="1"/>
  <c r="V87" i="13"/>
  <c r="U87" i="13"/>
  <c r="W87" i="13" s="1"/>
  <c r="AI86" i="13"/>
  <c r="AJ86" i="13" s="1"/>
  <c r="U86" i="13"/>
  <c r="V86" i="13" s="1"/>
  <c r="U85" i="13"/>
  <c r="W84" i="13"/>
  <c r="V84" i="13"/>
  <c r="U84" i="13"/>
  <c r="U83" i="13"/>
  <c r="W83" i="13" s="1"/>
  <c r="U82" i="13"/>
  <c r="U81" i="13"/>
  <c r="W81" i="13" s="1"/>
  <c r="U80" i="13"/>
  <c r="W80" i="13" s="1"/>
  <c r="U79" i="13"/>
  <c r="V79" i="13" s="1"/>
  <c r="U78" i="13"/>
  <c r="V78" i="13" s="1"/>
  <c r="U77" i="13"/>
  <c r="W77" i="13" s="1"/>
  <c r="U76" i="13"/>
  <c r="W76" i="13" s="1"/>
  <c r="U75" i="13"/>
  <c r="V75" i="13" s="1"/>
  <c r="AJ74" i="13"/>
  <c r="AI74" i="13"/>
  <c r="U74" i="13"/>
  <c r="V74" i="13" s="1"/>
  <c r="U73" i="13"/>
  <c r="W73" i="13" s="1"/>
  <c r="U72" i="13"/>
  <c r="W72" i="13" s="1"/>
  <c r="U71" i="13"/>
  <c r="V71" i="13" s="1"/>
  <c r="U70" i="13"/>
  <c r="V70" i="13" s="1"/>
  <c r="U69" i="13"/>
  <c r="W69" i="13" s="1"/>
  <c r="U68" i="13"/>
  <c r="W68" i="13" s="1"/>
  <c r="W67" i="13"/>
  <c r="V67" i="13"/>
  <c r="U67" i="13"/>
  <c r="U66" i="13"/>
  <c r="V66" i="13" s="1"/>
  <c r="U65" i="13"/>
  <c r="W65" i="13" s="1"/>
  <c r="W64" i="13"/>
  <c r="U64" i="13"/>
  <c r="V64" i="13" s="1"/>
  <c r="U63" i="13"/>
  <c r="V63" i="13" s="1"/>
  <c r="U62" i="13"/>
  <c r="W62" i="13" s="1"/>
  <c r="X62" i="13" s="1"/>
  <c r="Y62" i="13" s="1"/>
  <c r="U61" i="13"/>
  <c r="W61" i="13" s="1"/>
  <c r="W60" i="13"/>
  <c r="U60" i="13"/>
  <c r="V60" i="13" s="1"/>
  <c r="U59" i="13"/>
  <c r="W59" i="13" s="1"/>
  <c r="U58" i="13"/>
  <c r="W58" i="13" s="1"/>
  <c r="U57" i="13"/>
  <c r="W56" i="13"/>
  <c r="V56" i="13"/>
  <c r="U56" i="13"/>
  <c r="W55" i="13"/>
  <c r="U55" i="13"/>
  <c r="V55" i="13" s="1"/>
  <c r="U54" i="13"/>
  <c r="W54" i="13" s="1"/>
  <c r="U53" i="13"/>
  <c r="W52" i="13"/>
  <c r="V52" i="13"/>
  <c r="U52" i="13"/>
  <c r="U51" i="13"/>
  <c r="W51" i="13" s="1"/>
  <c r="AI50" i="13"/>
  <c r="AJ50" i="13" s="1"/>
  <c r="U50" i="13"/>
  <c r="W50" i="13" s="1"/>
  <c r="X50" i="13" s="1"/>
  <c r="Y50" i="13" s="1"/>
  <c r="U49" i="13"/>
  <c r="W48" i="13"/>
  <c r="V48" i="13"/>
  <c r="U48" i="13"/>
  <c r="U47" i="13"/>
  <c r="W47" i="13" s="1"/>
  <c r="U46" i="13"/>
  <c r="W46" i="13" s="1"/>
  <c r="V45" i="13"/>
  <c r="U45" i="13"/>
  <c r="W45" i="13" s="1"/>
  <c r="U44" i="13"/>
  <c r="W44" i="13" s="1"/>
  <c r="U43" i="13"/>
  <c r="W43" i="13" s="1"/>
  <c r="U42" i="13"/>
  <c r="W42" i="13" s="1"/>
  <c r="U41" i="13"/>
  <c r="W41" i="13" s="1"/>
  <c r="V40" i="13"/>
  <c r="U40" i="13"/>
  <c r="W40" i="13" s="1"/>
  <c r="W39" i="13"/>
  <c r="U39" i="13"/>
  <c r="V39" i="13" s="1"/>
  <c r="U38" i="13"/>
  <c r="W38" i="13" s="1"/>
  <c r="X38" i="13" s="1"/>
  <c r="Y38" i="13" s="1"/>
  <c r="U37" i="13"/>
  <c r="W37" i="13" s="1"/>
  <c r="V36" i="13"/>
  <c r="U36" i="13"/>
  <c r="W36" i="13" s="1"/>
  <c r="U35" i="13"/>
  <c r="W35" i="13" s="1"/>
  <c r="U34" i="13"/>
  <c r="W34" i="13" s="1"/>
  <c r="V33" i="13"/>
  <c r="U33" i="13"/>
  <c r="W33" i="13" s="1"/>
  <c r="U32" i="13"/>
  <c r="V32" i="13" s="1"/>
  <c r="U31" i="13"/>
  <c r="W31" i="13" s="1"/>
  <c r="U30" i="13"/>
  <c r="W30" i="13" s="1"/>
  <c r="U29" i="13"/>
  <c r="W28" i="13"/>
  <c r="V28" i="13"/>
  <c r="U28" i="13"/>
  <c r="U27" i="13"/>
  <c r="W27" i="13" s="1"/>
  <c r="U26" i="13"/>
  <c r="W26" i="13" s="1"/>
  <c r="Q26" i="13"/>
  <c r="V25" i="13"/>
  <c r="U25" i="13"/>
  <c r="W25" i="13" s="1"/>
  <c r="U24" i="13"/>
  <c r="W24" i="13" s="1"/>
  <c r="U23" i="13"/>
  <c r="W23" i="13" s="1"/>
  <c r="V22" i="13"/>
  <c r="U22" i="13"/>
  <c r="W22" i="13" s="1"/>
  <c r="U21" i="13"/>
  <c r="V21" i="13" s="1"/>
  <c r="U20" i="13"/>
  <c r="W20" i="13" s="1"/>
  <c r="U19" i="13"/>
  <c r="W19" i="13" s="1"/>
  <c r="U18" i="13"/>
  <c r="W17" i="13"/>
  <c r="V17" i="13"/>
  <c r="U17" i="13"/>
  <c r="U16" i="13"/>
  <c r="W16" i="13" s="1"/>
  <c r="U15" i="13"/>
  <c r="W15" i="13" s="1"/>
  <c r="V14" i="13"/>
  <c r="U14" i="13"/>
  <c r="W14" i="13" s="1"/>
  <c r="W13" i="13"/>
  <c r="V13" i="13"/>
  <c r="U13" i="13"/>
  <c r="U12" i="13"/>
  <c r="U11" i="13"/>
  <c r="W11" i="13" s="1"/>
  <c r="V10" i="13"/>
  <c r="U10" i="13"/>
  <c r="W10" i="13" s="1"/>
  <c r="U9" i="13"/>
  <c r="W9" i="13" s="1"/>
  <c r="U8" i="13"/>
  <c r="W8" i="13" s="1"/>
  <c r="U7" i="13"/>
  <c r="W7" i="13" s="1"/>
  <c r="U6" i="13"/>
  <c r="W6" i="13" s="1"/>
  <c r="V5" i="13"/>
  <c r="U5" i="13"/>
  <c r="W5" i="13" s="1"/>
  <c r="W4" i="13"/>
  <c r="U4" i="13"/>
  <c r="V4" i="13" s="1"/>
  <c r="U3" i="13"/>
  <c r="W3" i="13" s="1"/>
  <c r="AG2" i="13"/>
  <c r="V2" i="13"/>
  <c r="U2" i="13"/>
  <c r="W2" i="13" s="1"/>
  <c r="AU24" i="12"/>
  <c r="AV24" i="12" s="1"/>
  <c r="AU25" i="12"/>
  <c r="AV25" i="12" s="1"/>
  <c r="AU26" i="12"/>
  <c r="AV26" i="12" s="1"/>
  <c r="AU27" i="12"/>
  <c r="AV27" i="12" s="1"/>
  <c r="AU28" i="12"/>
  <c r="AV28" i="12" s="1"/>
  <c r="AU29" i="12"/>
  <c r="AV29" i="12" s="1"/>
  <c r="AU30" i="12"/>
  <c r="AV30" i="12" s="1"/>
  <c r="AU31" i="12"/>
  <c r="AV31" i="12" s="1"/>
  <c r="AU32" i="12"/>
  <c r="AV32" i="12" s="1"/>
  <c r="AU33" i="12"/>
  <c r="AV33" i="12" s="1"/>
  <c r="AU34" i="12"/>
  <c r="AV34" i="12" s="1"/>
  <c r="AU35" i="12"/>
  <c r="AV35" i="12" s="1"/>
  <c r="AU36" i="12"/>
  <c r="AV36" i="12" s="1"/>
  <c r="AU37" i="12"/>
  <c r="AV37" i="12" s="1"/>
  <c r="AU38" i="12"/>
  <c r="AV38" i="12" s="1"/>
  <c r="AU39" i="12"/>
  <c r="AV39" i="12" s="1"/>
  <c r="AU40" i="12"/>
  <c r="AV40" i="12" s="1"/>
  <c r="AU41" i="12"/>
  <c r="AV41" i="12" s="1"/>
  <c r="AU42" i="12"/>
  <c r="AV42" i="12" s="1"/>
  <c r="AU43" i="12"/>
  <c r="AV43" i="12" s="1"/>
  <c r="AU44" i="12"/>
  <c r="AV44" i="12" s="1"/>
  <c r="AU45" i="12"/>
  <c r="AV45" i="12" s="1"/>
  <c r="AU46" i="12"/>
  <c r="AV46" i="12" s="1"/>
  <c r="AU47" i="12"/>
  <c r="AV47" i="12" s="1"/>
  <c r="AU48" i="12"/>
  <c r="AV48" i="12" s="1"/>
  <c r="AU49" i="12"/>
  <c r="AV49" i="12" s="1"/>
  <c r="AU50" i="12"/>
  <c r="AV50" i="12" s="1"/>
  <c r="AU51" i="12"/>
  <c r="AV51" i="12" s="1"/>
  <c r="AU52" i="12"/>
  <c r="AV52" i="12" s="1"/>
  <c r="AU53" i="12"/>
  <c r="AV53" i="12" s="1"/>
  <c r="AU54" i="12"/>
  <c r="AV54" i="12" s="1"/>
  <c r="AU55" i="12"/>
  <c r="AV55" i="12" s="1"/>
  <c r="AU56" i="12"/>
  <c r="AV56" i="12" s="1"/>
  <c r="AU57" i="12"/>
  <c r="AV57" i="12" s="1"/>
  <c r="AU58" i="12"/>
  <c r="AV58" i="12" s="1"/>
  <c r="AU59" i="12"/>
  <c r="AV59" i="12" s="1"/>
  <c r="AU60" i="12"/>
  <c r="AV60" i="12" s="1"/>
  <c r="AU61" i="12"/>
  <c r="AV61" i="12" s="1"/>
  <c r="AU62" i="12"/>
  <c r="AV62" i="12" s="1"/>
  <c r="AU63" i="12"/>
  <c r="AV63" i="12" s="1"/>
  <c r="AU64" i="12"/>
  <c r="AV64" i="12" s="1"/>
  <c r="AU65" i="12"/>
  <c r="AV65" i="12" s="1"/>
  <c r="AU66" i="12"/>
  <c r="AV66" i="12" s="1"/>
  <c r="AU67" i="12"/>
  <c r="AV67" i="12" s="1"/>
  <c r="AU68" i="12"/>
  <c r="AV68" i="12" s="1"/>
  <c r="AU69" i="12"/>
  <c r="AV69" i="12" s="1"/>
  <c r="AU70" i="12"/>
  <c r="AV70" i="12" s="1"/>
  <c r="AU71" i="12"/>
  <c r="AV71" i="12" s="1"/>
  <c r="AU72" i="12"/>
  <c r="AV72" i="12" s="1"/>
  <c r="AU73" i="12"/>
  <c r="AV73" i="12" s="1"/>
  <c r="AU74" i="12"/>
  <c r="AV74" i="12" s="1"/>
  <c r="AU75" i="12"/>
  <c r="AV75" i="12" s="1"/>
  <c r="AU76" i="12"/>
  <c r="AV76" i="12" s="1"/>
  <c r="AU77" i="12"/>
  <c r="AV77" i="12" s="1"/>
  <c r="AU78" i="12"/>
  <c r="AV78" i="12" s="1"/>
  <c r="AU79" i="12"/>
  <c r="AV79" i="12" s="1"/>
  <c r="AU80" i="12"/>
  <c r="AV80" i="12" s="1"/>
  <c r="AU81" i="12"/>
  <c r="AV81" i="12" s="1"/>
  <c r="AU82" i="12"/>
  <c r="AV82" i="12" s="1"/>
  <c r="AU83" i="12"/>
  <c r="AV83" i="12" s="1"/>
  <c r="AU84" i="12"/>
  <c r="AV84" i="12" s="1"/>
  <c r="AU85" i="12"/>
  <c r="AV85" i="12" s="1"/>
  <c r="AU86" i="12"/>
  <c r="AV86" i="12" s="1"/>
  <c r="AU87" i="12"/>
  <c r="AV87" i="12" s="1"/>
  <c r="AU88" i="12"/>
  <c r="AV88" i="12" s="1"/>
  <c r="AU89" i="12"/>
  <c r="AV89" i="12" s="1"/>
  <c r="AU90" i="12"/>
  <c r="AV90" i="12" s="1"/>
  <c r="AU91" i="12"/>
  <c r="AV91" i="12" s="1"/>
  <c r="AU92" i="12"/>
  <c r="AV92" i="12" s="1"/>
  <c r="AU93" i="12"/>
  <c r="AV93" i="12" s="1"/>
  <c r="AU94" i="12"/>
  <c r="AV94" i="12" s="1"/>
  <c r="AU95" i="12"/>
  <c r="AV95" i="12" s="1"/>
  <c r="AU96" i="12"/>
  <c r="AV96" i="12" s="1"/>
  <c r="AU97" i="12"/>
  <c r="AV97" i="12" s="1"/>
  <c r="AU98" i="12"/>
  <c r="AV98" i="12" s="1"/>
  <c r="AU99" i="12"/>
  <c r="AV99" i="12" s="1"/>
  <c r="AU100" i="12"/>
  <c r="AV100" i="12" s="1"/>
  <c r="AU101" i="12"/>
  <c r="AV101" i="12" s="1"/>
  <c r="AU102" i="12"/>
  <c r="AV102" i="12" s="1"/>
  <c r="AU103" i="12"/>
  <c r="AV103" i="12" s="1"/>
  <c r="AU104" i="12"/>
  <c r="AV104" i="12" s="1"/>
  <c r="AU105" i="12"/>
  <c r="AV105" i="12" s="1"/>
  <c r="AU106" i="12"/>
  <c r="AV106" i="12" s="1"/>
  <c r="AU107" i="12"/>
  <c r="AV107" i="12" s="1"/>
  <c r="AU108" i="12"/>
  <c r="AV108" i="12" s="1"/>
  <c r="AU109" i="12"/>
  <c r="AV109" i="12" s="1"/>
  <c r="AU110" i="12"/>
  <c r="AV110" i="12" s="1"/>
  <c r="AU111" i="12"/>
  <c r="AV111" i="12" s="1"/>
  <c r="AU112" i="12"/>
  <c r="AV112" i="12" s="1"/>
  <c r="AU113" i="12"/>
  <c r="AV113" i="12" s="1"/>
  <c r="AU114" i="12"/>
  <c r="AV114" i="12" s="1"/>
  <c r="AU115" i="12"/>
  <c r="AV115" i="12" s="1"/>
  <c r="AU116" i="12"/>
  <c r="AV116" i="12" s="1"/>
  <c r="AU23" i="12"/>
  <c r="AV23" i="12" s="1"/>
  <c r="Q73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24" i="12"/>
  <c r="AF23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U71" i="12"/>
  <c r="W71" i="12" s="1"/>
  <c r="V71" i="12"/>
  <c r="U72" i="12"/>
  <c r="V72" i="12" s="1"/>
  <c r="U73" i="12"/>
  <c r="W73" i="12" s="1"/>
  <c r="U74" i="12"/>
  <c r="V74" i="12" s="1"/>
  <c r="W74" i="12"/>
  <c r="U75" i="12"/>
  <c r="W75" i="12" s="1"/>
  <c r="U76" i="12"/>
  <c r="V76" i="12" s="1"/>
  <c r="U77" i="12"/>
  <c r="W77" i="12" s="1"/>
  <c r="V6" i="13" l="1"/>
  <c r="W18" i="13"/>
  <c r="V18" i="13"/>
  <c r="V44" i="13"/>
  <c r="V65" i="13"/>
  <c r="W75" i="13"/>
  <c r="V109" i="13"/>
  <c r="W109" i="13"/>
  <c r="V140" i="13"/>
  <c r="V168" i="13"/>
  <c r="W206" i="13"/>
  <c r="V77" i="12"/>
  <c r="W79" i="13"/>
  <c r="V82" i="13"/>
  <c r="W82" i="13"/>
  <c r="W101" i="13"/>
  <c r="V101" i="13"/>
  <c r="W122" i="13"/>
  <c r="Z122" i="13" s="1"/>
  <c r="AA122" i="13" s="1"/>
  <c r="V122" i="13"/>
  <c r="V139" i="13"/>
  <c r="W139" i="13"/>
  <c r="W196" i="13"/>
  <c r="W198" i="13"/>
  <c r="V198" i="13"/>
  <c r="W211" i="13"/>
  <c r="W57" i="13"/>
  <c r="V57" i="13"/>
  <c r="W161" i="13"/>
  <c r="V161" i="13"/>
  <c r="V210" i="13"/>
  <c r="W210" i="13"/>
  <c r="W21" i="13"/>
  <c r="W53" i="13"/>
  <c r="V53" i="13"/>
  <c r="W63" i="13"/>
  <c r="V83" i="13"/>
  <c r="W86" i="13"/>
  <c r="X86" i="13" s="1"/>
  <c r="Y86" i="13" s="1"/>
  <c r="W92" i="13"/>
  <c r="W120" i="13"/>
  <c r="W127" i="13"/>
  <c r="V166" i="13"/>
  <c r="V180" i="13"/>
  <c r="V201" i="13"/>
  <c r="V208" i="13"/>
  <c r="W208" i="13"/>
  <c r="W130" i="13"/>
  <c r="V130" i="13"/>
  <c r="V195" i="13"/>
  <c r="W195" i="13"/>
  <c r="V9" i="13"/>
  <c r="V41" i="13"/>
  <c r="W99" i="13"/>
  <c r="W125" i="13"/>
  <c r="W176" i="13"/>
  <c r="V188" i="13"/>
  <c r="W199" i="13"/>
  <c r="V75" i="12"/>
  <c r="V73" i="12"/>
  <c r="V12" i="13"/>
  <c r="W12" i="13"/>
  <c r="W29" i="13"/>
  <c r="V29" i="13"/>
  <c r="W32" i="13"/>
  <c r="V37" i="13"/>
  <c r="W49" i="13"/>
  <c r="V49" i="13"/>
  <c r="V61" i="13"/>
  <c r="W71" i="13"/>
  <c r="Z71" i="13" s="1"/>
  <c r="AA71" i="13" s="1"/>
  <c r="V81" i="13"/>
  <c r="W85" i="13"/>
  <c r="V85" i="13"/>
  <c r="W93" i="13"/>
  <c r="V93" i="13"/>
  <c r="W95" i="13"/>
  <c r="V103" i="13"/>
  <c r="W129" i="13"/>
  <c r="X129" i="13" s="1"/>
  <c r="Y129" i="13" s="1"/>
  <c r="W131" i="13"/>
  <c r="V133" i="13"/>
  <c r="W136" i="13"/>
  <c r="V138" i="13"/>
  <c r="W143" i="13"/>
  <c r="W152" i="13"/>
  <c r="W165" i="13"/>
  <c r="X165" i="13" s="1"/>
  <c r="Y165" i="13" s="1"/>
  <c r="V165" i="13"/>
  <c r="Z150" i="13"/>
  <c r="AA150" i="13" s="1"/>
  <c r="AG175" i="13"/>
  <c r="AG167" i="13"/>
  <c r="AG155" i="13"/>
  <c r="AG8" i="13"/>
  <c r="AK180" i="13"/>
  <c r="AL180" i="13" s="1"/>
  <c r="AG147" i="13"/>
  <c r="AG143" i="13"/>
  <c r="AG139" i="13"/>
  <c r="AG135" i="13"/>
  <c r="AM137" i="13"/>
  <c r="AN137" i="13" s="1"/>
  <c r="AG131" i="13"/>
  <c r="AG127" i="13"/>
  <c r="AG123" i="13"/>
  <c r="AM123" i="13"/>
  <c r="AN123" i="13" s="1"/>
  <c r="AG119" i="13"/>
  <c r="AG115" i="13"/>
  <c r="AG111" i="13"/>
  <c r="AG107" i="13"/>
  <c r="AM109" i="13"/>
  <c r="AN109" i="13" s="1"/>
  <c r="AG103" i="13"/>
  <c r="AG99" i="13"/>
  <c r="AG95" i="13"/>
  <c r="AG91" i="13"/>
  <c r="AG87" i="13"/>
  <c r="AG83" i="13"/>
  <c r="AG79" i="13"/>
  <c r="AK85" i="13"/>
  <c r="AL85" i="13" s="1"/>
  <c r="AG72" i="13"/>
  <c r="AG52" i="13"/>
  <c r="AG36" i="13"/>
  <c r="AG16" i="13"/>
  <c r="AG171" i="13"/>
  <c r="AG159" i="13"/>
  <c r="AG151" i="13"/>
  <c r="AM151" i="13"/>
  <c r="AN151" i="13" s="1"/>
  <c r="AG48" i="13"/>
  <c r="AG32" i="13"/>
  <c r="AG12" i="13"/>
  <c r="AG4" i="13"/>
  <c r="AM88" i="13"/>
  <c r="AN88" i="13" s="1"/>
  <c r="AI189" i="13"/>
  <c r="AJ189" i="13" s="1"/>
  <c r="AG176" i="13"/>
  <c r="AG172" i="13"/>
  <c r="AG168" i="13"/>
  <c r="AG164" i="13"/>
  <c r="AG160" i="13"/>
  <c r="AG156" i="13"/>
  <c r="AG152" i="13"/>
  <c r="AG75" i="13"/>
  <c r="AG68" i="13"/>
  <c r="AG64" i="13"/>
  <c r="AG60" i="13"/>
  <c r="AG56" i="13"/>
  <c r="AG40" i="13"/>
  <c r="AG28" i="13"/>
  <c r="AG20" i="13"/>
  <c r="AG179" i="13"/>
  <c r="AM181" i="13"/>
  <c r="AN181" i="13" s="1"/>
  <c r="AG163" i="13"/>
  <c r="AG148" i="13"/>
  <c r="AG144" i="13"/>
  <c r="AG140" i="13"/>
  <c r="AG136" i="13"/>
  <c r="AG132" i="13"/>
  <c r="AG128" i="13"/>
  <c r="AG124" i="13"/>
  <c r="AG120" i="13"/>
  <c r="AG116" i="13"/>
  <c r="AG112" i="13"/>
  <c r="AG108" i="13"/>
  <c r="AG104" i="13"/>
  <c r="AG100" i="13"/>
  <c r="AG96" i="13"/>
  <c r="AG92" i="13"/>
  <c r="AG88" i="13"/>
  <c r="AG84" i="13"/>
  <c r="AG80" i="13"/>
  <c r="AG44" i="13"/>
  <c r="AG24" i="13"/>
  <c r="AK71" i="13"/>
  <c r="AL71" i="13" s="1"/>
  <c r="AK57" i="13"/>
  <c r="AL57" i="13" s="1"/>
  <c r="AM58" i="13"/>
  <c r="AN58" i="13" s="1"/>
  <c r="Z57" i="13"/>
  <c r="AA57" i="13" s="1"/>
  <c r="AB58" i="13"/>
  <c r="AC58" i="13" s="1"/>
  <c r="W181" i="13"/>
  <c r="V181" i="13"/>
  <c r="V3" i="13"/>
  <c r="V7" i="13"/>
  <c r="V11" i="13"/>
  <c r="V15" i="13"/>
  <c r="V19" i="13"/>
  <c r="V23" i="13"/>
  <c r="V26" i="13"/>
  <c r="V30" i="13"/>
  <c r="V34" i="13"/>
  <c r="V38" i="13"/>
  <c r="V42" i="13"/>
  <c r="V46" i="13"/>
  <c r="V50" i="13"/>
  <c r="V54" i="13"/>
  <c r="V58" i="13"/>
  <c r="V62" i="13"/>
  <c r="W66" i="13"/>
  <c r="V68" i="13"/>
  <c r="V72" i="13"/>
  <c r="V73" i="13"/>
  <c r="W74" i="13"/>
  <c r="X74" i="13" s="1"/>
  <c r="Y74" i="13" s="1"/>
  <c r="V76" i="13"/>
  <c r="W102" i="13"/>
  <c r="W104" i="13"/>
  <c r="W113" i="13"/>
  <c r="W115" i="13"/>
  <c r="W121" i="13"/>
  <c r="V123" i="13"/>
  <c r="W123" i="13"/>
  <c r="V135" i="13"/>
  <c r="W135" i="13"/>
  <c r="AB137" i="13" s="1"/>
  <c r="AC137" i="13" s="1"/>
  <c r="Z136" i="13"/>
  <c r="AA136" i="13" s="1"/>
  <c r="W146" i="13"/>
  <c r="V146" i="13"/>
  <c r="W157" i="13"/>
  <c r="W173" i="13"/>
  <c r="V173" i="13"/>
  <c r="V203" i="13"/>
  <c r="W203" i="13"/>
  <c r="W154" i="13"/>
  <c r="V154" i="13"/>
  <c r="V8" i="13"/>
  <c r="V16" i="13"/>
  <c r="V20" i="13"/>
  <c r="V24" i="13"/>
  <c r="V27" i="13"/>
  <c r="V31" i="13"/>
  <c r="V35" i="13"/>
  <c r="V43" i="13"/>
  <c r="V47" i="13"/>
  <c r="V51" i="13"/>
  <c r="V59" i="13"/>
  <c r="V69" i="13"/>
  <c r="W70" i="13"/>
  <c r="AB72" i="13" s="1"/>
  <c r="AC72" i="13" s="1"/>
  <c r="V77" i="13"/>
  <c r="W78" i="13"/>
  <c r="V80" i="13"/>
  <c r="W88" i="13"/>
  <c r="W98" i="13"/>
  <c r="W100" i="13"/>
  <c r="W105" i="13"/>
  <c r="W107" i="13"/>
  <c r="AB109" i="13" s="1"/>
  <c r="AC109" i="13" s="1"/>
  <c r="W111" i="13"/>
  <c r="V119" i="13"/>
  <c r="W119" i="13"/>
  <c r="W149" i="13"/>
  <c r="V151" i="13"/>
  <c r="W151" i="13"/>
  <c r="V155" i="13"/>
  <c r="W155" i="13"/>
  <c r="V163" i="13"/>
  <c r="W163" i="13"/>
  <c r="AB167" i="13" s="1"/>
  <c r="AC167" i="13" s="1"/>
  <c r="Z164" i="13"/>
  <c r="AA164" i="13" s="1"/>
  <c r="V171" i="13"/>
  <c r="W171" i="13"/>
  <c r="W185" i="13"/>
  <c r="V185" i="13"/>
  <c r="W202" i="13"/>
  <c r="V202" i="13"/>
  <c r="W118" i="13"/>
  <c r="V118" i="13"/>
  <c r="W162" i="13"/>
  <c r="V162" i="13"/>
  <c r="W182" i="13"/>
  <c r="V182" i="13"/>
  <c r="Z108" i="13"/>
  <c r="AA108" i="13" s="1"/>
  <c r="W134" i="13"/>
  <c r="V134" i="13"/>
  <c r="V147" i="13"/>
  <c r="W147" i="13"/>
  <c r="W170" i="13"/>
  <c r="V170" i="13"/>
  <c r="V183" i="13"/>
  <c r="W183" i="13"/>
  <c r="V174" i="13"/>
  <c r="W175" i="13"/>
  <c r="V178" i="13"/>
  <c r="W179" i="13"/>
  <c r="V186" i="13"/>
  <c r="W187" i="13"/>
  <c r="V189" i="13"/>
  <c r="V190" i="13"/>
  <c r="W191" i="13"/>
  <c r="V193" i="13"/>
  <c r="V204" i="13"/>
  <c r="AA180" i="13"/>
  <c r="W76" i="12"/>
  <c r="W72" i="12"/>
  <c r="AR79" i="12"/>
  <c r="AR221" i="12"/>
  <c r="AQ39" i="12"/>
  <c r="AR39" i="12" s="1"/>
  <c r="AQ40" i="12"/>
  <c r="AR40" i="12" s="1"/>
  <c r="AQ52" i="12"/>
  <c r="AR52" i="12" s="1"/>
  <c r="AQ64" i="12"/>
  <c r="AR64" i="12" s="1"/>
  <c r="AQ79" i="12"/>
  <c r="AQ91" i="12"/>
  <c r="AR91" i="12" s="1"/>
  <c r="AQ103" i="12"/>
  <c r="AR103" i="12" s="1"/>
  <c r="AQ128" i="12"/>
  <c r="AR128" i="12" s="1"/>
  <c r="AQ143" i="12"/>
  <c r="AR143" i="12" s="1"/>
  <c r="AQ155" i="12"/>
  <c r="AR155" i="12" s="1"/>
  <c r="AQ169" i="12"/>
  <c r="AR169" i="12" s="1"/>
  <c r="AQ181" i="12"/>
  <c r="AR181" i="12" s="1"/>
  <c r="AQ195" i="12"/>
  <c r="AR195" i="12" s="1"/>
  <c r="AQ207" i="12"/>
  <c r="AR207" i="12" s="1"/>
  <c r="AQ221" i="12"/>
  <c r="AQ233" i="12"/>
  <c r="AR233" i="12" s="1"/>
  <c r="AH251" i="12"/>
  <c r="AG251" i="12"/>
  <c r="AF251" i="12"/>
  <c r="U251" i="12"/>
  <c r="W251" i="12" s="1"/>
  <c r="AH250" i="12"/>
  <c r="AG250" i="12"/>
  <c r="AF250" i="12"/>
  <c r="U250" i="12"/>
  <c r="V250" i="12" s="1"/>
  <c r="Q250" i="12"/>
  <c r="AF249" i="12"/>
  <c r="U249" i="12"/>
  <c r="W249" i="12" s="1"/>
  <c r="AF248" i="12"/>
  <c r="AH248" i="12" s="1"/>
  <c r="U248" i="12"/>
  <c r="W248" i="12" s="1"/>
  <c r="AF247" i="12"/>
  <c r="AH247" i="12" s="1"/>
  <c r="U247" i="12"/>
  <c r="W247" i="12" s="1"/>
  <c r="AF246" i="12"/>
  <c r="AG246" i="12" s="1"/>
  <c r="U246" i="12"/>
  <c r="W246" i="12" s="1"/>
  <c r="AF245" i="12"/>
  <c r="U245" i="12"/>
  <c r="W245" i="12" s="1"/>
  <c r="AF244" i="12"/>
  <c r="AH244" i="12" s="1"/>
  <c r="U244" i="12"/>
  <c r="V244" i="12" s="1"/>
  <c r="AF243" i="12"/>
  <c r="AG243" i="12" s="1"/>
  <c r="U243" i="12"/>
  <c r="W243" i="12" s="1"/>
  <c r="AF242" i="12"/>
  <c r="AG242" i="12" s="1"/>
  <c r="U242" i="12"/>
  <c r="W242" i="12" s="1"/>
  <c r="AF241" i="12"/>
  <c r="U241" i="12"/>
  <c r="W241" i="12" s="1"/>
  <c r="AF240" i="12"/>
  <c r="AH240" i="12" s="1"/>
  <c r="U240" i="12"/>
  <c r="W240" i="12" s="1"/>
  <c r="AF239" i="12"/>
  <c r="U239" i="12"/>
  <c r="W239" i="12" s="1"/>
  <c r="AF238" i="12"/>
  <c r="AG238" i="12" s="1"/>
  <c r="U238" i="12"/>
  <c r="W238" i="12" s="1"/>
  <c r="AF237" i="12"/>
  <c r="U237" i="12"/>
  <c r="W237" i="12" s="1"/>
  <c r="AF236" i="12"/>
  <c r="AH236" i="12" s="1"/>
  <c r="U236" i="12"/>
  <c r="W236" i="12" s="1"/>
  <c r="AF235" i="12"/>
  <c r="AH235" i="12" s="1"/>
  <c r="U235" i="12"/>
  <c r="Q235" i="12"/>
  <c r="AF234" i="12"/>
  <c r="AH234" i="12" s="1"/>
  <c r="U234" i="12"/>
  <c r="W234" i="12" s="1"/>
  <c r="AF233" i="12"/>
  <c r="U233" i="12"/>
  <c r="W233" i="12" s="1"/>
  <c r="X233" i="12" s="1"/>
  <c r="Y233" i="12" s="1"/>
  <c r="AF232" i="12"/>
  <c r="U232" i="12"/>
  <c r="W232" i="12" s="1"/>
  <c r="AF231" i="12"/>
  <c r="U231" i="12"/>
  <c r="V231" i="12" s="1"/>
  <c r="AF230" i="12"/>
  <c r="U230" i="12"/>
  <c r="AF229" i="12"/>
  <c r="AH229" i="12" s="1"/>
  <c r="V229" i="12"/>
  <c r="U229" i="12"/>
  <c r="W229" i="12" s="1"/>
  <c r="AG228" i="12"/>
  <c r="AF228" i="12"/>
  <c r="AH228" i="12" s="1"/>
  <c r="U228" i="12"/>
  <c r="W228" i="12" s="1"/>
  <c r="AG227" i="12"/>
  <c r="AF227" i="12"/>
  <c r="AH227" i="12" s="1"/>
  <c r="U227" i="12"/>
  <c r="V227" i="12" s="1"/>
  <c r="AF226" i="12"/>
  <c r="W226" i="12"/>
  <c r="U226" i="12"/>
  <c r="V226" i="12" s="1"/>
  <c r="AF225" i="12"/>
  <c r="AH225" i="12" s="1"/>
  <c r="U225" i="12"/>
  <c r="W225" i="12" s="1"/>
  <c r="AG224" i="12"/>
  <c r="AF224" i="12"/>
  <c r="AH224" i="12" s="1"/>
  <c r="U224" i="12"/>
  <c r="W224" i="12" s="1"/>
  <c r="AG223" i="12"/>
  <c r="AF223" i="12"/>
  <c r="AH223" i="12" s="1"/>
  <c r="U223" i="12"/>
  <c r="AF222" i="12"/>
  <c r="U222" i="12"/>
  <c r="V222" i="12" s="1"/>
  <c r="AF221" i="12"/>
  <c r="Y221" i="12"/>
  <c r="U221" i="12"/>
  <c r="W221" i="12" s="1"/>
  <c r="X221" i="12" s="1"/>
  <c r="AF220" i="12"/>
  <c r="U220" i="12"/>
  <c r="V220" i="12" s="1"/>
  <c r="AF219" i="12"/>
  <c r="AH219" i="12" s="1"/>
  <c r="U219" i="12"/>
  <c r="AF218" i="12"/>
  <c r="AH218" i="12" s="1"/>
  <c r="U218" i="12"/>
  <c r="W218" i="12" s="1"/>
  <c r="AF217" i="12"/>
  <c r="AH217" i="12" s="1"/>
  <c r="U217" i="12"/>
  <c r="AF216" i="12"/>
  <c r="U216" i="12"/>
  <c r="V216" i="12" s="1"/>
  <c r="AF215" i="12"/>
  <c r="AH215" i="12" s="1"/>
  <c r="U215" i="12"/>
  <c r="W215" i="12" s="1"/>
  <c r="AF214" i="12"/>
  <c r="AH214" i="12" s="1"/>
  <c r="U214" i="12"/>
  <c r="W214" i="12" s="1"/>
  <c r="AF213" i="12"/>
  <c r="AH213" i="12" s="1"/>
  <c r="U213" i="12"/>
  <c r="W213" i="12" s="1"/>
  <c r="AF212" i="12"/>
  <c r="U212" i="12"/>
  <c r="V212" i="12" s="1"/>
  <c r="AF211" i="12"/>
  <c r="AH211" i="12" s="1"/>
  <c r="U211" i="12"/>
  <c r="W211" i="12" s="1"/>
  <c r="AF210" i="12"/>
  <c r="AH210" i="12" s="1"/>
  <c r="U210" i="12"/>
  <c r="AF209" i="12"/>
  <c r="AH209" i="12" s="1"/>
  <c r="U209" i="12"/>
  <c r="W209" i="12" s="1"/>
  <c r="Q209" i="12"/>
  <c r="AF208" i="12"/>
  <c r="U208" i="12"/>
  <c r="W208" i="12" s="1"/>
  <c r="AF207" i="12"/>
  <c r="AH207" i="12" s="1"/>
  <c r="AI207" i="12" s="1"/>
  <c r="AJ207" i="12" s="1"/>
  <c r="U207" i="12"/>
  <c r="W207" i="12" s="1"/>
  <c r="X207" i="12" s="1"/>
  <c r="Y207" i="12" s="1"/>
  <c r="AF206" i="12"/>
  <c r="AH206" i="12" s="1"/>
  <c r="U206" i="12"/>
  <c r="AF205" i="12"/>
  <c r="AH205" i="12" s="1"/>
  <c r="U205" i="12"/>
  <c r="V205" i="12" s="1"/>
  <c r="AF204" i="12"/>
  <c r="AH204" i="12" s="1"/>
  <c r="U204" i="12"/>
  <c r="AF203" i="12"/>
  <c r="U203" i="12"/>
  <c r="W203" i="12" s="1"/>
  <c r="AF202" i="12"/>
  <c r="AH202" i="12" s="1"/>
  <c r="U202" i="12"/>
  <c r="AF201" i="12"/>
  <c r="AH201" i="12" s="1"/>
  <c r="U201" i="12"/>
  <c r="W201" i="12" s="1"/>
  <c r="AH200" i="12"/>
  <c r="AF200" i="12"/>
  <c r="AG200" i="12" s="1"/>
  <c r="U200" i="12"/>
  <c r="AF199" i="12"/>
  <c r="AG199" i="12" s="1"/>
  <c r="U199" i="12"/>
  <c r="W199" i="12" s="1"/>
  <c r="AF198" i="12"/>
  <c r="AH198" i="12" s="1"/>
  <c r="U198" i="12"/>
  <c r="W198" i="12" s="1"/>
  <c r="AG197" i="12"/>
  <c r="AF197" i="12"/>
  <c r="AH197" i="12" s="1"/>
  <c r="U197" i="12"/>
  <c r="V197" i="12" s="1"/>
  <c r="AF196" i="12"/>
  <c r="U196" i="12"/>
  <c r="AF195" i="12"/>
  <c r="U195" i="12"/>
  <c r="V195" i="12" s="1"/>
  <c r="AF194" i="12"/>
  <c r="U194" i="12"/>
  <c r="AF193" i="12"/>
  <c r="AG193" i="12" s="1"/>
  <c r="U193" i="12"/>
  <c r="V193" i="12" s="1"/>
  <c r="AF192" i="12"/>
  <c r="AH192" i="12" s="1"/>
  <c r="U192" i="12"/>
  <c r="AF191" i="12"/>
  <c r="AH191" i="12" s="1"/>
  <c r="U191" i="12"/>
  <c r="V191" i="12" s="1"/>
  <c r="AF190" i="12"/>
  <c r="AH190" i="12" s="1"/>
  <c r="U190" i="12"/>
  <c r="AF189" i="12"/>
  <c r="U189" i="12"/>
  <c r="V189" i="12" s="1"/>
  <c r="AG188" i="12"/>
  <c r="AF188" i="12"/>
  <c r="AH188" i="12" s="1"/>
  <c r="V188" i="12"/>
  <c r="U188" i="12"/>
  <c r="W188" i="12" s="1"/>
  <c r="AG187" i="12"/>
  <c r="AF187" i="12"/>
  <c r="AH187" i="12" s="1"/>
  <c r="V187" i="12"/>
  <c r="U187" i="12"/>
  <c r="W187" i="12" s="1"/>
  <c r="AF186" i="12"/>
  <c r="U186" i="12"/>
  <c r="AF185" i="12"/>
  <c r="AG185" i="12" s="1"/>
  <c r="U185" i="12"/>
  <c r="AF184" i="12"/>
  <c r="AH184" i="12" s="1"/>
  <c r="V184" i="12"/>
  <c r="U184" i="12"/>
  <c r="W184" i="12" s="1"/>
  <c r="AF183" i="12"/>
  <c r="AH183" i="12" s="1"/>
  <c r="U183" i="12"/>
  <c r="W183" i="12" s="1"/>
  <c r="Q183" i="12"/>
  <c r="AF182" i="12"/>
  <c r="AG182" i="12" s="1"/>
  <c r="U182" i="12"/>
  <c r="AF181" i="12"/>
  <c r="AG181" i="12" s="1"/>
  <c r="U181" i="12"/>
  <c r="AF180" i="12"/>
  <c r="AG180" i="12" s="1"/>
  <c r="U180" i="12"/>
  <c r="W180" i="12" s="1"/>
  <c r="AG179" i="12"/>
  <c r="AF179" i="12"/>
  <c r="AH179" i="12" s="1"/>
  <c r="U179" i="12"/>
  <c r="W179" i="12" s="1"/>
  <c r="AH178" i="12"/>
  <c r="AG178" i="12"/>
  <c r="AF178" i="12"/>
  <c r="U178" i="12"/>
  <c r="V178" i="12" s="1"/>
  <c r="AF177" i="12"/>
  <c r="W177" i="12"/>
  <c r="U177" i="12"/>
  <c r="V177" i="12" s="1"/>
  <c r="AF176" i="12"/>
  <c r="U176" i="12"/>
  <c r="W176" i="12" s="1"/>
  <c r="AG175" i="12"/>
  <c r="AF175" i="12"/>
  <c r="AH175" i="12" s="1"/>
  <c r="U175" i="12"/>
  <c r="V175" i="12" s="1"/>
  <c r="AF174" i="12"/>
  <c r="AH174" i="12" s="1"/>
  <c r="V174" i="12"/>
  <c r="U174" i="12"/>
  <c r="W174" i="12" s="1"/>
  <c r="AF173" i="12"/>
  <c r="U173" i="12"/>
  <c r="AF172" i="12"/>
  <c r="AH172" i="12" s="1"/>
  <c r="U172" i="12"/>
  <c r="W172" i="12" s="1"/>
  <c r="AF171" i="12"/>
  <c r="U171" i="12"/>
  <c r="W171" i="12" s="1"/>
  <c r="AF170" i="12"/>
  <c r="AH170" i="12" s="1"/>
  <c r="V170" i="12"/>
  <c r="U170" i="12"/>
  <c r="W170" i="12" s="1"/>
  <c r="AF169" i="12"/>
  <c r="V169" i="12"/>
  <c r="U169" i="12"/>
  <c r="W169" i="12" s="1"/>
  <c r="X169" i="12" s="1"/>
  <c r="Y169" i="12" s="1"/>
  <c r="AF168" i="12"/>
  <c r="AG168" i="12" s="1"/>
  <c r="U168" i="12"/>
  <c r="V168" i="12" s="1"/>
  <c r="AF167" i="12"/>
  <c r="U167" i="12"/>
  <c r="V167" i="12" s="1"/>
  <c r="AF166" i="12"/>
  <c r="AH166" i="12" s="1"/>
  <c r="U166" i="12"/>
  <c r="W166" i="12" s="1"/>
  <c r="AF165" i="12"/>
  <c r="U165" i="12"/>
  <c r="W165" i="12" s="1"/>
  <c r="AF164" i="12"/>
  <c r="AH164" i="12" s="1"/>
  <c r="U164" i="12"/>
  <c r="W164" i="12" s="1"/>
  <c r="AF163" i="12"/>
  <c r="U163" i="12"/>
  <c r="V163" i="12" s="1"/>
  <c r="AF162" i="12"/>
  <c r="AG162" i="12" s="1"/>
  <c r="U162" i="12"/>
  <c r="W162" i="12" s="1"/>
  <c r="AF161" i="12"/>
  <c r="AH161" i="12" s="1"/>
  <c r="U161" i="12"/>
  <c r="AF160" i="12"/>
  <c r="AG160" i="12" s="1"/>
  <c r="U160" i="12"/>
  <c r="AF159" i="12"/>
  <c r="U159" i="12"/>
  <c r="V159" i="12" s="1"/>
  <c r="AF158" i="12"/>
  <c r="AG158" i="12" s="1"/>
  <c r="U158" i="12"/>
  <c r="W158" i="12" s="1"/>
  <c r="AF157" i="12"/>
  <c r="U157" i="12"/>
  <c r="W157" i="12" s="1"/>
  <c r="Q157" i="12"/>
  <c r="AF156" i="12"/>
  <c r="U156" i="12"/>
  <c r="W156" i="12" s="1"/>
  <c r="AF155" i="12"/>
  <c r="AG155" i="12" s="1"/>
  <c r="U155" i="12"/>
  <c r="AF154" i="12"/>
  <c r="AG154" i="12" s="1"/>
  <c r="W154" i="12"/>
  <c r="U154" i="12"/>
  <c r="V154" i="12" s="1"/>
  <c r="AF153" i="12"/>
  <c r="AH153" i="12" s="1"/>
  <c r="U153" i="12"/>
  <c r="W153" i="12" s="1"/>
  <c r="AH152" i="12"/>
  <c r="AF152" i="12"/>
  <c r="AG152" i="12" s="1"/>
  <c r="V152" i="12"/>
  <c r="U152" i="12"/>
  <c r="W152" i="12" s="1"/>
  <c r="AF151" i="12"/>
  <c r="AG151" i="12" s="1"/>
  <c r="U151" i="12"/>
  <c r="AH150" i="12"/>
  <c r="AF150" i="12"/>
  <c r="AG150" i="12" s="1"/>
  <c r="U150" i="12"/>
  <c r="AF149" i="12"/>
  <c r="AH149" i="12" s="1"/>
  <c r="U149" i="12"/>
  <c r="W149" i="12" s="1"/>
  <c r="AF148" i="12"/>
  <c r="AH148" i="12" s="1"/>
  <c r="U148" i="12"/>
  <c r="W148" i="12" s="1"/>
  <c r="AF147" i="12"/>
  <c r="AH147" i="12" s="1"/>
  <c r="U147" i="12"/>
  <c r="AF146" i="12"/>
  <c r="U146" i="12"/>
  <c r="W146" i="12" s="1"/>
  <c r="AF145" i="12"/>
  <c r="AH145" i="12" s="1"/>
  <c r="U145" i="12"/>
  <c r="AF144" i="12"/>
  <c r="AH144" i="12" s="1"/>
  <c r="U144" i="12"/>
  <c r="V144" i="12" s="1"/>
  <c r="AF143" i="12"/>
  <c r="AH143" i="12" s="1"/>
  <c r="AI143" i="12" s="1"/>
  <c r="AJ143" i="12" s="1"/>
  <c r="U143" i="12"/>
  <c r="W143" i="12" s="1"/>
  <c r="X143" i="12" s="1"/>
  <c r="Y143" i="12" s="1"/>
  <c r="AG142" i="12"/>
  <c r="AF142" i="12"/>
  <c r="AH142" i="12" s="1"/>
  <c r="U142" i="12"/>
  <c r="AF141" i="12"/>
  <c r="AG141" i="12" s="1"/>
  <c r="U141" i="12"/>
  <c r="AF140" i="12"/>
  <c r="U140" i="12"/>
  <c r="V140" i="12" s="1"/>
  <c r="AF139" i="12"/>
  <c r="AH139" i="12" s="1"/>
  <c r="U139" i="12"/>
  <c r="W139" i="12" s="1"/>
  <c r="AF138" i="12"/>
  <c r="AH138" i="12" s="1"/>
  <c r="W138" i="12"/>
  <c r="U138" i="12"/>
  <c r="V138" i="12" s="1"/>
  <c r="AF137" i="12"/>
  <c r="U137" i="12"/>
  <c r="AH136" i="12"/>
  <c r="AF136" i="12"/>
  <c r="AG136" i="12" s="1"/>
  <c r="U136" i="12"/>
  <c r="W136" i="12" s="1"/>
  <c r="AF135" i="12"/>
  <c r="AH135" i="12" s="1"/>
  <c r="V135" i="12"/>
  <c r="U135" i="12"/>
  <c r="W135" i="12" s="1"/>
  <c r="AF134" i="12"/>
  <c r="AG134" i="12" s="1"/>
  <c r="U134" i="12"/>
  <c r="V134" i="12" s="1"/>
  <c r="AH133" i="12"/>
  <c r="AF133" i="12"/>
  <c r="AG133" i="12" s="1"/>
  <c r="U133" i="12"/>
  <c r="AF132" i="12"/>
  <c r="AG132" i="12" s="1"/>
  <c r="V132" i="12"/>
  <c r="U132" i="12"/>
  <c r="W132" i="12" s="1"/>
  <c r="AG131" i="12"/>
  <c r="AF131" i="12"/>
  <c r="AH131" i="12" s="1"/>
  <c r="V131" i="12"/>
  <c r="U131" i="12"/>
  <c r="W131" i="12" s="1"/>
  <c r="AF130" i="12"/>
  <c r="AG130" i="12" s="1"/>
  <c r="V130" i="12"/>
  <c r="U130" i="12"/>
  <c r="W130" i="12" s="1"/>
  <c r="AH129" i="12"/>
  <c r="AF129" i="12"/>
  <c r="AG129" i="12" s="1"/>
  <c r="U129" i="12"/>
  <c r="AF128" i="12"/>
  <c r="AG128" i="12" s="1"/>
  <c r="U128" i="12"/>
  <c r="AF127" i="12"/>
  <c r="AH127" i="12" s="1"/>
  <c r="U127" i="12"/>
  <c r="W127" i="12" s="1"/>
  <c r="AH126" i="12"/>
  <c r="AF126" i="12"/>
  <c r="AG126" i="12" s="1"/>
  <c r="U126" i="12"/>
  <c r="W126" i="12" s="1"/>
  <c r="AG125" i="12"/>
  <c r="AF125" i="12"/>
  <c r="AH125" i="12" s="1"/>
  <c r="U125" i="12"/>
  <c r="AF124" i="12"/>
  <c r="AG124" i="12" s="1"/>
  <c r="U124" i="12"/>
  <c r="AF123" i="12"/>
  <c r="AH123" i="12" s="1"/>
  <c r="U123" i="12"/>
  <c r="W123" i="12" s="1"/>
  <c r="Q123" i="12"/>
  <c r="AG116" i="12"/>
  <c r="AH116" i="12"/>
  <c r="U116" i="12"/>
  <c r="AH115" i="12"/>
  <c r="AG115" i="12"/>
  <c r="W115" i="12"/>
  <c r="V115" i="12"/>
  <c r="U115" i="12"/>
  <c r="Q115" i="12"/>
  <c r="AG114" i="12"/>
  <c r="U114" i="12"/>
  <c r="AG113" i="12"/>
  <c r="U113" i="12"/>
  <c r="AG112" i="12"/>
  <c r="AH112" i="12"/>
  <c r="U112" i="12"/>
  <c r="AH111" i="12"/>
  <c r="W111" i="12"/>
  <c r="V111" i="12"/>
  <c r="U111" i="12"/>
  <c r="AG110" i="12"/>
  <c r="AH110" i="12"/>
  <c r="U110" i="12"/>
  <c r="U109" i="12"/>
  <c r="V109" i="12" s="1"/>
  <c r="AH108" i="12"/>
  <c r="V108" i="12"/>
  <c r="U108" i="12"/>
  <c r="W108" i="12" s="1"/>
  <c r="U107" i="12"/>
  <c r="W107" i="12" s="1"/>
  <c r="AH106" i="12"/>
  <c r="AG106" i="12"/>
  <c r="U106" i="12"/>
  <c r="AH105" i="12"/>
  <c r="AG105" i="12"/>
  <c r="U105" i="12"/>
  <c r="AH104" i="12"/>
  <c r="V104" i="12"/>
  <c r="U104" i="12"/>
  <c r="W104" i="12" s="1"/>
  <c r="AH103" i="12"/>
  <c r="AI103" i="12" s="1"/>
  <c r="AJ103" i="12" s="1"/>
  <c r="U103" i="12"/>
  <c r="AH102" i="12"/>
  <c r="U102" i="12"/>
  <c r="W102" i="12" s="1"/>
  <c r="AG101" i="12"/>
  <c r="AH101" i="12"/>
  <c r="U101" i="12"/>
  <c r="W101" i="12" s="1"/>
  <c r="AG100" i="12"/>
  <c r="U100" i="12"/>
  <c r="AG99" i="12"/>
  <c r="W99" i="12"/>
  <c r="U99" i="12"/>
  <c r="V99" i="12" s="1"/>
  <c r="AH98" i="12"/>
  <c r="U98" i="12"/>
  <c r="W98" i="12" s="1"/>
  <c r="AH97" i="12"/>
  <c r="U97" i="12"/>
  <c r="W97" i="12" s="1"/>
  <c r="U96" i="12"/>
  <c r="AH95" i="12"/>
  <c r="AG95" i="12"/>
  <c r="U95" i="12"/>
  <c r="V95" i="12" s="1"/>
  <c r="U94" i="12"/>
  <c r="W94" i="12" s="1"/>
  <c r="AH93" i="12"/>
  <c r="AG93" i="12"/>
  <c r="U93" i="12"/>
  <c r="V93" i="12" s="1"/>
  <c r="AH92" i="12"/>
  <c r="U92" i="12"/>
  <c r="W92" i="12" s="1"/>
  <c r="AH91" i="12"/>
  <c r="AI91" i="12" s="1"/>
  <c r="AJ91" i="12" s="1"/>
  <c r="U91" i="12"/>
  <c r="AH90" i="12"/>
  <c r="U90" i="12"/>
  <c r="W90" i="12" s="1"/>
  <c r="AH89" i="12"/>
  <c r="W89" i="12"/>
  <c r="U89" i="12"/>
  <c r="V89" i="12" s="1"/>
  <c r="AH88" i="12"/>
  <c r="AG88" i="12"/>
  <c r="U88" i="12"/>
  <c r="AG87" i="12"/>
  <c r="AH87" i="12"/>
  <c r="V87" i="12"/>
  <c r="U87" i="12"/>
  <c r="W87" i="12" s="1"/>
  <c r="AB87" i="12" s="1"/>
  <c r="AC87" i="12" s="1"/>
  <c r="AH86" i="12"/>
  <c r="U86" i="12"/>
  <c r="W86" i="12" s="1"/>
  <c r="AH85" i="12"/>
  <c r="V85" i="12"/>
  <c r="U85" i="12"/>
  <c r="W85" i="12" s="1"/>
  <c r="U84" i="12"/>
  <c r="W84" i="12" s="1"/>
  <c r="AH83" i="12"/>
  <c r="AG83" i="12"/>
  <c r="U83" i="12"/>
  <c r="V83" i="12" s="1"/>
  <c r="AH82" i="12"/>
  <c r="U82" i="12"/>
  <c r="W82" i="12" s="1"/>
  <c r="AH81" i="12"/>
  <c r="U81" i="12"/>
  <c r="W81" i="12" s="1"/>
  <c r="U80" i="12"/>
  <c r="W80" i="12" s="1"/>
  <c r="AH79" i="12"/>
  <c r="AI79" i="12" s="1"/>
  <c r="AJ79" i="12" s="1"/>
  <c r="AG79" i="12"/>
  <c r="U79" i="12"/>
  <c r="V79" i="12" s="1"/>
  <c r="AH78" i="12"/>
  <c r="AG78" i="12"/>
  <c r="U78" i="12"/>
  <c r="AG77" i="12"/>
  <c r="AH76" i="12"/>
  <c r="AH75" i="12"/>
  <c r="AH74" i="12"/>
  <c r="AG74" i="12"/>
  <c r="AH73" i="12"/>
  <c r="AG73" i="12"/>
  <c r="AH72" i="12"/>
  <c r="AH71" i="12"/>
  <c r="AH70" i="12"/>
  <c r="W70" i="12"/>
  <c r="U70" i="12"/>
  <c r="V70" i="12" s="1"/>
  <c r="W69" i="12"/>
  <c r="U69" i="12"/>
  <c r="V69" i="12" s="1"/>
  <c r="AH68" i="12"/>
  <c r="U68" i="12"/>
  <c r="W68" i="12" s="1"/>
  <c r="AH67" i="12"/>
  <c r="U67" i="12"/>
  <c r="AH66" i="12"/>
  <c r="V66" i="12"/>
  <c r="U66" i="12"/>
  <c r="W66" i="12" s="1"/>
  <c r="U65" i="12"/>
  <c r="V65" i="12" s="1"/>
  <c r="U64" i="12"/>
  <c r="W64" i="12" s="1"/>
  <c r="X64" i="12" s="1"/>
  <c r="Y64" i="12" s="1"/>
  <c r="AH63" i="12"/>
  <c r="AG63" i="12"/>
  <c r="U63" i="12"/>
  <c r="V63" i="12" s="1"/>
  <c r="AH62" i="12"/>
  <c r="U62" i="12"/>
  <c r="W62" i="12" s="1"/>
  <c r="AH61" i="12"/>
  <c r="V61" i="12"/>
  <c r="U61" i="12"/>
  <c r="W61" i="12" s="1"/>
  <c r="U60" i="12"/>
  <c r="W60" i="12" s="1"/>
  <c r="AH59" i="12"/>
  <c r="AG59" i="12"/>
  <c r="U59" i="12"/>
  <c r="V59" i="12" s="1"/>
  <c r="AH58" i="12"/>
  <c r="U58" i="12"/>
  <c r="W58" i="12" s="1"/>
  <c r="AH57" i="12"/>
  <c r="U57" i="12"/>
  <c r="W57" i="12" s="1"/>
  <c r="U56" i="12"/>
  <c r="W56" i="12" s="1"/>
  <c r="AH55" i="12"/>
  <c r="AG55" i="12"/>
  <c r="W55" i="12"/>
  <c r="U55" i="12"/>
  <c r="V55" i="12" s="1"/>
  <c r="AH54" i="12"/>
  <c r="U54" i="12"/>
  <c r="W54" i="12" s="1"/>
  <c r="AH53" i="12"/>
  <c r="V53" i="12"/>
  <c r="U53" i="12"/>
  <c r="W53" i="12" s="1"/>
  <c r="U52" i="12"/>
  <c r="W52" i="12" s="1"/>
  <c r="AH51" i="12"/>
  <c r="AG51" i="12"/>
  <c r="U51" i="12"/>
  <c r="V51" i="12" s="1"/>
  <c r="AH50" i="12"/>
  <c r="U50" i="12"/>
  <c r="W50" i="12" s="1"/>
  <c r="Q50" i="12"/>
  <c r="AG49" i="12"/>
  <c r="AH49" i="12"/>
  <c r="U49" i="12"/>
  <c r="AH48" i="12"/>
  <c r="AG48" i="12"/>
  <c r="U48" i="12"/>
  <c r="W48" i="12" s="1"/>
  <c r="AH47" i="12"/>
  <c r="U47" i="12"/>
  <c r="W47" i="12" s="1"/>
  <c r="AH46" i="12"/>
  <c r="U46" i="12"/>
  <c r="W46" i="12" s="1"/>
  <c r="AH45" i="12"/>
  <c r="AG45" i="12"/>
  <c r="U45" i="12"/>
  <c r="V45" i="12" s="1"/>
  <c r="AH44" i="12"/>
  <c r="AG44" i="12"/>
  <c r="U44" i="12"/>
  <c r="W44" i="12" s="1"/>
  <c r="AH43" i="12"/>
  <c r="U43" i="12"/>
  <c r="W43" i="12" s="1"/>
  <c r="AH42" i="12"/>
  <c r="U42" i="12"/>
  <c r="W42" i="12" s="1"/>
  <c r="AH41" i="12"/>
  <c r="AG41" i="12"/>
  <c r="U41" i="12"/>
  <c r="V41" i="12" s="1"/>
  <c r="AH40" i="12"/>
  <c r="AG40" i="12"/>
  <c r="U40" i="12"/>
  <c r="W40" i="12" s="1"/>
  <c r="AH39" i="12"/>
  <c r="U39" i="12"/>
  <c r="W39" i="12" s="1"/>
  <c r="AH38" i="12"/>
  <c r="U38" i="12"/>
  <c r="W38" i="12" s="1"/>
  <c r="AH37" i="12"/>
  <c r="AG37" i="12"/>
  <c r="U37" i="12"/>
  <c r="V37" i="12" s="1"/>
  <c r="AH36" i="12"/>
  <c r="AG36" i="12"/>
  <c r="U36" i="12"/>
  <c r="W36" i="12" s="1"/>
  <c r="AH35" i="12"/>
  <c r="U35" i="12"/>
  <c r="W35" i="12" s="1"/>
  <c r="AH34" i="12"/>
  <c r="U34" i="12"/>
  <c r="W34" i="12" s="1"/>
  <c r="AH33" i="12"/>
  <c r="AG33" i="12"/>
  <c r="U33" i="12"/>
  <c r="V33" i="12" s="1"/>
  <c r="AH32" i="12"/>
  <c r="AG32" i="12"/>
  <c r="U32" i="12"/>
  <c r="W32" i="12" s="1"/>
  <c r="AH31" i="12"/>
  <c r="U31" i="12"/>
  <c r="W31" i="12" s="1"/>
  <c r="AG30" i="12"/>
  <c r="AH30" i="12"/>
  <c r="U30" i="12"/>
  <c r="W30" i="12" s="1"/>
  <c r="Q30" i="12"/>
  <c r="AH29" i="12"/>
  <c r="U29" i="12"/>
  <c r="W29" i="12" s="1"/>
  <c r="AH28" i="12"/>
  <c r="U28" i="12"/>
  <c r="W28" i="12" s="1"/>
  <c r="AH27" i="12"/>
  <c r="AG27" i="12"/>
  <c r="U27" i="12"/>
  <c r="W27" i="12" s="1"/>
  <c r="AH26" i="12"/>
  <c r="AG26" i="12"/>
  <c r="U26" i="12"/>
  <c r="V26" i="12" s="1"/>
  <c r="AH25" i="12"/>
  <c r="U25" i="12"/>
  <c r="W25" i="12" s="1"/>
  <c r="AH24" i="12"/>
  <c r="W24" i="12"/>
  <c r="U24" i="12"/>
  <c r="V24" i="12" s="1"/>
  <c r="AH23" i="12"/>
  <c r="AG23" i="12"/>
  <c r="V23" i="12"/>
  <c r="U23" i="12"/>
  <c r="W23" i="12" s="1"/>
  <c r="AT233" i="12"/>
  <c r="AU233" i="12" s="1"/>
  <c r="AV233" i="12" s="1"/>
  <c r="AT232" i="12"/>
  <c r="AU232" i="12" s="1"/>
  <c r="AV232" i="12" s="1"/>
  <c r="AU231" i="12"/>
  <c r="AV231" i="12" s="1"/>
  <c r="AT231" i="12"/>
  <c r="AT230" i="12"/>
  <c r="AU230" i="12" s="1"/>
  <c r="AV230" i="12" s="1"/>
  <c r="AT229" i="12"/>
  <c r="AU229" i="12" s="1"/>
  <c r="AV229" i="12" s="1"/>
  <c r="AT228" i="12"/>
  <c r="AU228" i="12" s="1"/>
  <c r="AV228" i="12" s="1"/>
  <c r="AT227" i="12"/>
  <c r="AU227" i="12" s="1"/>
  <c r="AV227" i="12" s="1"/>
  <c r="AT226" i="12"/>
  <c r="AU226" i="12" s="1"/>
  <c r="AV226" i="12" s="1"/>
  <c r="AT225" i="12"/>
  <c r="AU225" i="12" s="1"/>
  <c r="AV225" i="12" s="1"/>
  <c r="AO225" i="12"/>
  <c r="AT224" i="12"/>
  <c r="AU224" i="12" s="1"/>
  <c r="AV224" i="12" s="1"/>
  <c r="AT223" i="12"/>
  <c r="AU223" i="12" s="1"/>
  <c r="AV223" i="12" s="1"/>
  <c r="AT222" i="12"/>
  <c r="AU222" i="12" s="1"/>
  <c r="AV222" i="12" s="1"/>
  <c r="AT221" i="12"/>
  <c r="AU221" i="12" s="1"/>
  <c r="AV221" i="12" s="1"/>
  <c r="AT220" i="12"/>
  <c r="AU220" i="12" s="1"/>
  <c r="AV220" i="12" s="1"/>
  <c r="AT219" i="12"/>
  <c r="AU219" i="12" s="1"/>
  <c r="AV219" i="12" s="1"/>
  <c r="AT218" i="12"/>
  <c r="AU218" i="12" s="1"/>
  <c r="AV218" i="12" s="1"/>
  <c r="AT217" i="12"/>
  <c r="AU217" i="12" s="1"/>
  <c r="AV217" i="12" s="1"/>
  <c r="AT216" i="12"/>
  <c r="AU216" i="12" s="1"/>
  <c r="AV216" i="12" s="1"/>
  <c r="AT215" i="12"/>
  <c r="AU215" i="12" s="1"/>
  <c r="AV215" i="12" s="1"/>
  <c r="AT214" i="12"/>
  <c r="AU214" i="12" s="1"/>
  <c r="AV214" i="12" s="1"/>
  <c r="AT213" i="12"/>
  <c r="AU213" i="12" s="1"/>
  <c r="AV213" i="12" s="1"/>
  <c r="AT212" i="12"/>
  <c r="AU212" i="12" s="1"/>
  <c r="AV212" i="12" s="1"/>
  <c r="AT211" i="12"/>
  <c r="AU211" i="12" s="1"/>
  <c r="AV211" i="12" s="1"/>
  <c r="AT210" i="12"/>
  <c r="AU210" i="12" s="1"/>
  <c r="AV210" i="12" s="1"/>
  <c r="AT209" i="12"/>
  <c r="AU209" i="12" s="1"/>
  <c r="AV209" i="12" s="1"/>
  <c r="AT208" i="12"/>
  <c r="AU208" i="12" s="1"/>
  <c r="AV208" i="12" s="1"/>
  <c r="AT207" i="12"/>
  <c r="AU207" i="12" s="1"/>
  <c r="AV207" i="12" s="1"/>
  <c r="AT206" i="12"/>
  <c r="AU206" i="12" s="1"/>
  <c r="AV206" i="12" s="1"/>
  <c r="AT205" i="12"/>
  <c r="AU205" i="12" s="1"/>
  <c r="AV205" i="12" s="1"/>
  <c r="AT204" i="12"/>
  <c r="AU204" i="12" s="1"/>
  <c r="AV204" i="12" s="1"/>
  <c r="AT203" i="12"/>
  <c r="AU203" i="12" s="1"/>
  <c r="AV203" i="12" s="1"/>
  <c r="AT202" i="12"/>
  <c r="AU202" i="12" s="1"/>
  <c r="AV202" i="12" s="1"/>
  <c r="AT201" i="12"/>
  <c r="AU201" i="12" s="1"/>
  <c r="AV201" i="12" s="1"/>
  <c r="AT200" i="12"/>
  <c r="AU200" i="12" s="1"/>
  <c r="AV200" i="12" s="1"/>
  <c r="AT199" i="12"/>
  <c r="AU199" i="12" s="1"/>
  <c r="AV199" i="12" s="1"/>
  <c r="AU198" i="12"/>
  <c r="AV198" i="12" s="1"/>
  <c r="AT198" i="12"/>
  <c r="AT197" i="12"/>
  <c r="AU197" i="12" s="1"/>
  <c r="AV197" i="12" s="1"/>
  <c r="AT196" i="12"/>
  <c r="AU196" i="12" s="1"/>
  <c r="AV196" i="12" s="1"/>
  <c r="AT195" i="12"/>
  <c r="AU195" i="12" s="1"/>
  <c r="AV195" i="12" s="1"/>
  <c r="AT194" i="12"/>
  <c r="AU194" i="12" s="1"/>
  <c r="AV194" i="12" s="1"/>
  <c r="AT193" i="12"/>
  <c r="AU193" i="12" s="1"/>
  <c r="AV193" i="12" s="1"/>
  <c r="AT192" i="12"/>
  <c r="AU192" i="12" s="1"/>
  <c r="AV192" i="12" s="1"/>
  <c r="AT191" i="12"/>
  <c r="AU191" i="12" s="1"/>
  <c r="AV191" i="12" s="1"/>
  <c r="AT190" i="12"/>
  <c r="AU190" i="12" s="1"/>
  <c r="AV190" i="12" s="1"/>
  <c r="AU189" i="12"/>
  <c r="AV189" i="12" s="1"/>
  <c r="AT189" i="12"/>
  <c r="AT188" i="12"/>
  <c r="AU188" i="12" s="1"/>
  <c r="AV188" i="12" s="1"/>
  <c r="AT187" i="12"/>
  <c r="AU187" i="12" s="1"/>
  <c r="AV187" i="12" s="1"/>
  <c r="AT186" i="12"/>
  <c r="AU186" i="12" s="1"/>
  <c r="AV186" i="12" s="1"/>
  <c r="AT185" i="12"/>
  <c r="AU185" i="12" s="1"/>
  <c r="AV185" i="12" s="1"/>
  <c r="AT184" i="12"/>
  <c r="AU184" i="12" s="1"/>
  <c r="AV184" i="12" s="1"/>
  <c r="AT183" i="12"/>
  <c r="AU183" i="12" s="1"/>
  <c r="AV183" i="12" s="1"/>
  <c r="AT182" i="12"/>
  <c r="AU182" i="12" s="1"/>
  <c r="AV182" i="12" s="1"/>
  <c r="AT181" i="12"/>
  <c r="AU181" i="12" s="1"/>
  <c r="AV181" i="12" s="1"/>
  <c r="AT180" i="12"/>
  <c r="AU180" i="12" s="1"/>
  <c r="AV180" i="12" s="1"/>
  <c r="AT179" i="12"/>
  <c r="AU179" i="12" s="1"/>
  <c r="AV179" i="12" s="1"/>
  <c r="AT178" i="12"/>
  <c r="AU178" i="12" s="1"/>
  <c r="AV178" i="12" s="1"/>
  <c r="AT177" i="12"/>
  <c r="AU177" i="12" s="1"/>
  <c r="AV177" i="12" s="1"/>
  <c r="AT176" i="12"/>
  <c r="AU176" i="12" s="1"/>
  <c r="AV176" i="12" s="1"/>
  <c r="AT175" i="12"/>
  <c r="AU175" i="12" s="1"/>
  <c r="AV175" i="12" s="1"/>
  <c r="AT174" i="12"/>
  <c r="AU174" i="12" s="1"/>
  <c r="AV174" i="12" s="1"/>
  <c r="AT173" i="12"/>
  <c r="AU173" i="12" s="1"/>
  <c r="AV173" i="12" s="1"/>
  <c r="AT172" i="12"/>
  <c r="AU172" i="12" s="1"/>
  <c r="AV172" i="12" s="1"/>
  <c r="AT171" i="12"/>
  <c r="AU171" i="12" s="1"/>
  <c r="AV171" i="12" s="1"/>
  <c r="AT170" i="12"/>
  <c r="AU170" i="12" s="1"/>
  <c r="AV170" i="12" s="1"/>
  <c r="AT169" i="12"/>
  <c r="AU169" i="12" s="1"/>
  <c r="AV169" i="12" s="1"/>
  <c r="AT168" i="12"/>
  <c r="AU168" i="12" s="1"/>
  <c r="AV168" i="12" s="1"/>
  <c r="AT167" i="12"/>
  <c r="AU167" i="12" s="1"/>
  <c r="AV167" i="12" s="1"/>
  <c r="AT166" i="12"/>
  <c r="AU166" i="12" s="1"/>
  <c r="AV166" i="12" s="1"/>
  <c r="AT165" i="12"/>
  <c r="AU165" i="12" s="1"/>
  <c r="AV165" i="12" s="1"/>
  <c r="AT164" i="12"/>
  <c r="AU164" i="12" s="1"/>
  <c r="AV164" i="12" s="1"/>
  <c r="AT163" i="12"/>
  <c r="AU163" i="12" s="1"/>
  <c r="AV163" i="12" s="1"/>
  <c r="AT162" i="12"/>
  <c r="AU162" i="12" s="1"/>
  <c r="AV162" i="12" s="1"/>
  <c r="AT161" i="12"/>
  <c r="AU161" i="12" s="1"/>
  <c r="AV161" i="12" s="1"/>
  <c r="AU160" i="12"/>
  <c r="AV160" i="12" s="1"/>
  <c r="AT160" i="12"/>
  <c r="AT159" i="12"/>
  <c r="AU159" i="12" s="1"/>
  <c r="AV159" i="12" s="1"/>
  <c r="AT158" i="12"/>
  <c r="AU158" i="12" s="1"/>
  <c r="AV158" i="12" s="1"/>
  <c r="AU157" i="12"/>
  <c r="AV157" i="12" s="1"/>
  <c r="AT157" i="12"/>
  <c r="AT156" i="12"/>
  <c r="AU156" i="12" s="1"/>
  <c r="AV156" i="12" s="1"/>
  <c r="AT155" i="12"/>
  <c r="AU155" i="12" s="1"/>
  <c r="AV155" i="12" s="1"/>
  <c r="AU154" i="12"/>
  <c r="AV154" i="12" s="1"/>
  <c r="AT154" i="12"/>
  <c r="AT153" i="12"/>
  <c r="AU153" i="12" s="1"/>
  <c r="AV153" i="12" s="1"/>
  <c r="AT152" i="12"/>
  <c r="AU152" i="12" s="1"/>
  <c r="AV152" i="12" s="1"/>
  <c r="AT151" i="12"/>
  <c r="AU151" i="12" s="1"/>
  <c r="AV151" i="12" s="1"/>
  <c r="AT150" i="12"/>
  <c r="AU150" i="12" s="1"/>
  <c r="AV150" i="12" s="1"/>
  <c r="AT149" i="12"/>
  <c r="AU149" i="12" s="1"/>
  <c r="AV149" i="12" s="1"/>
  <c r="AT148" i="12"/>
  <c r="AU148" i="12" s="1"/>
  <c r="AV148" i="12" s="1"/>
  <c r="AU147" i="12"/>
  <c r="AV147" i="12" s="1"/>
  <c r="AT147" i="12"/>
  <c r="AT146" i="12"/>
  <c r="AU146" i="12" s="1"/>
  <c r="AV146" i="12" s="1"/>
  <c r="AT145" i="12"/>
  <c r="AU145" i="12" s="1"/>
  <c r="AV145" i="12" s="1"/>
  <c r="AT144" i="12"/>
  <c r="AU144" i="12" s="1"/>
  <c r="AV144" i="12" s="1"/>
  <c r="AT143" i="12"/>
  <c r="AU143" i="12" s="1"/>
  <c r="AV143" i="12" s="1"/>
  <c r="AT142" i="12"/>
  <c r="AU142" i="12" s="1"/>
  <c r="AV142" i="12" s="1"/>
  <c r="AT141" i="12"/>
  <c r="AU141" i="12" s="1"/>
  <c r="AV141" i="12" s="1"/>
  <c r="AT140" i="12"/>
  <c r="AU140" i="12" s="1"/>
  <c r="AV140" i="12" s="1"/>
  <c r="AT139" i="12"/>
  <c r="AU139" i="12" s="1"/>
  <c r="AV139" i="12" s="1"/>
  <c r="AT138" i="12"/>
  <c r="AU138" i="12" s="1"/>
  <c r="AV138" i="12" s="1"/>
  <c r="AT137" i="12"/>
  <c r="AU137" i="12" s="1"/>
  <c r="AV137" i="12" s="1"/>
  <c r="AT136" i="12"/>
  <c r="AU136" i="12" s="1"/>
  <c r="AV136" i="12" s="1"/>
  <c r="AT135" i="12"/>
  <c r="AU135" i="12" s="1"/>
  <c r="AV135" i="12" s="1"/>
  <c r="AT134" i="12"/>
  <c r="AU134" i="12" s="1"/>
  <c r="AV134" i="12" s="1"/>
  <c r="AT133" i="12"/>
  <c r="AU133" i="12" s="1"/>
  <c r="AV133" i="12" s="1"/>
  <c r="AT132" i="12"/>
  <c r="AU132" i="12" s="1"/>
  <c r="AV132" i="12" s="1"/>
  <c r="AT131" i="12"/>
  <c r="AU131" i="12" s="1"/>
  <c r="AV131" i="12" s="1"/>
  <c r="AT130" i="12"/>
  <c r="AU130" i="12" s="1"/>
  <c r="AV130" i="12" s="1"/>
  <c r="AT129" i="12"/>
  <c r="AU129" i="12" s="1"/>
  <c r="AV129" i="12" s="1"/>
  <c r="AT128" i="12"/>
  <c r="AU128" i="12" s="1"/>
  <c r="AV128" i="12" s="1"/>
  <c r="AT127" i="12"/>
  <c r="AU127" i="12" s="1"/>
  <c r="AV127" i="12" s="1"/>
  <c r="AT126" i="12"/>
  <c r="AU126" i="12" s="1"/>
  <c r="AV126" i="12" s="1"/>
  <c r="AO126" i="12"/>
  <c r="AT125" i="12"/>
  <c r="AU125" i="12" s="1"/>
  <c r="AV125" i="12" s="1"/>
  <c r="AT124" i="12"/>
  <c r="AU124" i="12" s="1"/>
  <c r="AV124" i="12" s="1"/>
  <c r="AT123" i="12"/>
  <c r="AU123" i="12" s="1"/>
  <c r="AV123" i="12" s="1"/>
  <c r="AO47" i="12"/>
  <c r="AF3" i="11"/>
  <c r="AG3" i="11" s="1"/>
  <c r="AF4" i="11"/>
  <c r="AG4" i="11"/>
  <c r="AH4" i="11"/>
  <c r="AF5" i="11"/>
  <c r="AG5" i="11" s="1"/>
  <c r="AF6" i="11"/>
  <c r="AH6" i="11" s="1"/>
  <c r="AF7" i="11"/>
  <c r="AG7" i="11" s="1"/>
  <c r="AF8" i="11"/>
  <c r="AG8" i="11" s="1"/>
  <c r="AF9" i="11"/>
  <c r="AG9" i="11" s="1"/>
  <c r="AF10" i="11"/>
  <c r="AG10" i="11" s="1"/>
  <c r="AF11" i="11"/>
  <c r="AG11" i="11" s="1"/>
  <c r="AF12" i="11"/>
  <c r="AG12" i="11" s="1"/>
  <c r="AF13" i="11"/>
  <c r="AG13" i="11" s="1"/>
  <c r="AF14" i="11"/>
  <c r="AH14" i="11" s="1"/>
  <c r="AG14" i="11"/>
  <c r="AF15" i="11"/>
  <c r="AG15" i="11" s="1"/>
  <c r="AF16" i="11"/>
  <c r="AG16" i="11" s="1"/>
  <c r="AF17" i="11"/>
  <c r="AG17" i="11" s="1"/>
  <c r="AF18" i="11"/>
  <c r="AG18" i="11" s="1"/>
  <c r="AF19" i="11"/>
  <c r="AG19" i="11" s="1"/>
  <c r="AF20" i="11"/>
  <c r="AG20" i="11" s="1"/>
  <c r="AF21" i="11"/>
  <c r="AG21" i="11" s="1"/>
  <c r="AF22" i="11"/>
  <c r="AH22" i="11" s="1"/>
  <c r="AF23" i="11"/>
  <c r="AG23" i="11" s="1"/>
  <c r="AF24" i="11"/>
  <c r="AG24" i="11" s="1"/>
  <c r="AF25" i="11"/>
  <c r="AG25" i="11" s="1"/>
  <c r="AF26" i="11"/>
  <c r="AG26" i="11" s="1"/>
  <c r="AF27" i="11"/>
  <c r="AG27" i="11" s="1"/>
  <c r="AF28" i="11"/>
  <c r="AH28" i="11" s="1"/>
  <c r="AF29" i="11"/>
  <c r="AG29" i="11" s="1"/>
  <c r="AF30" i="11"/>
  <c r="AH30" i="11" s="1"/>
  <c r="AF31" i="11"/>
  <c r="AG31" i="11" s="1"/>
  <c r="AF32" i="11"/>
  <c r="AG32" i="11" s="1"/>
  <c r="AF33" i="11"/>
  <c r="AG33" i="11" s="1"/>
  <c r="AF34" i="11"/>
  <c r="AG34" i="11" s="1"/>
  <c r="AF35" i="11"/>
  <c r="AG35" i="11" s="1"/>
  <c r="AF36" i="11"/>
  <c r="AG36" i="11" s="1"/>
  <c r="AF37" i="11"/>
  <c r="AG37" i="11" s="1"/>
  <c r="AF38" i="11"/>
  <c r="AH38" i="11" s="1"/>
  <c r="AG38" i="11"/>
  <c r="AF39" i="11"/>
  <c r="AG39" i="11" s="1"/>
  <c r="AF40" i="11"/>
  <c r="AG40" i="11" s="1"/>
  <c r="AF41" i="11"/>
  <c r="AG41" i="11" s="1"/>
  <c r="AF42" i="11"/>
  <c r="AG42" i="11" s="1"/>
  <c r="AF43" i="11"/>
  <c r="AG43" i="11" s="1"/>
  <c r="AF44" i="11"/>
  <c r="AH44" i="11" s="1"/>
  <c r="AF45" i="11"/>
  <c r="AG45" i="11" s="1"/>
  <c r="AF46" i="11"/>
  <c r="AG46" i="11" s="1"/>
  <c r="AF47" i="11"/>
  <c r="AG47" i="11" s="1"/>
  <c r="AF48" i="11"/>
  <c r="AG48" i="11"/>
  <c r="AH48" i="11"/>
  <c r="AF49" i="11"/>
  <c r="AG49" i="11" s="1"/>
  <c r="AF50" i="11"/>
  <c r="AG50" i="11" s="1"/>
  <c r="AH50" i="11"/>
  <c r="AF51" i="11"/>
  <c r="AG51" i="11" s="1"/>
  <c r="AF52" i="11"/>
  <c r="AG52" i="11" s="1"/>
  <c r="AF53" i="11"/>
  <c r="AG53" i="11" s="1"/>
  <c r="AF54" i="11"/>
  <c r="AH54" i="11" s="1"/>
  <c r="AF55" i="11"/>
  <c r="AG55" i="11" s="1"/>
  <c r="AF56" i="11"/>
  <c r="AG56" i="11" s="1"/>
  <c r="AF57" i="11"/>
  <c r="AG57" i="11" s="1"/>
  <c r="AF58" i="11"/>
  <c r="AG58" i="11" s="1"/>
  <c r="AF59" i="11"/>
  <c r="AG59" i="11" s="1"/>
  <c r="AF60" i="11"/>
  <c r="AG60" i="11" s="1"/>
  <c r="AF61" i="11"/>
  <c r="AG61" i="11" s="1"/>
  <c r="AF62" i="11"/>
  <c r="AH62" i="11" s="1"/>
  <c r="AF63" i="11"/>
  <c r="AG63" i="11" s="1"/>
  <c r="AF64" i="11"/>
  <c r="AH64" i="11" s="1"/>
  <c r="AG64" i="11"/>
  <c r="AF65" i="11"/>
  <c r="AG65" i="11" s="1"/>
  <c r="AF66" i="11"/>
  <c r="AG66" i="11" s="1"/>
  <c r="AH66" i="11"/>
  <c r="AF67" i="11"/>
  <c r="AG67" i="11" s="1"/>
  <c r="AF68" i="11"/>
  <c r="AG68" i="11" s="1"/>
  <c r="AF69" i="11"/>
  <c r="AG69" i="11" s="1"/>
  <c r="AH69" i="11"/>
  <c r="AF70" i="11"/>
  <c r="AH70" i="11" s="1"/>
  <c r="AF71" i="11"/>
  <c r="AG71" i="11" s="1"/>
  <c r="AF72" i="11"/>
  <c r="AH72" i="11" s="1"/>
  <c r="AG72" i="11"/>
  <c r="AF73" i="11"/>
  <c r="AG73" i="11" s="1"/>
  <c r="AF74" i="11"/>
  <c r="AG74" i="11" s="1"/>
  <c r="AH74" i="11"/>
  <c r="AF75" i="11"/>
  <c r="AG75" i="11" s="1"/>
  <c r="AF76" i="11"/>
  <c r="AG76" i="11" s="1"/>
  <c r="AF77" i="11"/>
  <c r="AH77" i="11" s="1"/>
  <c r="AF78" i="11"/>
  <c r="AH78" i="11" s="1"/>
  <c r="AG78" i="11"/>
  <c r="AF79" i="11"/>
  <c r="AG79" i="11" s="1"/>
  <c r="AF80" i="11"/>
  <c r="AG80" i="11"/>
  <c r="AH80" i="11"/>
  <c r="AF81" i="11"/>
  <c r="AG81" i="11" s="1"/>
  <c r="AF82" i="11"/>
  <c r="AG82" i="11" s="1"/>
  <c r="AH82" i="11"/>
  <c r="AF83" i="11"/>
  <c r="AH83" i="11" s="1"/>
  <c r="AG83" i="11"/>
  <c r="AF84" i="11"/>
  <c r="AH84" i="11" s="1"/>
  <c r="AG84" i="11"/>
  <c r="AF85" i="11"/>
  <c r="AG85" i="11" s="1"/>
  <c r="AF86" i="11"/>
  <c r="AH86" i="11" s="1"/>
  <c r="AF87" i="11"/>
  <c r="AG87" i="11" s="1"/>
  <c r="AF88" i="11"/>
  <c r="AG88" i="11"/>
  <c r="AH88" i="11"/>
  <c r="AF89" i="11"/>
  <c r="AG89" i="11" s="1"/>
  <c r="AF90" i="11"/>
  <c r="AG90" i="11" s="1"/>
  <c r="AH90" i="11"/>
  <c r="AF91" i="11"/>
  <c r="AG91" i="11" s="1"/>
  <c r="AH91" i="11" s="1"/>
  <c r="AF92" i="11"/>
  <c r="AF93" i="11"/>
  <c r="AG93" i="11" s="1"/>
  <c r="AF94" i="11"/>
  <c r="AG94" i="11" s="1"/>
  <c r="AF95" i="11"/>
  <c r="AG95" i="11" s="1"/>
  <c r="AF102" i="11"/>
  <c r="AH102" i="11" s="1"/>
  <c r="AG102" i="11"/>
  <c r="AF103" i="11"/>
  <c r="AG103" i="11" s="1"/>
  <c r="AF104" i="11"/>
  <c r="AG104" i="11" s="1"/>
  <c r="AF105" i="11"/>
  <c r="AG105" i="11" s="1"/>
  <c r="AF106" i="11"/>
  <c r="AG106" i="11" s="1"/>
  <c r="AF107" i="11"/>
  <c r="AG107" i="11" s="1"/>
  <c r="AF108" i="11"/>
  <c r="AH108" i="11" s="1"/>
  <c r="AF109" i="11"/>
  <c r="AH109" i="11" s="1"/>
  <c r="AG109" i="11"/>
  <c r="AF110" i="11"/>
  <c r="AG110" i="11" s="1"/>
  <c r="AF111" i="11"/>
  <c r="AG111" i="11" s="1"/>
  <c r="AF112" i="11"/>
  <c r="AG112" i="11" s="1"/>
  <c r="AF113" i="11"/>
  <c r="AG113" i="11" s="1"/>
  <c r="AF114" i="11"/>
  <c r="AG114" i="11" s="1"/>
  <c r="AF115" i="11"/>
  <c r="AG115" i="11" s="1"/>
  <c r="AF116" i="11"/>
  <c r="AG116" i="11" s="1"/>
  <c r="AF117" i="11"/>
  <c r="AG117" i="11" s="1"/>
  <c r="AF118" i="11"/>
  <c r="AG118" i="11" s="1"/>
  <c r="AF119" i="11"/>
  <c r="AG119" i="11" s="1"/>
  <c r="AF120" i="11"/>
  <c r="AG120" i="11" s="1"/>
  <c r="AF121" i="11"/>
  <c r="AG121" i="11" s="1"/>
  <c r="AF122" i="11"/>
  <c r="AG122" i="11" s="1"/>
  <c r="AF123" i="11"/>
  <c r="AH123" i="11" s="1"/>
  <c r="AG123" i="11"/>
  <c r="AF124" i="11"/>
  <c r="AG124" i="11" s="1"/>
  <c r="AF125" i="11"/>
  <c r="AH125" i="11" s="1"/>
  <c r="AF126" i="11"/>
  <c r="AG126" i="11" s="1"/>
  <c r="AF127" i="11"/>
  <c r="AG127" i="11" s="1"/>
  <c r="AF128" i="11"/>
  <c r="AG128" i="11" s="1"/>
  <c r="AF129" i="11"/>
  <c r="AG129" i="11" s="1"/>
  <c r="AF130" i="11"/>
  <c r="AG130" i="11" s="1"/>
  <c r="AF131" i="11"/>
  <c r="AG131" i="11" s="1"/>
  <c r="AH131" i="11"/>
  <c r="AF132" i="11"/>
  <c r="AH132" i="11" s="1"/>
  <c r="AF133" i="11"/>
  <c r="AG133" i="11" s="1"/>
  <c r="AF134" i="11"/>
  <c r="AG134" i="11" s="1"/>
  <c r="AF135" i="11"/>
  <c r="AG135" i="11" s="1"/>
  <c r="AF136" i="11"/>
  <c r="AH136" i="11" s="1"/>
  <c r="AG136" i="11"/>
  <c r="AF137" i="11"/>
  <c r="AG137" i="11" s="1"/>
  <c r="AF138" i="11"/>
  <c r="AG138" i="11" s="1"/>
  <c r="AF139" i="11"/>
  <c r="AH139" i="11" s="1"/>
  <c r="AG139" i="11"/>
  <c r="AF140" i="11"/>
  <c r="AG140" i="11" s="1"/>
  <c r="AF141" i="11"/>
  <c r="AH141" i="11" s="1"/>
  <c r="AF142" i="11"/>
  <c r="AG142" i="11" s="1"/>
  <c r="AF143" i="11"/>
  <c r="AG143" i="11" s="1"/>
  <c r="AF144" i="11"/>
  <c r="AG144" i="11" s="1"/>
  <c r="AF145" i="11"/>
  <c r="AG145" i="11" s="1"/>
  <c r="AF146" i="11"/>
  <c r="AG146" i="11" s="1"/>
  <c r="AF147" i="11"/>
  <c r="AG147" i="11" s="1"/>
  <c r="AF148" i="11"/>
  <c r="AH148" i="11" s="1"/>
  <c r="AI148" i="11" s="1"/>
  <c r="AJ148" i="11" s="1"/>
  <c r="AF149" i="11"/>
  <c r="AG149" i="11" s="1"/>
  <c r="AH149" i="11"/>
  <c r="AF150" i="11"/>
  <c r="AG150" i="11" s="1"/>
  <c r="AF151" i="11"/>
  <c r="AG151" i="11" s="1"/>
  <c r="AF152" i="11"/>
  <c r="AH152" i="11" s="1"/>
  <c r="AG152" i="11"/>
  <c r="AF153" i="11"/>
  <c r="AG153" i="11" s="1"/>
  <c r="AF154" i="11"/>
  <c r="AG154" i="11" s="1"/>
  <c r="AF155" i="11"/>
  <c r="AH155" i="11" s="1"/>
  <c r="AG155" i="11"/>
  <c r="AF156" i="11"/>
  <c r="AG156" i="11" s="1"/>
  <c r="AF157" i="11"/>
  <c r="AG157" i="11" s="1"/>
  <c r="AH157" i="11"/>
  <c r="AF158" i="11"/>
  <c r="AG158" i="11" s="1"/>
  <c r="AF159" i="11"/>
  <c r="AG159" i="11" s="1"/>
  <c r="AF160" i="11"/>
  <c r="AG160" i="11" s="1"/>
  <c r="AF161" i="11"/>
  <c r="AG161" i="11" s="1"/>
  <c r="AF162" i="11"/>
  <c r="AG162" i="11" s="1"/>
  <c r="AF163" i="11"/>
  <c r="AG163" i="11" s="1"/>
  <c r="AF164" i="11"/>
  <c r="AH164" i="11" s="1"/>
  <c r="AG164" i="11"/>
  <c r="AF165" i="11"/>
  <c r="AH165" i="11" s="1"/>
  <c r="AF166" i="11"/>
  <c r="AG166" i="11" s="1"/>
  <c r="AF167" i="11"/>
  <c r="AG167" i="11" s="1"/>
  <c r="AF168" i="11"/>
  <c r="AG168" i="11" s="1"/>
  <c r="AF169" i="11"/>
  <c r="AG169" i="11" s="1"/>
  <c r="AF170" i="11"/>
  <c r="AG170" i="11" s="1"/>
  <c r="AF171" i="11"/>
  <c r="AG171" i="11" s="1"/>
  <c r="AF172" i="11"/>
  <c r="AH172" i="11" s="1"/>
  <c r="AF173" i="11"/>
  <c r="AG173" i="11" s="1"/>
  <c r="AF174" i="11"/>
  <c r="AG174" i="11" s="1"/>
  <c r="AF175" i="11"/>
  <c r="AG175" i="11" s="1"/>
  <c r="AF176" i="11"/>
  <c r="AH176" i="11" s="1"/>
  <c r="AG176" i="11"/>
  <c r="AF177" i="11"/>
  <c r="AG177" i="11" s="1"/>
  <c r="AF178" i="11"/>
  <c r="AG178" i="11" s="1"/>
  <c r="AF179" i="11"/>
  <c r="AH179" i="11" s="1"/>
  <c r="AF180" i="11"/>
  <c r="AG180" i="11" s="1"/>
  <c r="AF181" i="11"/>
  <c r="AH181" i="11" s="1"/>
  <c r="AF182" i="11"/>
  <c r="AH182" i="11" s="1"/>
  <c r="AF183" i="11"/>
  <c r="AG183" i="11" s="1"/>
  <c r="AF184" i="11"/>
  <c r="AG184" i="11" s="1"/>
  <c r="AH184" i="11"/>
  <c r="AF185" i="11"/>
  <c r="AG185" i="11" s="1"/>
  <c r="AF186" i="11"/>
  <c r="AG186" i="11" s="1"/>
  <c r="AF187" i="11"/>
  <c r="AH187" i="11" s="1"/>
  <c r="AF188" i="11"/>
  <c r="AG188" i="11" s="1"/>
  <c r="AF189" i="11"/>
  <c r="AH189" i="11" s="1"/>
  <c r="AF190" i="11"/>
  <c r="AH190" i="11" s="1"/>
  <c r="AF191" i="11"/>
  <c r="AG191" i="11" s="1"/>
  <c r="AF192" i="11"/>
  <c r="AH192" i="11" s="1"/>
  <c r="AF193" i="11"/>
  <c r="AG193" i="11" s="1"/>
  <c r="AF194" i="11"/>
  <c r="AG194" i="11" s="1"/>
  <c r="AF195" i="11"/>
  <c r="AG195" i="11" s="1"/>
  <c r="AF196" i="11"/>
  <c r="AG196" i="11" s="1"/>
  <c r="AF197" i="11"/>
  <c r="AG197" i="11" s="1"/>
  <c r="AF198" i="11"/>
  <c r="AH198" i="11" s="1"/>
  <c r="AF199" i="11"/>
  <c r="AG199" i="11" s="1"/>
  <c r="AF200" i="11"/>
  <c r="AH200" i="11" s="1"/>
  <c r="AI200" i="11" s="1"/>
  <c r="AJ200" i="11" s="1"/>
  <c r="AG200" i="11"/>
  <c r="AF201" i="11"/>
  <c r="AG201" i="11" s="1"/>
  <c r="AF202" i="11"/>
  <c r="AG202" i="11" s="1"/>
  <c r="AF203" i="11"/>
  <c r="AH203" i="11" s="1"/>
  <c r="AF204" i="11"/>
  <c r="AH204" i="11" s="1"/>
  <c r="AF205" i="11"/>
  <c r="AG205" i="11" s="1"/>
  <c r="AH205" i="11"/>
  <c r="AF206" i="11"/>
  <c r="AH206" i="11" s="1"/>
  <c r="AG206" i="11"/>
  <c r="AF207" i="11"/>
  <c r="AG207" i="11" s="1"/>
  <c r="AF208" i="11"/>
  <c r="AG208" i="11" s="1"/>
  <c r="AF209" i="11"/>
  <c r="AG209" i="11" s="1"/>
  <c r="AF210" i="11"/>
  <c r="AG210" i="11" s="1"/>
  <c r="AF211" i="11"/>
  <c r="AH211" i="11" s="1"/>
  <c r="AG211" i="11"/>
  <c r="AF212" i="11"/>
  <c r="AG212" i="11" s="1"/>
  <c r="AH212" i="11"/>
  <c r="AI212" i="11" s="1"/>
  <c r="AJ212" i="11" s="1"/>
  <c r="AF213" i="11"/>
  <c r="AH213" i="11" s="1"/>
  <c r="AG213" i="11"/>
  <c r="AF214" i="11"/>
  <c r="AH214" i="11" s="1"/>
  <c r="AF215" i="11"/>
  <c r="AG215" i="11" s="1"/>
  <c r="AF216" i="11"/>
  <c r="AG216" i="11"/>
  <c r="AH216" i="11"/>
  <c r="AF217" i="11"/>
  <c r="AG217" i="11" s="1"/>
  <c r="AF218" i="11"/>
  <c r="AG218" i="11" s="1"/>
  <c r="AH218" i="11"/>
  <c r="AF219" i="11"/>
  <c r="AH219" i="11" s="1"/>
  <c r="AG219" i="11"/>
  <c r="AF220" i="11"/>
  <c r="AG220" i="11" s="1"/>
  <c r="AF221" i="11"/>
  <c r="AH221" i="11" s="1"/>
  <c r="AF222" i="11"/>
  <c r="AH222" i="11" s="1"/>
  <c r="AF223" i="11"/>
  <c r="AG223" i="11" s="1"/>
  <c r="AF224" i="11"/>
  <c r="AH224" i="11" s="1"/>
  <c r="AF225" i="11"/>
  <c r="AG225" i="11" s="1"/>
  <c r="AF226" i="11"/>
  <c r="AG226" i="11" s="1"/>
  <c r="AH226" i="11"/>
  <c r="AF227" i="11"/>
  <c r="AG227" i="11" s="1"/>
  <c r="AF228" i="11"/>
  <c r="AG228" i="11" s="1"/>
  <c r="AF229" i="11"/>
  <c r="AH229" i="11" s="1"/>
  <c r="AF230" i="11"/>
  <c r="AH230" i="11" s="1"/>
  <c r="AF2" i="11"/>
  <c r="AH2" i="11"/>
  <c r="AH186" i="11" l="1"/>
  <c r="AI186" i="11" s="1"/>
  <c r="AJ186" i="11" s="1"/>
  <c r="AG181" i="11"/>
  <c r="AG179" i="11"/>
  <c r="AG141" i="11"/>
  <c r="AG92" i="11"/>
  <c r="AH19" i="11"/>
  <c r="AK141" i="11"/>
  <c r="AL141" i="11" s="1"/>
  <c r="AH138" i="11"/>
  <c r="AG132" i="11"/>
  <c r="AH75" i="11"/>
  <c r="AH68" i="11"/>
  <c r="AH40" i="11"/>
  <c r="AH35" i="11"/>
  <c r="AH29" i="11"/>
  <c r="AH24" i="11"/>
  <c r="AH5" i="11"/>
  <c r="AH194" i="11"/>
  <c r="AG187" i="11"/>
  <c r="AH180" i="11"/>
  <c r="AH178" i="11"/>
  <c r="AG172" i="11"/>
  <c r="AH122" i="11"/>
  <c r="AI122" i="11" s="1"/>
  <c r="AJ122" i="11" s="1"/>
  <c r="AG108" i="11"/>
  <c r="AG86" i="11"/>
  <c r="AG77" i="11"/>
  <c r="AH42" i="11"/>
  <c r="AH26" i="11"/>
  <c r="AG192" i="11"/>
  <c r="AG189" i="11"/>
  <c r="AG165" i="11"/>
  <c r="AH154" i="11"/>
  <c r="W59" i="12"/>
  <c r="V60" i="12"/>
  <c r="W65" i="12"/>
  <c r="W79" i="12"/>
  <c r="X79" i="12" s="1"/>
  <c r="Y79" i="12" s="1"/>
  <c r="V80" i="12"/>
  <c r="W109" i="12"/>
  <c r="AH132" i="12"/>
  <c r="V165" i="12"/>
  <c r="AG166" i="12"/>
  <c r="W175" i="12"/>
  <c r="Z85" i="13"/>
  <c r="AA85" i="13" s="1"/>
  <c r="AH112" i="11"/>
  <c r="AN80" i="11"/>
  <c r="AM80" i="11"/>
  <c r="AH52" i="11"/>
  <c r="AH128" i="12"/>
  <c r="AG144" i="12"/>
  <c r="AG147" i="12"/>
  <c r="V164" i="12"/>
  <c r="AG183" i="12"/>
  <c r="AG190" i="12"/>
  <c r="AH193" i="12"/>
  <c r="W197" i="12"/>
  <c r="V198" i="12"/>
  <c r="AH199" i="12"/>
  <c r="AG204" i="12"/>
  <c r="V209" i="12"/>
  <c r="AG217" i="12"/>
  <c r="V221" i="12"/>
  <c r="AG235" i="12"/>
  <c r="AH238" i="12"/>
  <c r="V240" i="12"/>
  <c r="AG224" i="11"/>
  <c r="AG221" i="11"/>
  <c r="AG203" i="11"/>
  <c r="AG62" i="11"/>
  <c r="AH59" i="11"/>
  <c r="AH53" i="11"/>
  <c r="AG44" i="11"/>
  <c r="AH20" i="11"/>
  <c r="AH13" i="11"/>
  <c r="W26" i="12"/>
  <c r="V27" i="12"/>
  <c r="V28" i="12"/>
  <c r="V81" i="12"/>
  <c r="W95" i="12"/>
  <c r="V101" i="12"/>
  <c r="V102" i="12"/>
  <c r="V123" i="12"/>
  <c r="V126" i="12"/>
  <c r="AH134" i="12"/>
  <c r="AG138" i="12"/>
  <c r="AG143" i="12"/>
  <c r="V149" i="12"/>
  <c r="AH154" i="12"/>
  <c r="V156" i="12"/>
  <c r="W159" i="12"/>
  <c r="AH168" i="12"/>
  <c r="AM66" i="11"/>
  <c r="AN66" i="11" s="1"/>
  <c r="AH10" i="11"/>
  <c r="W51" i="12"/>
  <c r="V52" i="12"/>
  <c r="V57" i="12"/>
  <c r="W63" i="12"/>
  <c r="W83" i="12"/>
  <c r="V84" i="12"/>
  <c r="V97" i="12"/>
  <c r="V148" i="12"/>
  <c r="V183" i="12"/>
  <c r="AG209" i="12"/>
  <c r="V213" i="12"/>
  <c r="AH242" i="12"/>
  <c r="W244" i="12"/>
  <c r="AM167" i="13"/>
  <c r="AN167" i="13" s="1"/>
  <c r="AC151" i="13"/>
  <c r="AB151" i="13"/>
  <c r="AB181" i="13"/>
  <c r="AC181" i="13"/>
  <c r="AC123" i="13"/>
  <c r="AB123" i="13"/>
  <c r="AB88" i="13"/>
  <c r="AC88" i="13"/>
  <c r="AH197" i="11"/>
  <c r="AH195" i="11"/>
  <c r="AK203" i="11" s="1"/>
  <c r="AL203" i="11" s="1"/>
  <c r="AH116" i="11"/>
  <c r="AH85" i="11"/>
  <c r="AH76" i="11"/>
  <c r="AH60" i="11"/>
  <c r="AH45" i="11"/>
  <c r="AH36" i="11"/>
  <c r="AH27" i="11"/>
  <c r="AH21" i="11"/>
  <c r="AH16" i="11"/>
  <c r="AH11" i="11"/>
  <c r="W33" i="12"/>
  <c r="AG34" i="12"/>
  <c r="W37" i="12"/>
  <c r="AG38" i="12"/>
  <c r="W41" i="12"/>
  <c r="AG42" i="12"/>
  <c r="W45" i="12"/>
  <c r="AG46" i="12"/>
  <c r="AG65" i="12"/>
  <c r="AH65" i="12"/>
  <c r="W88" i="12"/>
  <c r="V88" i="12"/>
  <c r="V113" i="12"/>
  <c r="W113" i="12"/>
  <c r="W128" i="12"/>
  <c r="V128" i="12"/>
  <c r="W145" i="12"/>
  <c r="V145" i="12"/>
  <c r="AG156" i="12"/>
  <c r="AH156" i="12"/>
  <c r="W182" i="12"/>
  <c r="V182" i="12"/>
  <c r="AH194" i="12"/>
  <c r="AG194" i="12"/>
  <c r="AH196" i="12"/>
  <c r="AG196" i="12"/>
  <c r="W202" i="12"/>
  <c r="V202" i="12"/>
  <c r="W217" i="12"/>
  <c r="V217" i="12"/>
  <c r="AH231" i="12"/>
  <c r="AG231" i="12"/>
  <c r="AH233" i="12"/>
  <c r="AI233" i="12" s="1"/>
  <c r="AJ233" i="12" s="1"/>
  <c r="AG233" i="12"/>
  <c r="AH239" i="12"/>
  <c r="AG239" i="12"/>
  <c r="AH227" i="11"/>
  <c r="AG229" i="11"/>
  <c r="AH202" i="11"/>
  <c r="AM204" i="11" s="1"/>
  <c r="AN204" i="11" s="1"/>
  <c r="AG148" i="11"/>
  <c r="AG125" i="11"/>
  <c r="AH120" i="11"/>
  <c r="AH104" i="11"/>
  <c r="AG70" i="11"/>
  <c r="AH67" i="11"/>
  <c r="AH61" i="11"/>
  <c r="AH56" i="11"/>
  <c r="AG54" i="11"/>
  <c r="AH51" i="11"/>
  <c r="AH43" i="11"/>
  <c r="AH37" i="11"/>
  <c r="AH32" i="11"/>
  <c r="AG30" i="11"/>
  <c r="AH18" i="11"/>
  <c r="AH12" i="11"/>
  <c r="AG6" i="11"/>
  <c r="AH3" i="11"/>
  <c r="V30" i="12"/>
  <c r="V34" i="12"/>
  <c r="V38" i="12"/>
  <c r="V42" i="12"/>
  <c r="V46" i="12"/>
  <c r="AG64" i="12"/>
  <c r="AH64" i="12"/>
  <c r="AI64" i="12" s="1"/>
  <c r="AJ64" i="12" s="1"/>
  <c r="W67" i="12"/>
  <c r="V67" i="12"/>
  <c r="AH80" i="12"/>
  <c r="AG80" i="12"/>
  <c r="AH84" i="12"/>
  <c r="AG84" i="12"/>
  <c r="V91" i="12"/>
  <c r="W91" i="12"/>
  <c r="X91" i="12" s="1"/>
  <c r="Y91" i="12" s="1"/>
  <c r="AH94" i="12"/>
  <c r="AG94" i="12"/>
  <c r="AG109" i="12"/>
  <c r="AH109" i="12"/>
  <c r="W112" i="12"/>
  <c r="V112" i="12"/>
  <c r="W124" i="12"/>
  <c r="V124" i="12"/>
  <c r="W150" i="12"/>
  <c r="V150" i="12"/>
  <c r="W160" i="12"/>
  <c r="V160" i="12"/>
  <c r="AH176" i="12"/>
  <c r="AG176" i="12"/>
  <c r="AH186" i="12"/>
  <c r="AG186" i="12"/>
  <c r="W210" i="12"/>
  <c r="V210" i="12"/>
  <c r="W219" i="12"/>
  <c r="V219" i="12"/>
  <c r="V230" i="12"/>
  <c r="W230" i="12"/>
  <c r="AH117" i="11"/>
  <c r="AH58" i="11"/>
  <c r="AH34" i="11"/>
  <c r="AG28" i="11"/>
  <c r="AG22" i="11"/>
  <c r="AH8" i="11"/>
  <c r="AH56" i="12"/>
  <c r="AG56" i="12"/>
  <c r="AH60" i="12"/>
  <c r="AG60" i="12"/>
  <c r="W103" i="12"/>
  <c r="X103" i="12" s="1"/>
  <c r="Y103" i="12" s="1"/>
  <c r="V103" i="12"/>
  <c r="W142" i="12"/>
  <c r="V142" i="12"/>
  <c r="AH165" i="12"/>
  <c r="AG165" i="12"/>
  <c r="AH169" i="12"/>
  <c r="AI169" i="12" s="1"/>
  <c r="AJ169" i="12" s="1"/>
  <c r="AG169" i="12"/>
  <c r="V173" i="12"/>
  <c r="W173" i="12"/>
  <c r="V181" i="12"/>
  <c r="W181" i="12"/>
  <c r="X181" i="12" s="1"/>
  <c r="Y181" i="12" s="1"/>
  <c r="V185" i="12"/>
  <c r="W185" i="12"/>
  <c r="W192" i="12"/>
  <c r="V192" i="12"/>
  <c r="AH195" i="12"/>
  <c r="AI195" i="12" s="1"/>
  <c r="AJ195" i="12" s="1"/>
  <c r="AG195" i="12"/>
  <c r="W206" i="12"/>
  <c r="V206" i="12"/>
  <c r="AH232" i="12"/>
  <c r="AG232" i="12"/>
  <c r="V49" i="12"/>
  <c r="W49" i="12"/>
  <c r="AH52" i="12"/>
  <c r="AG52" i="12"/>
  <c r="AG69" i="12"/>
  <c r="AH69" i="12"/>
  <c r="W78" i="12"/>
  <c r="V78" i="12"/>
  <c r="AH96" i="12"/>
  <c r="AG96" i="12"/>
  <c r="AC101" i="12"/>
  <c r="AB101" i="12"/>
  <c r="W105" i="12"/>
  <c r="V105" i="12"/>
  <c r="AH107" i="12"/>
  <c r="AG107" i="12"/>
  <c r="W116" i="12"/>
  <c r="V116" i="12"/>
  <c r="AH137" i="12"/>
  <c r="AG137" i="12"/>
  <c r="AG140" i="12"/>
  <c r="AH140" i="12"/>
  <c r="AG146" i="12"/>
  <c r="AH146" i="12"/>
  <c r="AH157" i="12"/>
  <c r="AG157" i="12"/>
  <c r="V161" i="12"/>
  <c r="W161" i="12"/>
  <c r="AH171" i="12"/>
  <c r="AG171" i="12"/>
  <c r="AG189" i="12"/>
  <c r="AH189" i="12"/>
  <c r="AG203" i="12"/>
  <c r="AH203" i="12"/>
  <c r="AH208" i="12"/>
  <c r="AG208" i="12"/>
  <c r="W223" i="12"/>
  <c r="V223" i="12"/>
  <c r="V56" i="12"/>
  <c r="V64" i="12"/>
  <c r="AG66" i="12"/>
  <c r="AG70" i="12"/>
  <c r="W93" i="12"/>
  <c r="V94" i="12"/>
  <c r="V107" i="12"/>
  <c r="AG111" i="12"/>
  <c r="V237" i="12"/>
  <c r="AG247" i="12"/>
  <c r="AH77" i="12"/>
  <c r="AG127" i="12"/>
  <c r="W140" i="12"/>
  <c r="V158" i="12"/>
  <c r="AG161" i="12"/>
  <c r="W163" i="12"/>
  <c r="W167" i="12"/>
  <c r="AH180" i="12"/>
  <c r="AH181" i="12"/>
  <c r="AI181" i="12" s="1"/>
  <c r="AJ181" i="12" s="1"/>
  <c r="AH182" i="12"/>
  <c r="AG192" i="12"/>
  <c r="AG201" i="12"/>
  <c r="AG206" i="12"/>
  <c r="V208" i="12"/>
  <c r="AG210" i="12"/>
  <c r="W212" i="12"/>
  <c r="AG214" i="12"/>
  <c r="AG218" i="12"/>
  <c r="V233" i="12"/>
  <c r="V236" i="12"/>
  <c r="V245" i="12"/>
  <c r="AH246" i="12"/>
  <c r="V249" i="12"/>
  <c r="AG222" i="11"/>
  <c r="AG190" i="11"/>
  <c r="AH146" i="11"/>
  <c r="AH208" i="11"/>
  <c r="AH168" i="11"/>
  <c r="AH160" i="11"/>
  <c r="AI160" i="11" s="1"/>
  <c r="AJ160" i="11" s="1"/>
  <c r="AH156" i="11"/>
  <c r="AH133" i="11"/>
  <c r="AH115" i="11"/>
  <c r="AH107" i="11"/>
  <c r="AG214" i="11"/>
  <c r="AG204" i="11"/>
  <c r="AG182" i="11"/>
  <c r="AH130" i="11"/>
  <c r="AH228" i="11"/>
  <c r="AH196" i="11"/>
  <c r="AH171" i="11"/>
  <c r="AK171" i="11" s="1"/>
  <c r="AL171" i="11" s="1"/>
  <c r="AH163" i="11"/>
  <c r="AH144" i="11"/>
  <c r="AH140" i="11"/>
  <c r="AH114" i="11"/>
  <c r="AH106" i="11"/>
  <c r="AH220" i="11"/>
  <c r="AH188" i="11"/>
  <c r="AM190" i="11" s="1"/>
  <c r="AN190" i="11" s="1"/>
  <c r="AH173" i="11"/>
  <c r="AH147" i="11"/>
  <c r="AK155" i="11" s="1"/>
  <c r="AL155" i="11" s="1"/>
  <c r="AH128" i="11"/>
  <c r="AH124" i="11"/>
  <c r="AH210" i="11"/>
  <c r="AG230" i="11"/>
  <c r="AG198" i="11"/>
  <c r="AH170" i="11"/>
  <c r="AM172" i="11" s="1"/>
  <c r="AN172" i="11" s="1"/>
  <c r="AH162" i="11"/>
  <c r="AG172" i="12"/>
  <c r="W220" i="12"/>
  <c r="AG234" i="12"/>
  <c r="AH130" i="12"/>
  <c r="W134" i="12"/>
  <c r="V136" i="12"/>
  <c r="AH141" i="12"/>
  <c r="V143" i="12"/>
  <c r="W144" i="12"/>
  <c r="V146" i="12"/>
  <c r="AH151" i="12"/>
  <c r="V153" i="12"/>
  <c r="AH155" i="12"/>
  <c r="AI155" i="12" s="1"/>
  <c r="AJ155" i="12" s="1"/>
  <c r="V157" i="12"/>
  <c r="AH160" i="12"/>
  <c r="AH162" i="12"/>
  <c r="AG164" i="12"/>
  <c r="W168" i="12"/>
  <c r="AG170" i="12"/>
  <c r="AG174" i="12"/>
  <c r="W178" i="12"/>
  <c r="V180" i="12"/>
  <c r="AH185" i="12"/>
  <c r="W191" i="12"/>
  <c r="W195" i="12"/>
  <c r="X195" i="12" s="1"/>
  <c r="Y195" i="12" s="1"/>
  <c r="V201" i="12"/>
  <c r="W205" i="12"/>
  <c r="AG213" i="12"/>
  <c r="W216" i="12"/>
  <c r="W227" i="12"/>
  <c r="W231" i="12"/>
  <c r="V241" i="12"/>
  <c r="AH243" i="12"/>
  <c r="V248" i="12"/>
  <c r="W250" i="12"/>
  <c r="V127" i="12"/>
  <c r="W189" i="12"/>
  <c r="AG123" i="12"/>
  <c r="V139" i="12"/>
  <c r="AG149" i="12"/>
  <c r="AH158" i="12"/>
  <c r="V176" i="12"/>
  <c r="W222" i="12"/>
  <c r="W193" i="12"/>
  <c r="Z86" i="12"/>
  <c r="AA86" i="12" s="1"/>
  <c r="AM87" i="12"/>
  <c r="AN87" i="12" s="1"/>
  <c r="AK86" i="12"/>
  <c r="AL86" i="12" s="1"/>
  <c r="W125" i="12"/>
  <c r="V125" i="12"/>
  <c r="W155" i="12"/>
  <c r="X155" i="12" s="1"/>
  <c r="Y155" i="12" s="1"/>
  <c r="V155" i="12"/>
  <c r="AH212" i="12"/>
  <c r="AG212" i="12"/>
  <c r="AG25" i="12"/>
  <c r="AG29" i="12"/>
  <c r="V32" i="12"/>
  <c r="V36" i="12"/>
  <c r="V40" i="12"/>
  <c r="V44" i="12"/>
  <c r="V48" i="12"/>
  <c r="AG50" i="12"/>
  <c r="AG54" i="12"/>
  <c r="AG58" i="12"/>
  <c r="AG62" i="12"/>
  <c r="AG68" i="12"/>
  <c r="AG72" i="12"/>
  <c r="AG76" i="12"/>
  <c r="AG82" i="12"/>
  <c r="AG90" i="12"/>
  <c r="AG91" i="12"/>
  <c r="AG92" i="12"/>
  <c r="AG102" i="12"/>
  <c r="W106" i="12"/>
  <c r="V106" i="12"/>
  <c r="W137" i="12"/>
  <c r="V137" i="12"/>
  <c r="V162" i="12"/>
  <c r="AH173" i="12"/>
  <c r="AG173" i="12"/>
  <c r="W186" i="12"/>
  <c r="V186" i="12"/>
  <c r="AG198" i="12"/>
  <c r="AG202" i="12"/>
  <c r="V225" i="12"/>
  <c r="W235" i="12"/>
  <c r="V235" i="12"/>
  <c r="AH241" i="12"/>
  <c r="AG241" i="12"/>
  <c r="AH167" i="12"/>
  <c r="AG167" i="12"/>
  <c r="W190" i="12"/>
  <c r="V190" i="12"/>
  <c r="W194" i="12"/>
  <c r="V194" i="12"/>
  <c r="AG24" i="12"/>
  <c r="AG28" i="12"/>
  <c r="V31" i="12"/>
  <c r="V35" i="12"/>
  <c r="V39" i="12"/>
  <c r="V43" i="12"/>
  <c r="V47" i="12"/>
  <c r="AG53" i="12"/>
  <c r="AG57" i="12"/>
  <c r="AG61" i="12"/>
  <c r="AG67" i="12"/>
  <c r="AG71" i="12"/>
  <c r="AG75" i="12"/>
  <c r="AG81" i="12"/>
  <c r="AG85" i="12"/>
  <c r="AG86" i="12"/>
  <c r="AG89" i="12"/>
  <c r="W96" i="12"/>
  <c r="V96" i="12"/>
  <c r="AH99" i="12"/>
  <c r="AM101" i="12" s="1"/>
  <c r="AN101" i="12" s="1"/>
  <c r="AG104" i="12"/>
  <c r="W110" i="12"/>
  <c r="V110" i="12"/>
  <c r="W129" i="12"/>
  <c r="V129" i="12"/>
  <c r="AG135" i="12"/>
  <c r="W141" i="12"/>
  <c r="V141" i="12"/>
  <c r="AG153" i="12"/>
  <c r="V172" i="12"/>
  <c r="AH177" i="12"/>
  <c r="AG177" i="12"/>
  <c r="AG207" i="12"/>
  <c r="V215" i="12"/>
  <c r="AH221" i="12"/>
  <c r="AI221" i="12" s="1"/>
  <c r="AJ221" i="12" s="1"/>
  <c r="AG221" i="12"/>
  <c r="AH237" i="12"/>
  <c r="AG237" i="12"/>
  <c r="V98" i="12"/>
  <c r="W100" i="12"/>
  <c r="V100" i="12"/>
  <c r="AH113" i="12"/>
  <c r="V166" i="12"/>
  <c r="AG184" i="12"/>
  <c r="V211" i="12"/>
  <c r="AH230" i="12"/>
  <c r="AG230" i="12"/>
  <c r="W114" i="12"/>
  <c r="V114" i="12"/>
  <c r="W147" i="12"/>
  <c r="V147" i="12"/>
  <c r="AH159" i="12"/>
  <c r="AG159" i="12"/>
  <c r="W196" i="12"/>
  <c r="V196" i="12"/>
  <c r="W200" i="12"/>
  <c r="V200" i="12"/>
  <c r="W204" i="12"/>
  <c r="V204" i="12"/>
  <c r="AH226" i="12"/>
  <c r="AG226" i="12"/>
  <c r="AH249" i="12"/>
  <c r="AG249" i="12"/>
  <c r="V25" i="12"/>
  <c r="V29" i="12"/>
  <c r="AG31" i="12"/>
  <c r="AG35" i="12"/>
  <c r="AG39" i="12"/>
  <c r="AG43" i="12"/>
  <c r="AG47" i="12"/>
  <c r="V50" i="12"/>
  <c r="V54" i="12"/>
  <c r="V58" i="12"/>
  <c r="V62" i="12"/>
  <c r="V68" i="12"/>
  <c r="V82" i="12"/>
  <c r="V86" i="12"/>
  <c r="V90" i="12"/>
  <c r="V92" i="12"/>
  <c r="AG98" i="12"/>
  <c r="AH100" i="12"/>
  <c r="AG108" i="12"/>
  <c r="W133" i="12"/>
  <c r="V133" i="12"/>
  <c r="AG139" i="12"/>
  <c r="W151" i="12"/>
  <c r="V151" i="12"/>
  <c r="AH220" i="12"/>
  <c r="AG220" i="12"/>
  <c r="AH222" i="12"/>
  <c r="AG222" i="12"/>
  <c r="AG103" i="12"/>
  <c r="AH114" i="12"/>
  <c r="AH124" i="12"/>
  <c r="AG145" i="12"/>
  <c r="AH163" i="12"/>
  <c r="AG163" i="12"/>
  <c r="AH216" i="12"/>
  <c r="AG216" i="12"/>
  <c r="AH245" i="12"/>
  <c r="AG245" i="12"/>
  <c r="V239" i="12"/>
  <c r="V243" i="12"/>
  <c r="V247" i="12"/>
  <c r="AG97" i="12"/>
  <c r="AG148" i="12"/>
  <c r="V171" i="12"/>
  <c r="V179" i="12"/>
  <c r="AG191" i="12"/>
  <c r="AG205" i="12"/>
  <c r="V214" i="12"/>
  <c r="V218" i="12"/>
  <c r="V224" i="12"/>
  <c r="V228" i="12"/>
  <c r="V232" i="12"/>
  <c r="V234" i="12"/>
  <c r="AG236" i="12"/>
  <c r="AG240" i="12"/>
  <c r="AG244" i="12"/>
  <c r="AG248" i="12"/>
  <c r="V251" i="12"/>
  <c r="V199" i="12"/>
  <c r="V203" i="12"/>
  <c r="V207" i="12"/>
  <c r="AG211" i="12"/>
  <c r="AG215" i="12"/>
  <c r="AG219" i="12"/>
  <c r="AG225" i="12"/>
  <c r="AG229" i="12"/>
  <c r="V238" i="12"/>
  <c r="V242" i="12"/>
  <c r="V246" i="12"/>
  <c r="AH223" i="11"/>
  <c r="AH215" i="11"/>
  <c r="AH207" i="11"/>
  <c r="AH199" i="11"/>
  <c r="AH191" i="11"/>
  <c r="AH183" i="11"/>
  <c r="AH175" i="11"/>
  <c r="AH167" i="11"/>
  <c r="AH159" i="11"/>
  <c r="AH151" i="11"/>
  <c r="AH143" i="11"/>
  <c r="AH135" i="11"/>
  <c r="AH127" i="11"/>
  <c r="AH119" i="11"/>
  <c r="AH111" i="11"/>
  <c r="AH103" i="11"/>
  <c r="AH87" i="11"/>
  <c r="AK93" i="11" s="1"/>
  <c r="AL93" i="11" s="1"/>
  <c r="AH79" i="11"/>
  <c r="AH71" i="11"/>
  <c r="AH63" i="11"/>
  <c r="AH55" i="11"/>
  <c r="AH47" i="11"/>
  <c r="AH39" i="11"/>
  <c r="AH31" i="11"/>
  <c r="AH23" i="11"/>
  <c r="AH15" i="11"/>
  <c r="AH7" i="11"/>
  <c r="AH217" i="11"/>
  <c r="AH193" i="11"/>
  <c r="AH185" i="11"/>
  <c r="AK185" i="11" s="1"/>
  <c r="AL185" i="11" s="1"/>
  <c r="AH177" i="11"/>
  <c r="AH169" i="11"/>
  <c r="AH145" i="11"/>
  <c r="AH137" i="11"/>
  <c r="AH113" i="11"/>
  <c r="AH73" i="11"/>
  <c r="AH49" i="11"/>
  <c r="AH41" i="11"/>
  <c r="AH33" i="11"/>
  <c r="AH17" i="11"/>
  <c r="AH9" i="11"/>
  <c r="AH225" i="11"/>
  <c r="AH209" i="11"/>
  <c r="AK219" i="11" s="1"/>
  <c r="AL219" i="11" s="1"/>
  <c r="AH201" i="11"/>
  <c r="AH161" i="11"/>
  <c r="AH153" i="11"/>
  <c r="AH129" i="11"/>
  <c r="AH121" i="11"/>
  <c r="AH105" i="11"/>
  <c r="AH89" i="11"/>
  <c r="AH81" i="11"/>
  <c r="AH65" i="11"/>
  <c r="AK65" i="11" s="1"/>
  <c r="AL65" i="11" s="1"/>
  <c r="AH57" i="11"/>
  <c r="AH25" i="11"/>
  <c r="AH174" i="11"/>
  <c r="AI174" i="11" s="1"/>
  <c r="AJ174" i="11" s="1"/>
  <c r="AH166" i="11"/>
  <c r="AH158" i="11"/>
  <c r="AH150" i="11"/>
  <c r="AH142" i="11"/>
  <c r="AH134" i="11"/>
  <c r="AI134" i="11" s="1"/>
  <c r="AJ134" i="11" s="1"/>
  <c r="AH126" i="11"/>
  <c r="AH118" i="11"/>
  <c r="AH110" i="11"/>
  <c r="AH46" i="11"/>
  <c r="U95" i="11"/>
  <c r="W95" i="11" s="1"/>
  <c r="V95" i="11"/>
  <c r="U102" i="11"/>
  <c r="V102" i="11" s="1"/>
  <c r="U103" i="11"/>
  <c r="W103" i="11" s="1"/>
  <c r="U104" i="11"/>
  <c r="V104" i="11" s="1"/>
  <c r="U105" i="11"/>
  <c r="V105" i="11"/>
  <c r="W105" i="11"/>
  <c r="U106" i="11"/>
  <c r="V106" i="11" s="1"/>
  <c r="U107" i="11"/>
  <c r="V107" i="11"/>
  <c r="W107" i="11"/>
  <c r="U108" i="11"/>
  <c r="V108" i="11" s="1"/>
  <c r="U109" i="11"/>
  <c r="V109" i="11" s="1"/>
  <c r="U110" i="11"/>
  <c r="V110" i="11" s="1"/>
  <c r="U111" i="11"/>
  <c r="W111" i="11" s="1"/>
  <c r="Q9" i="11"/>
  <c r="Q229" i="11"/>
  <c r="Q214" i="11"/>
  <c r="Q188" i="11"/>
  <c r="Q162" i="11"/>
  <c r="Q136" i="11"/>
  <c r="Q102" i="11"/>
  <c r="Q94" i="11"/>
  <c r="Q52" i="11"/>
  <c r="Q29" i="11"/>
  <c r="AK79" i="11" l="1"/>
  <c r="AL79" i="11" s="1"/>
  <c r="W104" i="11"/>
  <c r="AM220" i="11"/>
  <c r="AN220" i="11"/>
  <c r="AM156" i="11"/>
  <c r="AN156" i="11" s="1"/>
  <c r="AM142" i="11"/>
  <c r="AN142" i="11" s="1"/>
  <c r="W102" i="11"/>
  <c r="AM112" i="11"/>
  <c r="AN112" i="11" s="1"/>
  <c r="V111" i="11"/>
  <c r="W109" i="11"/>
  <c r="W110" i="11"/>
  <c r="W108" i="11"/>
  <c r="V103" i="11"/>
  <c r="AK100" i="12"/>
  <c r="AL100" i="12" s="1"/>
  <c r="Z100" i="12"/>
  <c r="AA100" i="12" s="1"/>
  <c r="AK114" i="12"/>
  <c r="AL114" i="12" s="1"/>
  <c r="Z114" i="12"/>
  <c r="AA114" i="12" s="1"/>
  <c r="W106" i="11"/>
  <c r="U2" i="11"/>
  <c r="W2" i="11" s="1"/>
  <c r="AG2" i="11"/>
  <c r="U3" i="11"/>
  <c r="V3" i="11" s="1"/>
  <c r="W3" i="11" s="1"/>
  <c r="U4" i="11"/>
  <c r="W4" i="11" s="1"/>
  <c r="U5" i="11"/>
  <c r="V5" i="11" s="1"/>
  <c r="U6" i="11"/>
  <c r="W6" i="11" s="1"/>
  <c r="U7" i="11"/>
  <c r="V7" i="11" s="1"/>
  <c r="U8" i="11"/>
  <c r="W8" i="11" s="1"/>
  <c r="U9" i="11"/>
  <c r="V9" i="11" s="1"/>
  <c r="U10" i="11"/>
  <c r="V10" i="11" s="1"/>
  <c r="W10" i="11" s="1"/>
  <c r="U11" i="11"/>
  <c r="V11" i="11" s="1"/>
  <c r="W11" i="11" s="1"/>
  <c r="U12" i="11"/>
  <c r="V12" i="11" s="1"/>
  <c r="U13" i="11"/>
  <c r="V13" i="11" s="1"/>
  <c r="U14" i="11"/>
  <c r="V14" i="11" s="1"/>
  <c r="W14" i="11"/>
  <c r="U15" i="11"/>
  <c r="V15" i="11" s="1"/>
  <c r="U16" i="11"/>
  <c r="W16" i="11" s="1"/>
  <c r="U17" i="11"/>
  <c r="W17" i="11" s="1"/>
  <c r="U18" i="11"/>
  <c r="V18" i="11" s="1"/>
  <c r="W18" i="11" s="1"/>
  <c r="U19" i="11"/>
  <c r="V19" i="11" s="1"/>
  <c r="U20" i="11"/>
  <c r="V20" i="11" s="1"/>
  <c r="U21" i="11"/>
  <c r="V21" i="11" s="1"/>
  <c r="U22" i="11"/>
  <c r="V22" i="11" s="1"/>
  <c r="U23" i="11"/>
  <c r="V23" i="11" s="1"/>
  <c r="U24" i="11"/>
  <c r="V24" i="11" s="1"/>
  <c r="W24" i="11" s="1"/>
  <c r="U25" i="11"/>
  <c r="V25" i="11" s="1"/>
  <c r="U26" i="11"/>
  <c r="V26" i="11" s="1"/>
  <c r="U27" i="11"/>
  <c r="V27" i="11" s="1"/>
  <c r="U28" i="11"/>
  <c r="V28" i="11" s="1"/>
  <c r="W28" i="11"/>
  <c r="U29" i="11"/>
  <c r="V29" i="11" s="1"/>
  <c r="U30" i="11"/>
  <c r="V30" i="11"/>
  <c r="W30" i="11"/>
  <c r="U31" i="11"/>
  <c r="V31" i="11" s="1"/>
  <c r="W31" i="11" s="1"/>
  <c r="U32" i="11"/>
  <c r="V32" i="11" s="1"/>
  <c r="W32" i="11" s="1"/>
  <c r="U230" i="11"/>
  <c r="V230" i="11" s="1"/>
  <c r="U229" i="11"/>
  <c r="W229" i="11" s="1"/>
  <c r="U228" i="11"/>
  <c r="W228" i="11" s="1"/>
  <c r="U227" i="11"/>
  <c r="V227" i="11" s="1"/>
  <c r="U226" i="11"/>
  <c r="W226" i="11" s="1"/>
  <c r="U225" i="11"/>
  <c r="W225" i="11" s="1"/>
  <c r="U224" i="11"/>
  <c r="W224" i="11" s="1"/>
  <c r="U223" i="11"/>
  <c r="V223" i="11" s="1"/>
  <c r="U222" i="11"/>
  <c r="U221" i="11"/>
  <c r="U220" i="11"/>
  <c r="W220" i="11" s="1"/>
  <c r="U219" i="11"/>
  <c r="V219" i="11" s="1"/>
  <c r="U218" i="11"/>
  <c r="W218" i="11" s="1"/>
  <c r="U217" i="11"/>
  <c r="W217" i="11" s="1"/>
  <c r="U216" i="11"/>
  <c r="W216" i="11" s="1"/>
  <c r="U215" i="11"/>
  <c r="V215" i="11" s="1"/>
  <c r="U214" i="11"/>
  <c r="U213" i="11"/>
  <c r="W213" i="11" s="1"/>
  <c r="U212" i="11"/>
  <c r="V212" i="11" s="1"/>
  <c r="U211" i="11"/>
  <c r="V211" i="11" s="1"/>
  <c r="U210" i="11"/>
  <c r="U209" i="11"/>
  <c r="U208" i="11"/>
  <c r="V208" i="11" s="1"/>
  <c r="U207" i="11"/>
  <c r="V207" i="11" s="1"/>
  <c r="U206" i="11"/>
  <c r="W206" i="11" s="1"/>
  <c r="U205" i="11"/>
  <c r="U204" i="11"/>
  <c r="V204" i="11" s="1"/>
  <c r="U203" i="11"/>
  <c r="V203" i="11" s="1"/>
  <c r="U202" i="11"/>
  <c r="U201" i="11"/>
  <c r="W201" i="11" s="1"/>
  <c r="U200" i="11"/>
  <c r="W200" i="11" s="1"/>
  <c r="X200" i="11" s="1"/>
  <c r="Y200" i="11" s="1"/>
  <c r="U199" i="11"/>
  <c r="V199" i="11" s="1"/>
  <c r="U198" i="11"/>
  <c r="U197" i="11"/>
  <c r="U196" i="11"/>
  <c r="V196" i="11" s="1"/>
  <c r="U195" i="11"/>
  <c r="V195" i="11" s="1"/>
  <c r="U194" i="11"/>
  <c r="W194" i="11" s="1"/>
  <c r="U193" i="11"/>
  <c r="W193" i="11" s="1"/>
  <c r="U192" i="11"/>
  <c r="V192" i="11" s="1"/>
  <c r="U191" i="11"/>
  <c r="V191" i="11" s="1"/>
  <c r="U190" i="11"/>
  <c r="W190" i="11" s="1"/>
  <c r="U189" i="11"/>
  <c r="U188" i="11"/>
  <c r="W188" i="11" s="1"/>
  <c r="U187" i="11"/>
  <c r="V187" i="11" s="1"/>
  <c r="U186" i="11"/>
  <c r="U185" i="11"/>
  <c r="U184" i="11"/>
  <c r="W184" i="11" s="1"/>
  <c r="U183" i="11"/>
  <c r="V183" i="11" s="1"/>
  <c r="U182" i="11"/>
  <c r="W182" i="11" s="1"/>
  <c r="U181" i="11"/>
  <c r="W181" i="11" s="1"/>
  <c r="U180" i="11"/>
  <c r="W180" i="11" s="1"/>
  <c r="U179" i="11"/>
  <c r="V179" i="11" s="1"/>
  <c r="U178" i="11"/>
  <c r="U177" i="11"/>
  <c r="W177" i="11" s="1"/>
  <c r="U176" i="11"/>
  <c r="W176" i="11" s="1"/>
  <c r="U175" i="11"/>
  <c r="V175" i="11" s="1"/>
  <c r="U174" i="11"/>
  <c r="U173" i="11"/>
  <c r="U172" i="11"/>
  <c r="W172" i="11" s="1"/>
  <c r="U171" i="11"/>
  <c r="V171" i="11" s="1"/>
  <c r="U170" i="11"/>
  <c r="W170" i="11" s="1"/>
  <c r="U169" i="11"/>
  <c r="W169" i="11" s="1"/>
  <c r="U168" i="11"/>
  <c r="W168" i="11" s="1"/>
  <c r="U167" i="11"/>
  <c r="W167" i="11" s="1"/>
  <c r="U166" i="11"/>
  <c r="U165" i="11"/>
  <c r="W165" i="11" s="1"/>
  <c r="U164" i="11"/>
  <c r="W164" i="11" s="1"/>
  <c r="U163" i="11"/>
  <c r="W163" i="11" s="1"/>
  <c r="U162" i="11"/>
  <c r="U161" i="11"/>
  <c r="W161" i="11" s="1"/>
  <c r="U160" i="11"/>
  <c r="W160" i="11" s="1"/>
  <c r="X160" i="11" s="1"/>
  <c r="Y160" i="11" s="1"/>
  <c r="U159" i="11"/>
  <c r="V159" i="11" s="1"/>
  <c r="U158" i="11"/>
  <c r="W158" i="11" s="1"/>
  <c r="U157" i="11"/>
  <c r="W157" i="11" s="1"/>
  <c r="U156" i="11"/>
  <c r="V156" i="11" s="1"/>
  <c r="U155" i="11"/>
  <c r="V155" i="11" s="1"/>
  <c r="U154" i="11"/>
  <c r="U153" i="11"/>
  <c r="W153" i="11" s="1"/>
  <c r="U152" i="11"/>
  <c r="W152" i="11" s="1"/>
  <c r="U151" i="11"/>
  <c r="V151" i="11" s="1"/>
  <c r="U150" i="11"/>
  <c r="U149" i="11"/>
  <c r="U148" i="11"/>
  <c r="W148" i="11" s="1"/>
  <c r="X148" i="11" s="1"/>
  <c r="Y148" i="11" s="1"/>
  <c r="U147" i="11"/>
  <c r="V147" i="11" s="1"/>
  <c r="U146" i="11"/>
  <c r="W146" i="11" s="1"/>
  <c r="U145" i="11"/>
  <c r="W145" i="11" s="1"/>
  <c r="U144" i="11"/>
  <c r="W144" i="11" s="1"/>
  <c r="U143" i="11"/>
  <c r="V143" i="11" s="1"/>
  <c r="U142" i="11"/>
  <c r="U141" i="11"/>
  <c r="W141" i="11" s="1"/>
  <c r="U140" i="11"/>
  <c r="W140" i="11" s="1"/>
  <c r="U139" i="11"/>
  <c r="V139" i="11" s="1"/>
  <c r="U138" i="11"/>
  <c r="U137" i="11"/>
  <c r="U136" i="11"/>
  <c r="W136" i="11" s="1"/>
  <c r="U135" i="11"/>
  <c r="V135" i="11" s="1"/>
  <c r="U134" i="11"/>
  <c r="W134" i="11" s="1"/>
  <c r="X134" i="11" s="1"/>
  <c r="Y134" i="11" s="1"/>
  <c r="U133" i="11"/>
  <c r="U132" i="11"/>
  <c r="V132" i="11" s="1"/>
  <c r="U131" i="11"/>
  <c r="W131" i="11" s="1"/>
  <c r="U130" i="11"/>
  <c r="U129" i="11"/>
  <c r="U128" i="11"/>
  <c r="W128" i="11" s="1"/>
  <c r="U127" i="11"/>
  <c r="U126" i="11"/>
  <c r="U125" i="11"/>
  <c r="V125" i="11" s="1"/>
  <c r="U124" i="11"/>
  <c r="V124" i="11" s="1"/>
  <c r="U123" i="11"/>
  <c r="W123" i="11" s="1"/>
  <c r="U122" i="11"/>
  <c r="W122" i="11" s="1"/>
  <c r="X122" i="11" s="1"/>
  <c r="Y122" i="11" s="1"/>
  <c r="U121" i="11"/>
  <c r="W121" i="11" s="1"/>
  <c r="U120" i="11"/>
  <c r="W120" i="11" s="1"/>
  <c r="U119" i="11"/>
  <c r="U118" i="11"/>
  <c r="U117" i="11"/>
  <c r="W117" i="11" s="1"/>
  <c r="U116" i="11"/>
  <c r="V116" i="11" s="1"/>
  <c r="U115" i="11"/>
  <c r="W115" i="11" s="1"/>
  <c r="U114" i="11"/>
  <c r="W114" i="11" s="1"/>
  <c r="U113" i="11"/>
  <c r="W113" i="11" s="1"/>
  <c r="U112" i="11"/>
  <c r="V112" i="11" s="1"/>
  <c r="U94" i="11"/>
  <c r="U93" i="11"/>
  <c r="W93" i="11" s="1"/>
  <c r="U92" i="11"/>
  <c r="V92" i="11" s="1"/>
  <c r="U91" i="11"/>
  <c r="U90" i="11"/>
  <c r="U89" i="11"/>
  <c r="W89" i="11" s="1"/>
  <c r="U88" i="11"/>
  <c r="V88" i="11" s="1"/>
  <c r="U87" i="11"/>
  <c r="W87" i="11" s="1"/>
  <c r="U86" i="11"/>
  <c r="W86" i="11" s="1"/>
  <c r="U85" i="11"/>
  <c r="V85" i="11" s="1"/>
  <c r="U84" i="11"/>
  <c r="V84" i="11" s="1"/>
  <c r="U83" i="11"/>
  <c r="AI82" i="11"/>
  <c r="AJ82" i="11" s="1"/>
  <c r="U82" i="11"/>
  <c r="W82" i="11" s="1"/>
  <c r="X82" i="11" s="1"/>
  <c r="Y82" i="11" s="1"/>
  <c r="U81" i="11"/>
  <c r="W81" i="11" s="1"/>
  <c r="U80" i="11"/>
  <c r="V80" i="11" s="1"/>
  <c r="U79" i="11"/>
  <c r="U78" i="11"/>
  <c r="U77" i="11"/>
  <c r="V77" i="11" s="1"/>
  <c r="U76" i="11"/>
  <c r="V76" i="11" s="1"/>
  <c r="U75" i="11"/>
  <c r="W75" i="11" s="1"/>
  <c r="U74" i="11"/>
  <c r="W74" i="11" s="1"/>
  <c r="U73" i="11"/>
  <c r="W73" i="11" s="1"/>
  <c r="U72" i="11"/>
  <c r="W72" i="11" s="1"/>
  <c r="U71" i="11"/>
  <c r="AI70" i="11"/>
  <c r="AJ70" i="11" s="1"/>
  <c r="U70" i="11"/>
  <c r="W70" i="11" s="1"/>
  <c r="X70" i="11" s="1"/>
  <c r="Y70" i="11" s="1"/>
  <c r="U69" i="11"/>
  <c r="W69" i="11" s="1"/>
  <c r="U68" i="11"/>
  <c r="W68" i="11" s="1"/>
  <c r="U67" i="11"/>
  <c r="U66" i="11"/>
  <c r="W66" i="11" s="1"/>
  <c r="U65" i="11"/>
  <c r="W65" i="11" s="1"/>
  <c r="U64" i="11"/>
  <c r="V64" i="11" s="1"/>
  <c r="U63" i="11"/>
  <c r="V63" i="11" s="1"/>
  <c r="U62" i="11"/>
  <c r="W62" i="11" s="1"/>
  <c r="U61" i="11"/>
  <c r="V61" i="11" s="1"/>
  <c r="U60" i="11"/>
  <c r="W60" i="11" s="1"/>
  <c r="U59" i="11"/>
  <c r="AI58" i="11"/>
  <c r="AJ58" i="11" s="1"/>
  <c r="U58" i="11"/>
  <c r="W58" i="11" s="1"/>
  <c r="X58" i="11" s="1"/>
  <c r="Y58" i="11" s="1"/>
  <c r="U57" i="11"/>
  <c r="V57" i="11" s="1"/>
  <c r="U56" i="11"/>
  <c r="W56" i="11" s="1"/>
  <c r="U55" i="11"/>
  <c r="U51" i="11"/>
  <c r="U50" i="11"/>
  <c r="W50" i="11" s="1"/>
  <c r="U49" i="11"/>
  <c r="V49" i="11" s="1"/>
  <c r="U48" i="11"/>
  <c r="V48" i="11" s="1"/>
  <c r="U47" i="11"/>
  <c r="W47" i="11" s="1"/>
  <c r="U46" i="11"/>
  <c r="W46" i="11" s="1"/>
  <c r="U45" i="11"/>
  <c r="W45" i="11" s="1"/>
  <c r="U44" i="11"/>
  <c r="W44" i="11" s="1"/>
  <c r="AI43" i="11"/>
  <c r="AJ43" i="11" s="1"/>
  <c r="U43" i="11"/>
  <c r="V43" i="11" s="1"/>
  <c r="U42" i="11"/>
  <c r="W42" i="11" s="1"/>
  <c r="U41" i="11"/>
  <c r="V41" i="11" s="1"/>
  <c r="U40" i="11"/>
  <c r="W40" i="11" s="1"/>
  <c r="U39" i="11"/>
  <c r="W39" i="11" s="1"/>
  <c r="U38" i="11"/>
  <c r="W38" i="11" s="1"/>
  <c r="U37" i="11"/>
  <c r="V37" i="11" s="1"/>
  <c r="U36" i="11"/>
  <c r="W36" i="11" s="1"/>
  <c r="U35" i="11"/>
  <c r="V35" i="11" s="1"/>
  <c r="U34" i="11"/>
  <c r="W34" i="11" s="1"/>
  <c r="U33" i="11"/>
  <c r="W33" i="11" s="1"/>
  <c r="W22" i="11" l="1"/>
  <c r="W12" i="11"/>
  <c r="W5" i="11"/>
  <c r="AC220" i="11"/>
  <c r="AB220" i="11"/>
  <c r="AB190" i="11"/>
  <c r="AC190" i="11" s="1"/>
  <c r="Z141" i="11"/>
  <c r="AA141" i="11" s="1"/>
  <c r="V164" i="11"/>
  <c r="AB172" i="11"/>
  <c r="AC172" i="11" s="1"/>
  <c r="W187" i="11"/>
  <c r="W13" i="11"/>
  <c r="V4" i="11"/>
  <c r="W125" i="11"/>
  <c r="W9" i="11"/>
  <c r="W26" i="11"/>
  <c r="W20" i="11"/>
  <c r="V17" i="11"/>
  <c r="V6" i="11"/>
  <c r="V193" i="11"/>
  <c r="W204" i="11"/>
  <c r="W85" i="11"/>
  <c r="V172" i="11"/>
  <c r="V2" i="11"/>
  <c r="W203" i="11"/>
  <c r="V16" i="11"/>
  <c r="V152" i="11"/>
  <c r="W27" i="11"/>
  <c r="W21" i="11"/>
  <c r="W19" i="11"/>
  <c r="W25" i="11"/>
  <c r="W92" i="11"/>
  <c r="W139" i="11"/>
  <c r="W156" i="11"/>
  <c r="W192" i="11"/>
  <c r="V8" i="11"/>
  <c r="W207" i="11"/>
  <c r="V144" i="11"/>
  <c r="V157" i="11"/>
  <c r="W208" i="11"/>
  <c r="W211" i="11"/>
  <c r="W230" i="11"/>
  <c r="W49" i="11"/>
  <c r="V50" i="11"/>
  <c r="W29" i="11"/>
  <c r="W23" i="11"/>
  <c r="W15" i="11"/>
  <c r="W7" i="11"/>
  <c r="V58" i="11"/>
  <c r="W61" i="11"/>
  <c r="V34" i="11"/>
  <c r="V46" i="11"/>
  <c r="V69" i="11"/>
  <c r="V74" i="11"/>
  <c r="W77" i="11"/>
  <c r="V82" i="11"/>
  <c r="W175" i="11"/>
  <c r="V180" i="11"/>
  <c r="V225" i="11"/>
  <c r="V60" i="11"/>
  <c r="V62" i="11"/>
  <c r="W116" i="11"/>
  <c r="W212" i="11"/>
  <c r="X212" i="11" s="1"/>
  <c r="Y212" i="11" s="1"/>
  <c r="W57" i="11"/>
  <c r="Z65" i="11" s="1"/>
  <c r="AA65" i="11" s="1"/>
  <c r="W124" i="11"/>
  <c r="V176" i="11"/>
  <c r="W199" i="11"/>
  <c r="W41" i="11"/>
  <c r="V81" i="11"/>
  <c r="V117" i="11"/>
  <c r="W132" i="11"/>
  <c r="W151" i="11"/>
  <c r="V181" i="11"/>
  <c r="V220" i="11"/>
  <c r="W84" i="11"/>
  <c r="V121" i="11"/>
  <c r="V39" i="11"/>
  <c r="W80" i="11"/>
  <c r="W88" i="11"/>
  <c r="V93" i="11"/>
  <c r="V114" i="11"/>
  <c r="V131" i="11"/>
  <c r="W135" i="11"/>
  <c r="V140" i="11"/>
  <c r="V160" i="11"/>
  <c r="V168" i="11"/>
  <c r="V188" i="11"/>
  <c r="W196" i="11"/>
  <c r="W76" i="11"/>
  <c r="V86" i="11"/>
  <c r="W147" i="11"/>
  <c r="V158" i="11"/>
  <c r="W183" i="11"/>
  <c r="V213" i="11"/>
  <c r="W215" i="11"/>
  <c r="W223" i="11"/>
  <c r="W37" i="11"/>
  <c r="V89" i="11"/>
  <c r="V113" i="11"/>
  <c r="V120" i="11"/>
  <c r="V136" i="11"/>
  <c r="V163" i="11"/>
  <c r="W171" i="11"/>
  <c r="W179" i="11"/>
  <c r="V200" i="11"/>
  <c r="V228" i="11"/>
  <c r="V40" i="11"/>
  <c r="W43" i="11"/>
  <c r="X43" i="11" s="1"/>
  <c r="Y43" i="11" s="1"/>
  <c r="V45" i="11"/>
  <c r="V47" i="11"/>
  <c r="V56" i="11"/>
  <c r="V122" i="11"/>
  <c r="V141" i="11"/>
  <c r="W143" i="11"/>
  <c r="W159" i="11"/>
  <c r="V165" i="11"/>
  <c r="V167" i="11"/>
  <c r="V184" i="11"/>
  <c r="W191" i="11"/>
  <c r="W195" i="11"/>
  <c r="V216" i="11"/>
  <c r="V224" i="11"/>
  <c r="W219" i="11"/>
  <c r="Z219" i="11" s="1"/>
  <c r="AA219" i="11" s="1"/>
  <c r="V33" i="11"/>
  <c r="W35" i="11"/>
  <c r="W64" i="11"/>
  <c r="AB66" i="11" s="1"/>
  <c r="AC66" i="11" s="1"/>
  <c r="W112" i="11"/>
  <c r="V128" i="11"/>
  <c r="V148" i="11"/>
  <c r="V153" i="11"/>
  <c r="W155" i="11"/>
  <c r="W227" i="11"/>
  <c r="V42" i="11"/>
  <c r="V68" i="11"/>
  <c r="V70" i="11"/>
  <c r="V72" i="11"/>
  <c r="W48" i="11"/>
  <c r="V38" i="11"/>
  <c r="W63" i="11"/>
  <c r="V65" i="11"/>
  <c r="V73" i="11"/>
  <c r="W51" i="11"/>
  <c r="V51" i="11"/>
  <c r="V36" i="11"/>
  <c r="V66" i="11"/>
  <c r="W130" i="11"/>
  <c r="V130" i="11"/>
  <c r="V145" i="11"/>
  <c r="V161" i="11"/>
  <c r="W178" i="11"/>
  <c r="V178" i="11"/>
  <c r="W83" i="11"/>
  <c r="V83" i="11"/>
  <c r="W90" i="11"/>
  <c r="V90" i="11"/>
  <c r="W185" i="11"/>
  <c r="V185" i="11"/>
  <c r="W198" i="11"/>
  <c r="V198" i="11"/>
  <c r="W79" i="11"/>
  <c r="Z79" i="11" s="1"/>
  <c r="V79" i="11"/>
  <c r="V201" i="11"/>
  <c r="W205" i="11"/>
  <c r="V205" i="11"/>
  <c r="W209" i="11"/>
  <c r="V209" i="11"/>
  <c r="W118" i="11"/>
  <c r="V118" i="11"/>
  <c r="W55" i="11"/>
  <c r="V55" i="11"/>
  <c r="W91" i="11"/>
  <c r="V91" i="11"/>
  <c r="W119" i="11"/>
  <c r="V119" i="11"/>
  <c r="W149" i="11"/>
  <c r="V149" i="11"/>
  <c r="V169" i="11"/>
  <c r="W174" i="11"/>
  <c r="X174" i="11" s="1"/>
  <c r="Y174" i="11" s="1"/>
  <c r="V174" i="11"/>
  <c r="W186" i="11"/>
  <c r="X186" i="11" s="1"/>
  <c r="Y186" i="11" s="1"/>
  <c r="V186" i="11"/>
  <c r="W221" i="11"/>
  <c r="V221" i="11"/>
  <c r="W173" i="11"/>
  <c r="V173" i="11"/>
  <c r="V44" i="11"/>
  <c r="W59" i="11"/>
  <c r="V59" i="11"/>
  <c r="W126" i="11"/>
  <c r="V126" i="11"/>
  <c r="W137" i="11"/>
  <c r="V137" i="11"/>
  <c r="V177" i="11"/>
  <c r="W214" i="11"/>
  <c r="V214" i="11"/>
  <c r="W197" i="11"/>
  <c r="V197" i="11"/>
  <c r="W210" i="11"/>
  <c r="V210" i="11"/>
  <c r="W133" i="11"/>
  <c r="V133" i="11"/>
  <c r="W67" i="11"/>
  <c r="V67" i="11"/>
  <c r="W129" i="11"/>
  <c r="V129" i="11"/>
  <c r="W150" i="11"/>
  <c r="V150" i="11"/>
  <c r="W154" i="11"/>
  <c r="V154" i="11"/>
  <c r="W162" i="11"/>
  <c r="V162" i="11"/>
  <c r="W189" i="11"/>
  <c r="V189" i="11"/>
  <c r="V217" i="11"/>
  <c r="W222" i="11"/>
  <c r="V222" i="11"/>
  <c r="W71" i="11"/>
  <c r="V71" i="11"/>
  <c r="W78" i="11"/>
  <c r="V78" i="11"/>
  <c r="W94" i="11"/>
  <c r="V94" i="11"/>
  <c r="W127" i="11"/>
  <c r="V127" i="11"/>
  <c r="W138" i="11"/>
  <c r="V138" i="11"/>
  <c r="W142" i="11"/>
  <c r="V142" i="11"/>
  <c r="W166" i="11"/>
  <c r="V166" i="11"/>
  <c r="W202" i="11"/>
  <c r="V202" i="11"/>
  <c r="V75" i="11"/>
  <c r="V87" i="11"/>
  <c r="Z93" i="11"/>
  <c r="AA93" i="11" s="1"/>
  <c r="V115" i="11"/>
  <c r="V123" i="11"/>
  <c r="V134" i="11"/>
  <c r="V146" i="11"/>
  <c r="V170" i="11"/>
  <c r="V182" i="11"/>
  <c r="V190" i="11"/>
  <c r="V194" i="11"/>
  <c r="V206" i="11"/>
  <c r="V218" i="11"/>
  <c r="V226" i="11"/>
  <c r="V229" i="11"/>
  <c r="AT24" i="9"/>
  <c r="AU24" i="9" s="1"/>
  <c r="AV24" i="9" s="1"/>
  <c r="AT25" i="9"/>
  <c r="AU25" i="9" s="1"/>
  <c r="AV25" i="9" s="1"/>
  <c r="AT26" i="9"/>
  <c r="AU26" i="9" s="1"/>
  <c r="AV26" i="9" s="1"/>
  <c r="AT27" i="9"/>
  <c r="AU27" i="9" s="1"/>
  <c r="AV27" i="9" s="1"/>
  <c r="AT28" i="9"/>
  <c r="AU28" i="9" s="1"/>
  <c r="AV28" i="9" s="1"/>
  <c r="AT29" i="9"/>
  <c r="AU29" i="9" s="1"/>
  <c r="AV29" i="9" s="1"/>
  <c r="AT30" i="9"/>
  <c r="AU30" i="9" s="1"/>
  <c r="AV30" i="9" s="1"/>
  <c r="AT31" i="9"/>
  <c r="AU31" i="9" s="1"/>
  <c r="AV31" i="9" s="1"/>
  <c r="AT32" i="9"/>
  <c r="AU32" i="9" s="1"/>
  <c r="AV32" i="9" s="1"/>
  <c r="AT33" i="9"/>
  <c r="AU33" i="9" s="1"/>
  <c r="AV33" i="9" s="1"/>
  <c r="AT34" i="9"/>
  <c r="AU34" i="9" s="1"/>
  <c r="AV34" i="9" s="1"/>
  <c r="AT35" i="9"/>
  <c r="AU35" i="9" s="1"/>
  <c r="AV35" i="9" s="1"/>
  <c r="AT36" i="9"/>
  <c r="AU36" i="9" s="1"/>
  <c r="AV36" i="9" s="1"/>
  <c r="AT37" i="9"/>
  <c r="AU37" i="9" s="1"/>
  <c r="AV37" i="9" s="1"/>
  <c r="AT38" i="9"/>
  <c r="AU38" i="9" s="1"/>
  <c r="AV38" i="9" s="1"/>
  <c r="AT39" i="9"/>
  <c r="AU39" i="9" s="1"/>
  <c r="AV39" i="9" s="1"/>
  <c r="AT40" i="9"/>
  <c r="AU40" i="9" s="1"/>
  <c r="AV40" i="9" s="1"/>
  <c r="AT41" i="9"/>
  <c r="AU41" i="9" s="1"/>
  <c r="AV41" i="9" s="1"/>
  <c r="AT42" i="9"/>
  <c r="AU42" i="9" s="1"/>
  <c r="AV42" i="9" s="1"/>
  <c r="AT43" i="9"/>
  <c r="AU43" i="9" s="1"/>
  <c r="AV43" i="9" s="1"/>
  <c r="AT44" i="9"/>
  <c r="AU44" i="9" s="1"/>
  <c r="AV44" i="9" s="1"/>
  <c r="AT45" i="9"/>
  <c r="AU45" i="9" s="1"/>
  <c r="AV45" i="9" s="1"/>
  <c r="AT46" i="9"/>
  <c r="AU46" i="9" s="1"/>
  <c r="AV46" i="9" s="1"/>
  <c r="AT47" i="9"/>
  <c r="AU47" i="9" s="1"/>
  <c r="AV47" i="9" s="1"/>
  <c r="AT48" i="9"/>
  <c r="AU48" i="9" s="1"/>
  <c r="AV48" i="9" s="1"/>
  <c r="AT49" i="9"/>
  <c r="AU49" i="9" s="1"/>
  <c r="AV49" i="9" s="1"/>
  <c r="AT50" i="9"/>
  <c r="AU50" i="9" s="1"/>
  <c r="AV50" i="9" s="1"/>
  <c r="AT51" i="9"/>
  <c r="AU51" i="9" s="1"/>
  <c r="AV51" i="9" s="1"/>
  <c r="AT52" i="9"/>
  <c r="AU52" i="9" s="1"/>
  <c r="AV52" i="9" s="1"/>
  <c r="AT53" i="9"/>
  <c r="AU53" i="9" s="1"/>
  <c r="AV53" i="9" s="1"/>
  <c r="AT54" i="9"/>
  <c r="AU54" i="9" s="1"/>
  <c r="AV54" i="9" s="1"/>
  <c r="AT55" i="9"/>
  <c r="AU55" i="9" s="1"/>
  <c r="AV55" i="9" s="1"/>
  <c r="AT56" i="9"/>
  <c r="AU56" i="9" s="1"/>
  <c r="AV56" i="9" s="1"/>
  <c r="AT57" i="9"/>
  <c r="AU57" i="9" s="1"/>
  <c r="AV57" i="9" s="1"/>
  <c r="AT58" i="9"/>
  <c r="AU58" i="9" s="1"/>
  <c r="AV58" i="9" s="1"/>
  <c r="AT59" i="9"/>
  <c r="AU59" i="9" s="1"/>
  <c r="AV59" i="9" s="1"/>
  <c r="AT60" i="9"/>
  <c r="AU60" i="9" s="1"/>
  <c r="AV60" i="9" s="1"/>
  <c r="AT61" i="9"/>
  <c r="AU61" i="9" s="1"/>
  <c r="AV61" i="9" s="1"/>
  <c r="AT62" i="9"/>
  <c r="AU62" i="9" s="1"/>
  <c r="AV62" i="9" s="1"/>
  <c r="AT63" i="9"/>
  <c r="AU63" i="9" s="1"/>
  <c r="AV63" i="9" s="1"/>
  <c r="AT64" i="9"/>
  <c r="AU64" i="9" s="1"/>
  <c r="AV64" i="9" s="1"/>
  <c r="AT65" i="9"/>
  <c r="AU65" i="9" s="1"/>
  <c r="AV65" i="9" s="1"/>
  <c r="AT66" i="9"/>
  <c r="AU66" i="9" s="1"/>
  <c r="AV66" i="9" s="1"/>
  <c r="AT67" i="9"/>
  <c r="AU67" i="9" s="1"/>
  <c r="AV67" i="9" s="1"/>
  <c r="AT68" i="9"/>
  <c r="AU68" i="9" s="1"/>
  <c r="AV68" i="9" s="1"/>
  <c r="AT69" i="9"/>
  <c r="AU69" i="9" s="1"/>
  <c r="AV69" i="9" s="1"/>
  <c r="AT70" i="9"/>
  <c r="AU70" i="9" s="1"/>
  <c r="AV70" i="9" s="1"/>
  <c r="AT71" i="9"/>
  <c r="AU71" i="9" s="1"/>
  <c r="AV71" i="9" s="1"/>
  <c r="AT72" i="9"/>
  <c r="AU72" i="9" s="1"/>
  <c r="AV72" i="9" s="1"/>
  <c r="AT73" i="9"/>
  <c r="AU73" i="9" s="1"/>
  <c r="AV73" i="9" s="1"/>
  <c r="AT74" i="9"/>
  <c r="AU74" i="9" s="1"/>
  <c r="AV74" i="9" s="1"/>
  <c r="AT75" i="9"/>
  <c r="AU75" i="9" s="1"/>
  <c r="AV75" i="9" s="1"/>
  <c r="AT76" i="9"/>
  <c r="AU76" i="9" s="1"/>
  <c r="AV76" i="9" s="1"/>
  <c r="AT77" i="9"/>
  <c r="AU77" i="9" s="1"/>
  <c r="AV77" i="9" s="1"/>
  <c r="AT78" i="9"/>
  <c r="AU78" i="9" s="1"/>
  <c r="AV78" i="9" s="1"/>
  <c r="AT79" i="9"/>
  <c r="AU79" i="9" s="1"/>
  <c r="AV79" i="9" s="1"/>
  <c r="AT80" i="9"/>
  <c r="AU80" i="9" s="1"/>
  <c r="AV80" i="9" s="1"/>
  <c r="AT81" i="9"/>
  <c r="AU81" i="9" s="1"/>
  <c r="AV81" i="9" s="1"/>
  <c r="AT82" i="9"/>
  <c r="AU82" i="9" s="1"/>
  <c r="AV82" i="9" s="1"/>
  <c r="AT83" i="9"/>
  <c r="AU83" i="9" s="1"/>
  <c r="AV83" i="9" s="1"/>
  <c r="AT84" i="9"/>
  <c r="AU84" i="9" s="1"/>
  <c r="AV84" i="9" s="1"/>
  <c r="AT85" i="9"/>
  <c r="AU85" i="9" s="1"/>
  <c r="AV85" i="9" s="1"/>
  <c r="AT86" i="9"/>
  <c r="AU86" i="9" s="1"/>
  <c r="AV86" i="9" s="1"/>
  <c r="AT87" i="9"/>
  <c r="AU87" i="9" s="1"/>
  <c r="AV87" i="9" s="1"/>
  <c r="AT88" i="9"/>
  <c r="AU88" i="9" s="1"/>
  <c r="AV88" i="9" s="1"/>
  <c r="AT89" i="9"/>
  <c r="AU89" i="9" s="1"/>
  <c r="AV89" i="9" s="1"/>
  <c r="AT90" i="9"/>
  <c r="AU90" i="9" s="1"/>
  <c r="AV90" i="9" s="1"/>
  <c r="AT91" i="9"/>
  <c r="AU91" i="9" s="1"/>
  <c r="AV91" i="9" s="1"/>
  <c r="AT92" i="9"/>
  <c r="AU92" i="9" s="1"/>
  <c r="AV92" i="9" s="1"/>
  <c r="AT93" i="9"/>
  <c r="AU93" i="9" s="1"/>
  <c r="AV93" i="9" s="1"/>
  <c r="AT94" i="9"/>
  <c r="AU94" i="9" s="1"/>
  <c r="AV94" i="9" s="1"/>
  <c r="AT95" i="9"/>
  <c r="AU95" i="9" s="1"/>
  <c r="AV95" i="9" s="1"/>
  <c r="AT96" i="9"/>
  <c r="AU96" i="9" s="1"/>
  <c r="AV96" i="9" s="1"/>
  <c r="AT97" i="9"/>
  <c r="AU97" i="9" s="1"/>
  <c r="AV97" i="9" s="1"/>
  <c r="AT98" i="9"/>
  <c r="AU98" i="9" s="1"/>
  <c r="AV98" i="9" s="1"/>
  <c r="AT99" i="9"/>
  <c r="AU99" i="9" s="1"/>
  <c r="AV99" i="9" s="1"/>
  <c r="AT100" i="9"/>
  <c r="AU100" i="9" s="1"/>
  <c r="AV100" i="9" s="1"/>
  <c r="AT101" i="9"/>
  <c r="AU101" i="9" s="1"/>
  <c r="AV101" i="9" s="1"/>
  <c r="AT102" i="9"/>
  <c r="AU102" i="9" s="1"/>
  <c r="AV102" i="9" s="1"/>
  <c r="AT103" i="9"/>
  <c r="AU103" i="9" s="1"/>
  <c r="AV103" i="9" s="1"/>
  <c r="AT104" i="9"/>
  <c r="AU104" i="9" s="1"/>
  <c r="AV104" i="9" s="1"/>
  <c r="AT105" i="9"/>
  <c r="AU105" i="9" s="1"/>
  <c r="AV105" i="9" s="1"/>
  <c r="AT106" i="9"/>
  <c r="AU106" i="9" s="1"/>
  <c r="AV106" i="9" s="1"/>
  <c r="AT107" i="9"/>
  <c r="AU107" i="9" s="1"/>
  <c r="AV107" i="9" s="1"/>
  <c r="AT108" i="9"/>
  <c r="AU108" i="9" s="1"/>
  <c r="AV108" i="9" s="1"/>
  <c r="AT109" i="9"/>
  <c r="AU109" i="9" s="1"/>
  <c r="AV109" i="9" s="1"/>
  <c r="AT110" i="9"/>
  <c r="AU110" i="9" s="1"/>
  <c r="AV110" i="9" s="1"/>
  <c r="AT111" i="9"/>
  <c r="AU111" i="9" s="1"/>
  <c r="AV111" i="9" s="1"/>
  <c r="AT112" i="9"/>
  <c r="AU112" i="9" s="1"/>
  <c r="AV112" i="9" s="1"/>
  <c r="AT113" i="9"/>
  <c r="AU113" i="9" s="1"/>
  <c r="AV113" i="9" s="1"/>
  <c r="AT114" i="9"/>
  <c r="AU114" i="9" s="1"/>
  <c r="AV114" i="9" s="1"/>
  <c r="AT115" i="9"/>
  <c r="AU115" i="9" s="1"/>
  <c r="AV115" i="9" s="1"/>
  <c r="AT116" i="9"/>
  <c r="AU116" i="9" s="1"/>
  <c r="AV116" i="9" s="1"/>
  <c r="AT117" i="9"/>
  <c r="AU117" i="9" s="1"/>
  <c r="AV117" i="9" s="1"/>
  <c r="AT118" i="9"/>
  <c r="AU118" i="9" s="1"/>
  <c r="AV118" i="9" s="1"/>
  <c r="AT119" i="9"/>
  <c r="AU119" i="9" s="1"/>
  <c r="AV119" i="9" s="1"/>
  <c r="AT120" i="9"/>
  <c r="AU120" i="9" s="1"/>
  <c r="AV120" i="9" s="1"/>
  <c r="AT121" i="9"/>
  <c r="AU121" i="9" s="1"/>
  <c r="AV121" i="9" s="1"/>
  <c r="AT122" i="9"/>
  <c r="AU122" i="9" s="1"/>
  <c r="AV122" i="9" s="1"/>
  <c r="AT123" i="9"/>
  <c r="AU123" i="9" s="1"/>
  <c r="AV123" i="9" s="1"/>
  <c r="AT124" i="9"/>
  <c r="AU124" i="9" s="1"/>
  <c r="AV124" i="9" s="1"/>
  <c r="AT125" i="9"/>
  <c r="AU125" i="9" s="1"/>
  <c r="AV125" i="9" s="1"/>
  <c r="AT126" i="9"/>
  <c r="AU126" i="9" s="1"/>
  <c r="AV126" i="9" s="1"/>
  <c r="AT127" i="9"/>
  <c r="AU127" i="9" s="1"/>
  <c r="AV127" i="9" s="1"/>
  <c r="AT128" i="9"/>
  <c r="AU128" i="9" s="1"/>
  <c r="AV128" i="9" s="1"/>
  <c r="AT129" i="9"/>
  <c r="AU129" i="9" s="1"/>
  <c r="AV129" i="9" s="1"/>
  <c r="AT130" i="9"/>
  <c r="AU130" i="9" s="1"/>
  <c r="AV130" i="9" s="1"/>
  <c r="AT131" i="9"/>
  <c r="AU131" i="9" s="1"/>
  <c r="AV131" i="9" s="1"/>
  <c r="AT132" i="9"/>
  <c r="AU132" i="9" s="1"/>
  <c r="AV132" i="9" s="1"/>
  <c r="AT133" i="9"/>
  <c r="AU133" i="9" s="1"/>
  <c r="AV133" i="9" s="1"/>
  <c r="AT134" i="9"/>
  <c r="AU134" i="9" s="1"/>
  <c r="AV134" i="9" s="1"/>
  <c r="AT135" i="9"/>
  <c r="AU135" i="9" s="1"/>
  <c r="AV135" i="9" s="1"/>
  <c r="AT136" i="9"/>
  <c r="AU136" i="9" s="1"/>
  <c r="AV136" i="9" s="1"/>
  <c r="AT137" i="9"/>
  <c r="AU137" i="9" s="1"/>
  <c r="AV137" i="9" s="1"/>
  <c r="AT138" i="9"/>
  <c r="AU138" i="9" s="1"/>
  <c r="AV138" i="9" s="1"/>
  <c r="AT139" i="9"/>
  <c r="AU139" i="9" s="1"/>
  <c r="AV139" i="9" s="1"/>
  <c r="AT140" i="9"/>
  <c r="AU140" i="9" s="1"/>
  <c r="AV140" i="9" s="1"/>
  <c r="AT141" i="9"/>
  <c r="AU141" i="9" s="1"/>
  <c r="AV141" i="9" s="1"/>
  <c r="AT142" i="9"/>
  <c r="AU142" i="9" s="1"/>
  <c r="AV142" i="9" s="1"/>
  <c r="AT143" i="9"/>
  <c r="AU143" i="9" s="1"/>
  <c r="AV143" i="9" s="1"/>
  <c r="AT144" i="9"/>
  <c r="AU144" i="9" s="1"/>
  <c r="AV144" i="9" s="1"/>
  <c r="AT145" i="9"/>
  <c r="AU145" i="9" s="1"/>
  <c r="AV145" i="9" s="1"/>
  <c r="AT146" i="9"/>
  <c r="AU146" i="9" s="1"/>
  <c r="AV146" i="9" s="1"/>
  <c r="AT147" i="9"/>
  <c r="AU147" i="9" s="1"/>
  <c r="AV147" i="9" s="1"/>
  <c r="AT148" i="9"/>
  <c r="AU148" i="9" s="1"/>
  <c r="AV148" i="9" s="1"/>
  <c r="AT149" i="9"/>
  <c r="AU149" i="9" s="1"/>
  <c r="AV149" i="9" s="1"/>
  <c r="AT150" i="9"/>
  <c r="AU150" i="9" s="1"/>
  <c r="AV150" i="9" s="1"/>
  <c r="AT151" i="9"/>
  <c r="AU151" i="9" s="1"/>
  <c r="AV151" i="9" s="1"/>
  <c r="AT152" i="9"/>
  <c r="AU152" i="9" s="1"/>
  <c r="AV152" i="9" s="1"/>
  <c r="AT153" i="9"/>
  <c r="AU153" i="9" s="1"/>
  <c r="AV153" i="9" s="1"/>
  <c r="AT154" i="9"/>
  <c r="AU154" i="9" s="1"/>
  <c r="AV154" i="9" s="1"/>
  <c r="AT155" i="9"/>
  <c r="AU155" i="9" s="1"/>
  <c r="AV155" i="9" s="1"/>
  <c r="AT156" i="9"/>
  <c r="AU156" i="9" s="1"/>
  <c r="AV156" i="9" s="1"/>
  <c r="AT157" i="9"/>
  <c r="AU157" i="9" s="1"/>
  <c r="AV157" i="9" s="1"/>
  <c r="AT158" i="9"/>
  <c r="AU158" i="9" s="1"/>
  <c r="AV158" i="9" s="1"/>
  <c r="AT159" i="9"/>
  <c r="AU159" i="9" s="1"/>
  <c r="AV159" i="9" s="1"/>
  <c r="AT160" i="9"/>
  <c r="AU160" i="9" s="1"/>
  <c r="AV160" i="9" s="1"/>
  <c r="AT161" i="9"/>
  <c r="AU161" i="9" s="1"/>
  <c r="AV161" i="9" s="1"/>
  <c r="AT162" i="9"/>
  <c r="AU162" i="9" s="1"/>
  <c r="AV162" i="9" s="1"/>
  <c r="AT163" i="9"/>
  <c r="AU163" i="9" s="1"/>
  <c r="AV163" i="9" s="1"/>
  <c r="AT164" i="9"/>
  <c r="AU164" i="9" s="1"/>
  <c r="AV164" i="9" s="1"/>
  <c r="AT165" i="9"/>
  <c r="AU165" i="9" s="1"/>
  <c r="AV165" i="9" s="1"/>
  <c r="AT166" i="9"/>
  <c r="AU166" i="9" s="1"/>
  <c r="AV166" i="9" s="1"/>
  <c r="AT167" i="9"/>
  <c r="AU167" i="9" s="1"/>
  <c r="AV167" i="9" s="1"/>
  <c r="AT168" i="9"/>
  <c r="AU168" i="9" s="1"/>
  <c r="AV168" i="9" s="1"/>
  <c r="AT169" i="9"/>
  <c r="AU169" i="9" s="1"/>
  <c r="AV169" i="9" s="1"/>
  <c r="AT170" i="9"/>
  <c r="AU170" i="9" s="1"/>
  <c r="AV170" i="9" s="1"/>
  <c r="AT171" i="9"/>
  <c r="AU171" i="9" s="1"/>
  <c r="AV171" i="9" s="1"/>
  <c r="AT172" i="9"/>
  <c r="AU172" i="9" s="1"/>
  <c r="AV172" i="9" s="1"/>
  <c r="AT173" i="9"/>
  <c r="AU173" i="9" s="1"/>
  <c r="AV173" i="9" s="1"/>
  <c r="AT174" i="9"/>
  <c r="AU174" i="9" s="1"/>
  <c r="AV174" i="9" s="1"/>
  <c r="AT175" i="9"/>
  <c r="AU175" i="9" s="1"/>
  <c r="AV175" i="9" s="1"/>
  <c r="AT176" i="9"/>
  <c r="AU176" i="9" s="1"/>
  <c r="AV176" i="9" s="1"/>
  <c r="AT177" i="9"/>
  <c r="AU177" i="9" s="1"/>
  <c r="AV177" i="9" s="1"/>
  <c r="AT178" i="9"/>
  <c r="AU178" i="9" s="1"/>
  <c r="AV178" i="9" s="1"/>
  <c r="AT179" i="9"/>
  <c r="AU179" i="9" s="1"/>
  <c r="AV179" i="9" s="1"/>
  <c r="AT180" i="9"/>
  <c r="AU180" i="9" s="1"/>
  <c r="AV180" i="9" s="1"/>
  <c r="AT181" i="9"/>
  <c r="AU181" i="9" s="1"/>
  <c r="AV181" i="9" s="1"/>
  <c r="AT182" i="9"/>
  <c r="AU182" i="9" s="1"/>
  <c r="AV182" i="9" s="1"/>
  <c r="AT183" i="9"/>
  <c r="AU183" i="9" s="1"/>
  <c r="AV183" i="9" s="1"/>
  <c r="AT184" i="9"/>
  <c r="AU184" i="9" s="1"/>
  <c r="AV184" i="9" s="1"/>
  <c r="AT185" i="9"/>
  <c r="AU185" i="9" s="1"/>
  <c r="AV185" i="9" s="1"/>
  <c r="AT186" i="9"/>
  <c r="AU186" i="9" s="1"/>
  <c r="AV186" i="9" s="1"/>
  <c r="AT187" i="9"/>
  <c r="AU187" i="9" s="1"/>
  <c r="AV187" i="9" s="1"/>
  <c r="AT188" i="9"/>
  <c r="AU188" i="9" s="1"/>
  <c r="AV188" i="9" s="1"/>
  <c r="AT189" i="9"/>
  <c r="AU189" i="9" s="1"/>
  <c r="AV189" i="9" s="1"/>
  <c r="AT190" i="9"/>
  <c r="AU190" i="9" s="1"/>
  <c r="AV190" i="9" s="1"/>
  <c r="AT191" i="9"/>
  <c r="AU191" i="9" s="1"/>
  <c r="AV191" i="9" s="1"/>
  <c r="AT192" i="9"/>
  <c r="AU192" i="9" s="1"/>
  <c r="AV192" i="9" s="1"/>
  <c r="AT193" i="9"/>
  <c r="AU193" i="9" s="1"/>
  <c r="AV193" i="9" s="1"/>
  <c r="AT194" i="9"/>
  <c r="AU194" i="9" s="1"/>
  <c r="AV194" i="9" s="1"/>
  <c r="AT195" i="9"/>
  <c r="AU195" i="9" s="1"/>
  <c r="AV195" i="9" s="1"/>
  <c r="AT196" i="9"/>
  <c r="AU196" i="9" s="1"/>
  <c r="AV196" i="9" s="1"/>
  <c r="AT197" i="9"/>
  <c r="AU197" i="9" s="1"/>
  <c r="AV197" i="9" s="1"/>
  <c r="AT198" i="9"/>
  <c r="AU198" i="9" s="1"/>
  <c r="AV198" i="9" s="1"/>
  <c r="AT199" i="9"/>
  <c r="AU199" i="9" s="1"/>
  <c r="AV199" i="9" s="1"/>
  <c r="AT200" i="9"/>
  <c r="AU200" i="9" s="1"/>
  <c r="AV200" i="9" s="1"/>
  <c r="AT201" i="9"/>
  <c r="AU201" i="9" s="1"/>
  <c r="AV201" i="9" s="1"/>
  <c r="AT202" i="9"/>
  <c r="AU202" i="9" s="1"/>
  <c r="AV202" i="9" s="1"/>
  <c r="AT203" i="9"/>
  <c r="AU203" i="9" s="1"/>
  <c r="AV203" i="9" s="1"/>
  <c r="AT204" i="9"/>
  <c r="AU204" i="9" s="1"/>
  <c r="AV204" i="9" s="1"/>
  <c r="AT205" i="9"/>
  <c r="AU205" i="9" s="1"/>
  <c r="AV205" i="9" s="1"/>
  <c r="AT206" i="9"/>
  <c r="AU206" i="9" s="1"/>
  <c r="AV206" i="9" s="1"/>
  <c r="AT207" i="9"/>
  <c r="AU207" i="9" s="1"/>
  <c r="AV207" i="9" s="1"/>
  <c r="AT208" i="9"/>
  <c r="AU208" i="9" s="1"/>
  <c r="AV208" i="9" s="1"/>
  <c r="AT209" i="9"/>
  <c r="AU209" i="9" s="1"/>
  <c r="AV209" i="9" s="1"/>
  <c r="AT210" i="9"/>
  <c r="AU210" i="9" s="1"/>
  <c r="AV210" i="9" s="1"/>
  <c r="AT211" i="9"/>
  <c r="AU211" i="9" s="1"/>
  <c r="AV211" i="9" s="1"/>
  <c r="AT212" i="9"/>
  <c r="AU212" i="9" s="1"/>
  <c r="AV212" i="9" s="1"/>
  <c r="AT213" i="9"/>
  <c r="AU213" i="9" s="1"/>
  <c r="AV213" i="9" s="1"/>
  <c r="AT214" i="9"/>
  <c r="AU214" i="9" s="1"/>
  <c r="AV214" i="9" s="1"/>
  <c r="AT215" i="9"/>
  <c r="AU215" i="9" s="1"/>
  <c r="AV215" i="9" s="1"/>
  <c r="AT216" i="9"/>
  <c r="AU216" i="9" s="1"/>
  <c r="AV216" i="9" s="1"/>
  <c r="AT217" i="9"/>
  <c r="AU217" i="9" s="1"/>
  <c r="AV217" i="9" s="1"/>
  <c r="AT218" i="9"/>
  <c r="AU218" i="9" s="1"/>
  <c r="AV218" i="9" s="1"/>
  <c r="AT219" i="9"/>
  <c r="AU219" i="9" s="1"/>
  <c r="AV219" i="9" s="1"/>
  <c r="AT220" i="9"/>
  <c r="AU220" i="9" s="1"/>
  <c r="AV220" i="9" s="1"/>
  <c r="AT221" i="9"/>
  <c r="AU221" i="9" s="1"/>
  <c r="AV221" i="9" s="1"/>
  <c r="AT222" i="9"/>
  <c r="AU222" i="9" s="1"/>
  <c r="AV222" i="9" s="1"/>
  <c r="AT223" i="9"/>
  <c r="AU223" i="9" s="1"/>
  <c r="AV223" i="9" s="1"/>
  <c r="AT224" i="9"/>
  <c r="AU224" i="9" s="1"/>
  <c r="AV224" i="9" s="1"/>
  <c r="AT225" i="9"/>
  <c r="AU225" i="9" s="1"/>
  <c r="AV225" i="9" s="1"/>
  <c r="AT226" i="9"/>
  <c r="AU226" i="9" s="1"/>
  <c r="AV226" i="9" s="1"/>
  <c r="AT227" i="9"/>
  <c r="AU227" i="9" s="1"/>
  <c r="AV227" i="9" s="1"/>
  <c r="AT228" i="9"/>
  <c r="AU228" i="9" s="1"/>
  <c r="AV228" i="9" s="1"/>
  <c r="AT229" i="9"/>
  <c r="AU229" i="9" s="1"/>
  <c r="AV229" i="9" s="1"/>
  <c r="AT230" i="9"/>
  <c r="AU230" i="9" s="1"/>
  <c r="AV230" i="9" s="1"/>
  <c r="AT231" i="9"/>
  <c r="AU231" i="9" s="1"/>
  <c r="AV231" i="9" s="1"/>
  <c r="AT232" i="9"/>
  <c r="AU232" i="9" s="1"/>
  <c r="AV232" i="9" s="1"/>
  <c r="AT233" i="9"/>
  <c r="AU233" i="9" s="1"/>
  <c r="AV233" i="9" s="1"/>
  <c r="AT23" i="9"/>
  <c r="AU23" i="9" s="1"/>
  <c r="AV23" i="9" s="1"/>
  <c r="AR35" i="9"/>
  <c r="AB80" i="11" l="1"/>
  <c r="AB156" i="11"/>
  <c r="AC156" i="11" s="1"/>
  <c r="Z203" i="11"/>
  <c r="AA203" i="11" s="1"/>
  <c r="AB204" i="11"/>
  <c r="AC204" i="11" s="1"/>
  <c r="Z185" i="11"/>
  <c r="AA185" i="11" s="1"/>
  <c r="AB142" i="11"/>
  <c r="AC142" i="11" s="1"/>
  <c r="Z155" i="11"/>
  <c r="AA155" i="11" s="1"/>
  <c r="AB112" i="11"/>
  <c r="AC112" i="11" s="1"/>
  <c r="Z171" i="11"/>
  <c r="AA171" i="11" s="1"/>
  <c r="AC80" i="11"/>
  <c r="AA79" i="11"/>
  <c r="U4" i="9"/>
  <c r="U5" i="9"/>
  <c r="U6" i="9"/>
  <c r="U7" i="9"/>
  <c r="U8" i="9"/>
  <c r="U9" i="9"/>
  <c r="U3" i="9"/>
  <c r="T4" i="9"/>
  <c r="T5" i="9"/>
  <c r="T6" i="9"/>
  <c r="T7" i="9"/>
  <c r="T8" i="9"/>
  <c r="T9" i="9"/>
  <c r="T3" i="9"/>
  <c r="AQ36" i="9"/>
  <c r="AR36" i="9" s="1"/>
  <c r="AQ122" i="9"/>
  <c r="AR122" i="9" s="1"/>
  <c r="AQ221" i="9"/>
  <c r="AR221" i="9" s="1"/>
  <c r="AQ210" i="9"/>
  <c r="AR210" i="9" s="1"/>
  <c r="AQ198" i="9"/>
  <c r="AR198" i="9" s="1"/>
  <c r="AQ186" i="9"/>
  <c r="AR186" i="9" s="1"/>
  <c r="AQ174" i="9"/>
  <c r="AR174" i="9" s="1"/>
  <c r="AQ162" i="9"/>
  <c r="AR162" i="9" s="1"/>
  <c r="AQ150" i="9"/>
  <c r="AR150" i="9" s="1"/>
  <c r="AQ138" i="9"/>
  <c r="AR138" i="9" s="1"/>
  <c r="AQ107" i="9"/>
  <c r="AR107" i="9" s="1"/>
  <c r="AQ95" i="9"/>
  <c r="AR95" i="9" s="1"/>
  <c r="AQ83" i="9"/>
  <c r="AR83" i="9" s="1"/>
  <c r="AQ71" i="9"/>
  <c r="AR71" i="9" s="1"/>
  <c r="AQ59" i="9"/>
  <c r="AR59" i="9" s="1"/>
  <c r="AH233" i="9"/>
  <c r="U233" i="9"/>
  <c r="U232" i="9"/>
  <c r="AH231" i="9"/>
  <c r="U231" i="9"/>
  <c r="V231" i="9" s="1"/>
  <c r="AH230" i="9"/>
  <c r="U230" i="9"/>
  <c r="AH229" i="9"/>
  <c r="U229" i="9"/>
  <c r="V229" i="9" s="1"/>
  <c r="AH228" i="9"/>
  <c r="U228" i="9"/>
  <c r="AH227" i="9"/>
  <c r="U227" i="9"/>
  <c r="V227" i="9" s="1"/>
  <c r="AH226" i="9"/>
  <c r="U226" i="9"/>
  <c r="U225" i="9"/>
  <c r="V225" i="9" s="1"/>
  <c r="Q225" i="9"/>
  <c r="AO225" i="9" s="1"/>
  <c r="U224" i="9"/>
  <c r="V224" i="9" s="1"/>
  <c r="AG223" i="9"/>
  <c r="U223" i="9"/>
  <c r="W223" i="9" s="1"/>
  <c r="AG222" i="9"/>
  <c r="U222" i="9"/>
  <c r="AG221" i="9"/>
  <c r="U221" i="9"/>
  <c r="W221" i="9" s="1"/>
  <c r="AG220" i="9"/>
  <c r="U220" i="9"/>
  <c r="V220" i="9" s="1"/>
  <c r="U219" i="9"/>
  <c r="W219" i="9" s="1"/>
  <c r="U218" i="9"/>
  <c r="V218" i="9" s="1"/>
  <c r="U217" i="9"/>
  <c r="W217" i="9" s="1"/>
  <c r="U216" i="9"/>
  <c r="W216" i="9" s="1"/>
  <c r="AG215" i="9"/>
  <c r="U215" i="9"/>
  <c r="W215" i="9" s="1"/>
  <c r="AG214" i="9"/>
  <c r="U214" i="9"/>
  <c r="W214" i="9" s="1"/>
  <c r="AG213" i="9"/>
  <c r="U213" i="9"/>
  <c r="W213" i="9" s="1"/>
  <c r="AG212" i="9"/>
  <c r="U212" i="9"/>
  <c r="W212" i="9" s="1"/>
  <c r="U211" i="9"/>
  <c r="U210" i="9"/>
  <c r="W210" i="9" s="1"/>
  <c r="X210" i="9" s="1"/>
  <c r="Y210" i="9" s="1"/>
  <c r="AG209" i="9"/>
  <c r="U209" i="9"/>
  <c r="W209" i="9" s="1"/>
  <c r="AG208" i="9"/>
  <c r="U208" i="9"/>
  <c r="W208" i="9" s="1"/>
  <c r="U207" i="9"/>
  <c r="W207" i="9" s="1"/>
  <c r="U206" i="9"/>
  <c r="W206" i="9" s="1"/>
  <c r="AG205" i="9"/>
  <c r="U205" i="9"/>
  <c r="AG204" i="9"/>
  <c r="U204" i="9"/>
  <c r="AG203" i="9"/>
  <c r="U203" i="9"/>
  <c r="AG202" i="9"/>
  <c r="U202" i="9"/>
  <c r="V202" i="9" s="1"/>
  <c r="U201" i="9"/>
  <c r="W201" i="9" s="1"/>
  <c r="U200" i="9"/>
  <c r="V200" i="9" s="1"/>
  <c r="U199" i="9"/>
  <c r="W199" i="9" s="1"/>
  <c r="AG198" i="9"/>
  <c r="U198" i="9"/>
  <c r="V198" i="9" s="1"/>
  <c r="AG197" i="9"/>
  <c r="U197" i="9"/>
  <c r="W197" i="9" s="1"/>
  <c r="AG196" i="9"/>
  <c r="U196" i="9"/>
  <c r="U195" i="9"/>
  <c r="W195" i="9" s="1"/>
  <c r="U194" i="9"/>
  <c r="V194" i="9" s="1"/>
  <c r="AG193" i="9"/>
  <c r="U193" i="9"/>
  <c r="W193" i="9" s="1"/>
  <c r="AG192" i="9"/>
  <c r="U192" i="9"/>
  <c r="AG191" i="9"/>
  <c r="U191" i="9"/>
  <c r="AG190" i="9"/>
  <c r="U190" i="9"/>
  <c r="W190" i="9" s="1"/>
  <c r="AG189" i="9"/>
  <c r="U189" i="9"/>
  <c r="W189" i="9" s="1"/>
  <c r="U188" i="9"/>
  <c r="V188" i="9" s="1"/>
  <c r="U187" i="9"/>
  <c r="W187" i="9" s="1"/>
  <c r="AG186" i="9"/>
  <c r="U186" i="9"/>
  <c r="W186" i="9" s="1"/>
  <c r="X186" i="9" s="1"/>
  <c r="Y186" i="9" s="1"/>
  <c r="AG185" i="9"/>
  <c r="U185" i="9"/>
  <c r="W185" i="9" s="1"/>
  <c r="AG184" i="9"/>
  <c r="U184" i="9"/>
  <c r="V184" i="9" s="1"/>
  <c r="U183" i="9"/>
  <c r="W183" i="9" s="1"/>
  <c r="U182" i="9"/>
  <c r="W182" i="9" s="1"/>
  <c r="U181" i="9"/>
  <c r="U180" i="9"/>
  <c r="AG179" i="9"/>
  <c r="U179" i="9"/>
  <c r="AG178" i="9"/>
  <c r="U178" i="9"/>
  <c r="W178" i="9" s="1"/>
  <c r="AG177" i="9"/>
  <c r="U177" i="9"/>
  <c r="W177" i="9" s="1"/>
  <c r="AG176" i="9"/>
  <c r="U176" i="9"/>
  <c r="W176" i="9" s="1"/>
  <c r="U175" i="9"/>
  <c r="W175" i="9" s="1"/>
  <c r="AG174" i="9"/>
  <c r="U174" i="9"/>
  <c r="V174" i="9" s="1"/>
  <c r="U173" i="9"/>
  <c r="W173" i="9" s="1"/>
  <c r="U172" i="9"/>
  <c r="V172" i="9" s="1"/>
  <c r="AG171" i="9"/>
  <c r="U171" i="9"/>
  <c r="U170" i="9"/>
  <c r="AG169" i="9"/>
  <c r="U169" i="9"/>
  <c r="W169" i="9" s="1"/>
  <c r="AG168" i="9"/>
  <c r="W168" i="9"/>
  <c r="U168" i="9"/>
  <c r="V168" i="9" s="1"/>
  <c r="AH167" i="9"/>
  <c r="U167" i="9"/>
  <c r="W167" i="9" s="1"/>
  <c r="AG166" i="9"/>
  <c r="U166" i="9"/>
  <c r="AH165" i="9"/>
  <c r="U165" i="9"/>
  <c r="W165" i="9" s="1"/>
  <c r="AG164" i="9"/>
  <c r="U164" i="9"/>
  <c r="V164" i="9" s="1"/>
  <c r="AH163" i="9"/>
  <c r="U163" i="9"/>
  <c r="W163" i="9" s="1"/>
  <c r="U162" i="9"/>
  <c r="U161" i="9"/>
  <c r="W161" i="9" s="1"/>
  <c r="U160" i="9"/>
  <c r="V160" i="9" s="1"/>
  <c r="AH159" i="9"/>
  <c r="U159" i="9"/>
  <c r="AH158" i="9"/>
  <c r="U158" i="9"/>
  <c r="W158" i="9" s="1"/>
  <c r="U157" i="9"/>
  <c r="W157" i="9" s="1"/>
  <c r="U156" i="9"/>
  <c r="W156" i="9" s="1"/>
  <c r="U155" i="9"/>
  <c r="W155" i="9" s="1"/>
  <c r="U154" i="9"/>
  <c r="W154" i="9" s="1"/>
  <c r="U153" i="9"/>
  <c r="W153" i="9" s="1"/>
  <c r="U152" i="9"/>
  <c r="W152" i="9" s="1"/>
  <c r="U151" i="9"/>
  <c r="U150" i="9"/>
  <c r="AG149" i="9"/>
  <c r="U149" i="9"/>
  <c r="U148" i="9"/>
  <c r="AH147" i="9"/>
  <c r="U147" i="9"/>
  <c r="W147" i="9" s="1"/>
  <c r="U146" i="9"/>
  <c r="W146" i="9" s="1"/>
  <c r="U145" i="9"/>
  <c r="W145" i="9" s="1"/>
  <c r="U144" i="9"/>
  <c r="W144" i="9" s="1"/>
  <c r="U143" i="9"/>
  <c r="W143" i="9" s="1"/>
  <c r="U142" i="9"/>
  <c r="W142" i="9" s="1"/>
  <c r="U141" i="9"/>
  <c r="U140" i="9"/>
  <c r="W140" i="9" s="1"/>
  <c r="U139" i="9"/>
  <c r="W139" i="9" s="1"/>
  <c r="AH138" i="9"/>
  <c r="AI138" i="9" s="1"/>
  <c r="AJ138" i="9" s="1"/>
  <c r="U138" i="9"/>
  <c r="AG137" i="9"/>
  <c r="U137" i="9"/>
  <c r="W137" i="9" s="1"/>
  <c r="U136" i="9"/>
  <c r="W136" i="9" s="1"/>
  <c r="U135" i="9"/>
  <c r="W135" i="9" s="1"/>
  <c r="U134" i="9"/>
  <c r="W134" i="9" s="1"/>
  <c r="U133" i="9"/>
  <c r="W133" i="9" s="1"/>
  <c r="U132" i="9"/>
  <c r="W132" i="9" s="1"/>
  <c r="U131" i="9"/>
  <c r="U130" i="9"/>
  <c r="U129" i="9"/>
  <c r="W129" i="9" s="1"/>
  <c r="U128" i="9"/>
  <c r="V128" i="9" s="1"/>
  <c r="U127" i="9"/>
  <c r="AG126" i="9"/>
  <c r="U126" i="9"/>
  <c r="W126" i="9" s="1"/>
  <c r="Q126" i="9"/>
  <c r="AO126" i="9" s="1"/>
  <c r="AH125" i="9"/>
  <c r="U125" i="9"/>
  <c r="AH124" i="9"/>
  <c r="U124" i="9"/>
  <c r="AH123" i="9"/>
  <c r="U123" i="9"/>
  <c r="V123" i="9" s="1"/>
  <c r="U122" i="9"/>
  <c r="V122" i="9" s="1"/>
  <c r="AH121" i="9"/>
  <c r="U121" i="9"/>
  <c r="AH120" i="9"/>
  <c r="U120" i="9"/>
  <c r="U119" i="9"/>
  <c r="V119" i="9" s="1"/>
  <c r="U118" i="9"/>
  <c r="V118" i="9" s="1"/>
  <c r="AG117" i="9"/>
  <c r="U117" i="9"/>
  <c r="AH116" i="9"/>
  <c r="U116" i="9"/>
  <c r="AH115" i="9"/>
  <c r="U115" i="9"/>
  <c r="V115" i="9" s="1"/>
  <c r="U114" i="9"/>
  <c r="V114" i="9" s="1"/>
  <c r="U113" i="9"/>
  <c r="AH112" i="9"/>
  <c r="U112" i="9"/>
  <c r="AG111" i="9"/>
  <c r="U111" i="9"/>
  <c r="U110" i="9"/>
  <c r="V110" i="9" s="1"/>
  <c r="AH109" i="9"/>
  <c r="U109" i="9"/>
  <c r="V109" i="9" s="1"/>
  <c r="U108" i="9"/>
  <c r="V108" i="9" s="1"/>
  <c r="AH107" i="9"/>
  <c r="AI107" i="9" s="1"/>
  <c r="AJ107" i="9" s="1"/>
  <c r="U107" i="9"/>
  <c r="AH106" i="9"/>
  <c r="U106" i="9"/>
  <c r="V106" i="9" s="1"/>
  <c r="AH105" i="9"/>
  <c r="U105" i="9"/>
  <c r="AH104" i="9"/>
  <c r="U104" i="9"/>
  <c r="V104" i="9" s="1"/>
  <c r="AH103" i="9"/>
  <c r="U103" i="9"/>
  <c r="AH102" i="9"/>
  <c r="U102" i="9"/>
  <c r="V102" i="9" s="1"/>
  <c r="U101" i="9"/>
  <c r="AH100" i="9"/>
  <c r="U100" i="9"/>
  <c r="AG99" i="9"/>
  <c r="U99" i="9"/>
  <c r="AH98" i="9"/>
  <c r="U98" i="9"/>
  <c r="V98" i="9" s="1"/>
  <c r="AH97" i="9"/>
  <c r="U97" i="9"/>
  <c r="AH96" i="9"/>
  <c r="U96" i="9"/>
  <c r="V96" i="9" s="1"/>
  <c r="AH95" i="9"/>
  <c r="AI95" i="9" s="1"/>
  <c r="AJ95" i="9" s="1"/>
  <c r="U95" i="9"/>
  <c r="AH94" i="9"/>
  <c r="U94" i="9"/>
  <c r="V94" i="9" s="1"/>
  <c r="AH93" i="9"/>
  <c r="U93" i="9"/>
  <c r="U92" i="9"/>
  <c r="V92" i="9" s="1"/>
  <c r="AH91" i="9"/>
  <c r="U91" i="9"/>
  <c r="AH90" i="9"/>
  <c r="U90" i="9"/>
  <c r="V90" i="9" s="1"/>
  <c r="U89" i="9"/>
  <c r="AH88" i="9"/>
  <c r="U88" i="9"/>
  <c r="AH87" i="9"/>
  <c r="U87" i="9"/>
  <c r="AH86" i="9"/>
  <c r="U86" i="9"/>
  <c r="V86" i="9" s="1"/>
  <c r="AH85" i="9"/>
  <c r="U85" i="9"/>
  <c r="AH84" i="9"/>
  <c r="U84" i="9"/>
  <c r="V84" i="9" s="1"/>
  <c r="AH83" i="9"/>
  <c r="AI83" i="9" s="1"/>
  <c r="AJ83" i="9" s="1"/>
  <c r="U83" i="9"/>
  <c r="AH82" i="9"/>
  <c r="U82" i="9"/>
  <c r="V82" i="9" s="1"/>
  <c r="AH81" i="9"/>
  <c r="U81" i="9"/>
  <c r="AH80" i="9"/>
  <c r="U80" i="9"/>
  <c r="V80" i="9" s="1"/>
  <c r="AH79" i="9"/>
  <c r="U79" i="9"/>
  <c r="AH78" i="9"/>
  <c r="U78" i="9"/>
  <c r="V78" i="9" s="1"/>
  <c r="U77" i="9"/>
  <c r="AH76" i="9"/>
  <c r="U76" i="9"/>
  <c r="AH75" i="9"/>
  <c r="U75" i="9"/>
  <c r="AH74" i="9"/>
  <c r="U74" i="9"/>
  <c r="V74" i="9" s="1"/>
  <c r="AH73" i="9"/>
  <c r="U73" i="9"/>
  <c r="W73" i="9" s="1"/>
  <c r="U72" i="9"/>
  <c r="V72" i="9" s="1"/>
  <c r="U71" i="9"/>
  <c r="W71" i="9" s="1"/>
  <c r="X71" i="9" s="1"/>
  <c r="Y71" i="9" s="1"/>
  <c r="U70" i="9"/>
  <c r="V70" i="9" s="1"/>
  <c r="AG69" i="9"/>
  <c r="U69" i="9"/>
  <c r="W69" i="9" s="1"/>
  <c r="U68" i="9"/>
  <c r="V68" i="9" s="1"/>
  <c r="AG67" i="9"/>
  <c r="U67" i="9"/>
  <c r="W67" i="9" s="1"/>
  <c r="U66" i="9"/>
  <c r="V66" i="9" s="1"/>
  <c r="AG65" i="9"/>
  <c r="U65" i="9"/>
  <c r="W65" i="9" s="1"/>
  <c r="U64" i="9"/>
  <c r="V64" i="9" s="1"/>
  <c r="AG63" i="9"/>
  <c r="U63" i="9"/>
  <c r="W63" i="9" s="1"/>
  <c r="U62" i="9"/>
  <c r="V62" i="9" s="1"/>
  <c r="AG61" i="9"/>
  <c r="U61" i="9"/>
  <c r="W61" i="9" s="1"/>
  <c r="U60" i="9"/>
  <c r="V60" i="9" s="1"/>
  <c r="U59" i="9"/>
  <c r="W59" i="9" s="1"/>
  <c r="X59" i="9" s="1"/>
  <c r="Y59" i="9" s="1"/>
  <c r="U58" i="9"/>
  <c r="V58" i="9" s="1"/>
  <c r="AG57" i="9"/>
  <c r="U57" i="9"/>
  <c r="W57" i="9" s="1"/>
  <c r="U56" i="9"/>
  <c r="V56" i="9" s="1"/>
  <c r="AH55" i="9"/>
  <c r="U55" i="9"/>
  <c r="W55" i="9" s="1"/>
  <c r="U54" i="9"/>
  <c r="V54" i="9" s="1"/>
  <c r="AH53" i="9"/>
  <c r="U53" i="9"/>
  <c r="W53" i="9" s="1"/>
  <c r="U52" i="9"/>
  <c r="V52" i="9" s="1"/>
  <c r="AG51" i="9"/>
  <c r="U51" i="9"/>
  <c r="W51" i="9" s="1"/>
  <c r="U50" i="9"/>
  <c r="V50" i="9" s="1"/>
  <c r="AH49" i="9"/>
  <c r="U49" i="9"/>
  <c r="W49" i="9" s="1"/>
  <c r="U48" i="9"/>
  <c r="V48" i="9" s="1"/>
  <c r="AH47" i="9"/>
  <c r="U47" i="9"/>
  <c r="W47" i="9" s="1"/>
  <c r="Q47" i="9"/>
  <c r="AO47" i="9" s="1"/>
  <c r="AH46" i="9"/>
  <c r="U46" i="9"/>
  <c r="AG45" i="9"/>
  <c r="U45" i="9"/>
  <c r="V45" i="9" s="1"/>
  <c r="AH44" i="9"/>
  <c r="U44" i="9"/>
  <c r="AG43" i="9"/>
  <c r="U43" i="9"/>
  <c r="V43" i="9" s="1"/>
  <c r="AH42" i="9"/>
  <c r="U42" i="9"/>
  <c r="AG41" i="9"/>
  <c r="U41" i="9"/>
  <c r="V41" i="9" s="1"/>
  <c r="AH40" i="9"/>
  <c r="U40" i="9"/>
  <c r="AG39" i="9"/>
  <c r="U39" i="9"/>
  <c r="V39" i="9" s="1"/>
  <c r="AH38" i="9"/>
  <c r="U38" i="9"/>
  <c r="AG37" i="9"/>
  <c r="U37" i="9"/>
  <c r="V37" i="9" s="1"/>
  <c r="AH36" i="9"/>
  <c r="U36" i="9"/>
  <c r="AG35" i="9"/>
  <c r="U35" i="9"/>
  <c r="V35" i="9" s="1"/>
  <c r="AH34" i="9"/>
  <c r="U34" i="9"/>
  <c r="AG33" i="9"/>
  <c r="U33" i="9"/>
  <c r="V33" i="9" s="1"/>
  <c r="AH32" i="9"/>
  <c r="U32" i="9"/>
  <c r="AG31" i="9"/>
  <c r="U31" i="9"/>
  <c r="V31" i="9" s="1"/>
  <c r="AH30" i="9"/>
  <c r="U30" i="9"/>
  <c r="AG29" i="9"/>
  <c r="U29" i="9"/>
  <c r="V29" i="9" s="1"/>
  <c r="AH28" i="9"/>
  <c r="U28" i="9"/>
  <c r="AG27" i="9"/>
  <c r="U27" i="9"/>
  <c r="V27" i="9" s="1"/>
  <c r="AH26" i="9"/>
  <c r="U26" i="9"/>
  <c r="AG25" i="9"/>
  <c r="U25" i="9"/>
  <c r="V25" i="9" s="1"/>
  <c r="AH24" i="9"/>
  <c r="U24" i="9"/>
  <c r="AG23" i="9"/>
  <c r="U23" i="9"/>
  <c r="V23" i="9" s="1"/>
  <c r="W218" i="9" l="1"/>
  <c r="W23" i="9"/>
  <c r="W90" i="9"/>
  <c r="AG91" i="9"/>
  <c r="W41" i="9"/>
  <c r="W43" i="9"/>
  <c r="W48" i="9"/>
  <c r="AG49" i="9"/>
  <c r="AH63" i="9"/>
  <c r="W27" i="9"/>
  <c r="W35" i="9"/>
  <c r="W31" i="9"/>
  <c r="AH51" i="9"/>
  <c r="AH99" i="9"/>
  <c r="W202" i="9"/>
  <c r="AG123" i="9"/>
  <c r="AG158" i="9"/>
  <c r="W160" i="9"/>
  <c r="AG163" i="9"/>
  <c r="V214" i="9"/>
  <c r="W25" i="9"/>
  <c r="W39" i="9"/>
  <c r="AH45" i="9"/>
  <c r="W72" i="9"/>
  <c r="AG73" i="9"/>
  <c r="W96" i="9"/>
  <c r="AG97" i="9"/>
  <c r="V137" i="9"/>
  <c r="V156" i="9"/>
  <c r="AH178" i="9"/>
  <c r="W184" i="9"/>
  <c r="AH192" i="9"/>
  <c r="W194" i="9"/>
  <c r="AH197" i="9"/>
  <c r="V201" i="9"/>
  <c r="V208" i="9"/>
  <c r="W128" i="9"/>
  <c r="V140" i="9"/>
  <c r="W164" i="9"/>
  <c r="AG167" i="9"/>
  <c r="W174" i="9"/>
  <c r="X174" i="9" s="1"/>
  <c r="Y174" i="9" s="1"/>
  <c r="V186" i="9"/>
  <c r="AH137" i="9"/>
  <c r="V139" i="9"/>
  <c r="V142" i="9"/>
  <c r="AH149" i="9"/>
  <c r="V173" i="9"/>
  <c r="V176" i="9"/>
  <c r="W188" i="9"/>
  <c r="W29" i="9"/>
  <c r="W37" i="9"/>
  <c r="W45" i="9"/>
  <c r="AH57" i="9"/>
  <c r="V61" i="9"/>
  <c r="W66" i="9"/>
  <c r="AH67" i="9"/>
  <c r="W74" i="9"/>
  <c r="AG75" i="9"/>
  <c r="AG78" i="9"/>
  <c r="W82" i="9"/>
  <c r="W109" i="9"/>
  <c r="AH117" i="9"/>
  <c r="W119" i="9"/>
  <c r="V146" i="9"/>
  <c r="AG147" i="9"/>
  <c r="AG159" i="9"/>
  <c r="W172" i="9"/>
  <c r="AH179" i="9"/>
  <c r="V206" i="9"/>
  <c r="W224" i="9"/>
  <c r="W225" i="9"/>
  <c r="AG226" i="9"/>
  <c r="W86" i="9"/>
  <c r="AG87" i="9"/>
  <c r="W106" i="9"/>
  <c r="W33" i="9"/>
  <c r="AH111" i="9"/>
  <c r="W115" i="9"/>
  <c r="V132" i="9"/>
  <c r="V187" i="9"/>
  <c r="W52" i="9"/>
  <c r="W58" i="9"/>
  <c r="V65" i="9"/>
  <c r="AH69" i="9"/>
  <c r="V71" i="9"/>
  <c r="W80" i="9"/>
  <c r="AG81" i="9"/>
  <c r="W84" i="9"/>
  <c r="AG85" i="9"/>
  <c r="W92" i="9"/>
  <c r="W104" i="9"/>
  <c r="AG105" i="9"/>
  <c r="AG115" i="9"/>
  <c r="AG121" i="9"/>
  <c r="V126" i="9"/>
  <c r="V134" i="9"/>
  <c r="V144" i="9"/>
  <c r="V152" i="9"/>
  <c r="V158" i="9"/>
  <c r="AH166" i="9"/>
  <c r="V182" i="9"/>
  <c r="AH191" i="9"/>
  <c r="W200" i="9"/>
  <c r="AB202" i="9" s="1"/>
  <c r="AC202" i="9" s="1"/>
  <c r="AH203" i="9"/>
  <c r="V213" i="9"/>
  <c r="W220" i="9"/>
  <c r="AH223" i="9"/>
  <c r="W227" i="9"/>
  <c r="AG228" i="9"/>
  <c r="AG233" i="9"/>
  <c r="W50" i="9"/>
  <c r="W56" i="9"/>
  <c r="AH61" i="9"/>
  <c r="V63" i="9"/>
  <c r="W64" i="9"/>
  <c r="W78" i="9"/>
  <c r="W94" i="9"/>
  <c r="W98" i="9"/>
  <c r="AG106" i="9"/>
  <c r="W123" i="9"/>
  <c r="AG125" i="9"/>
  <c r="AG138" i="9"/>
  <c r="V147" i="9"/>
  <c r="V154" i="9"/>
  <c r="V157" i="9"/>
  <c r="V178" i="9"/>
  <c r="V189" i="9"/>
  <c r="AH190" i="9"/>
  <c r="W198" i="9"/>
  <c r="X198" i="9" s="1"/>
  <c r="Y198" i="9" s="1"/>
  <c r="V199" i="9"/>
  <c r="AH202" i="9"/>
  <c r="V210" i="9"/>
  <c r="V219" i="9"/>
  <c r="AH77" i="9"/>
  <c r="AM79" i="9" s="1"/>
  <c r="AN79" i="9" s="1"/>
  <c r="AG77" i="9"/>
  <c r="W150" i="9"/>
  <c r="X150" i="9" s="1"/>
  <c r="Y150" i="9" s="1"/>
  <c r="V150" i="9"/>
  <c r="W192" i="9"/>
  <c r="V192" i="9"/>
  <c r="W205" i="9"/>
  <c r="V205" i="9"/>
  <c r="W233" i="9"/>
  <c r="V233" i="9"/>
  <c r="AG24" i="9"/>
  <c r="AG26" i="9"/>
  <c r="AG28" i="9"/>
  <c r="AG30" i="9"/>
  <c r="AG32" i="9"/>
  <c r="AG34" i="9"/>
  <c r="AG36" i="9"/>
  <c r="AG38" i="9"/>
  <c r="AG40" i="9"/>
  <c r="AG42" i="9"/>
  <c r="AG44" i="9"/>
  <c r="AG46" i="9"/>
  <c r="AG47" i="9"/>
  <c r="W54" i="9"/>
  <c r="AG55" i="9"/>
  <c r="W60" i="9"/>
  <c r="W62" i="9"/>
  <c r="AH65" i="9"/>
  <c r="V69" i="9"/>
  <c r="W70" i="9"/>
  <c r="V76" i="9"/>
  <c r="W76" i="9"/>
  <c r="AH89" i="9"/>
  <c r="AG89" i="9"/>
  <c r="W102" i="9"/>
  <c r="AG103" i="9"/>
  <c r="AH113" i="9"/>
  <c r="AG113" i="9"/>
  <c r="W130" i="9"/>
  <c r="V130" i="9"/>
  <c r="AH131" i="9"/>
  <c r="AG131" i="9"/>
  <c r="V136" i="9"/>
  <c r="AH139" i="9"/>
  <c r="AG139" i="9"/>
  <c r="AH145" i="9"/>
  <c r="AG145" i="9"/>
  <c r="AH153" i="9"/>
  <c r="AG153" i="9"/>
  <c r="W162" i="9"/>
  <c r="X162" i="9" s="1"/>
  <c r="Y162" i="9" s="1"/>
  <c r="V162" i="9"/>
  <c r="W166" i="9"/>
  <c r="V166" i="9"/>
  <c r="W170" i="9"/>
  <c r="V170" i="9"/>
  <c r="AH171" i="9"/>
  <c r="AK171" i="9" s="1"/>
  <c r="AL171" i="9" s="1"/>
  <c r="V177" i="9"/>
  <c r="V185" i="9"/>
  <c r="AG187" i="9"/>
  <c r="AH187" i="9"/>
  <c r="W191" i="9"/>
  <c r="V191" i="9"/>
  <c r="AH193" i="9"/>
  <c r="AH196" i="9"/>
  <c r="AG201" i="9"/>
  <c r="AH201" i="9"/>
  <c r="V209" i="9"/>
  <c r="V212" i="9"/>
  <c r="V217" i="9"/>
  <c r="AH222" i="9"/>
  <c r="V100" i="9"/>
  <c r="W100" i="9"/>
  <c r="W181" i="9"/>
  <c r="V181" i="9"/>
  <c r="AH23" i="9"/>
  <c r="AH25" i="9"/>
  <c r="AH27" i="9"/>
  <c r="AH29" i="9"/>
  <c r="AH31" i="9"/>
  <c r="AH33" i="9"/>
  <c r="AH35" i="9"/>
  <c r="AH37" i="9"/>
  <c r="AH39" i="9"/>
  <c r="AH41" i="9"/>
  <c r="AH43" i="9"/>
  <c r="AG53" i="9"/>
  <c r="V67" i="9"/>
  <c r="W68" i="9"/>
  <c r="V88" i="9"/>
  <c r="W88" i="9"/>
  <c r="AH92" i="9"/>
  <c r="AG92" i="9"/>
  <c r="V111" i="9"/>
  <c r="W111" i="9"/>
  <c r="AH119" i="9"/>
  <c r="AG119" i="9"/>
  <c r="AG127" i="9"/>
  <c r="AH127" i="9"/>
  <c r="AH133" i="9"/>
  <c r="AG133" i="9"/>
  <c r="AH141" i="9"/>
  <c r="AG141" i="9"/>
  <c r="Z143" i="9"/>
  <c r="AA143" i="9" s="1"/>
  <c r="AB144" i="9"/>
  <c r="AC144" i="9" s="1"/>
  <c r="W148" i="9"/>
  <c r="V148" i="9"/>
  <c r="AH150" i="9"/>
  <c r="AI150" i="9" s="1"/>
  <c r="AJ150" i="9" s="1"/>
  <c r="AG150" i="9"/>
  <c r="AH155" i="9"/>
  <c r="AG155" i="9"/>
  <c r="V175" i="9"/>
  <c r="W180" i="9"/>
  <c r="V180" i="9"/>
  <c r="V183" i="9"/>
  <c r="AH186" i="9"/>
  <c r="AI186" i="9" s="1"/>
  <c r="AJ186" i="9" s="1"/>
  <c r="V190" i="9"/>
  <c r="AG200" i="9"/>
  <c r="AH200" i="9"/>
  <c r="W204" i="9"/>
  <c r="V204" i="9"/>
  <c r="V207" i="9"/>
  <c r="W211" i="9"/>
  <c r="V211" i="9"/>
  <c r="V216" i="9"/>
  <c r="AH232" i="9"/>
  <c r="AG232" i="9"/>
  <c r="W138" i="9"/>
  <c r="X138" i="9" s="1"/>
  <c r="Y138" i="9" s="1"/>
  <c r="V138" i="9"/>
  <c r="AH151" i="9"/>
  <c r="AG151" i="9"/>
  <c r="AG173" i="9"/>
  <c r="AH173" i="9"/>
  <c r="AH101" i="9"/>
  <c r="AG101" i="9"/>
  <c r="AM109" i="9"/>
  <c r="AN109" i="9" s="1"/>
  <c r="AH130" i="9"/>
  <c r="AG130" i="9"/>
  <c r="AH135" i="9"/>
  <c r="AG135" i="9"/>
  <c r="AH144" i="9"/>
  <c r="AG144" i="9"/>
  <c r="AB158" i="9"/>
  <c r="AC158" i="9" s="1"/>
  <c r="W171" i="9"/>
  <c r="Z171" i="9" s="1"/>
  <c r="V171" i="9"/>
  <c r="W179" i="9"/>
  <c r="Z185" i="9" s="1"/>
  <c r="AA185" i="9" s="1"/>
  <c r="V179" i="9"/>
  <c r="W196" i="9"/>
  <c r="V196" i="9"/>
  <c r="W203" i="9"/>
  <c r="V203" i="9"/>
  <c r="V215" i="9"/>
  <c r="W222" i="9"/>
  <c r="V222" i="9"/>
  <c r="AH225" i="9"/>
  <c r="AG225" i="9"/>
  <c r="W231" i="9"/>
  <c r="V161" i="9"/>
  <c r="V165" i="9"/>
  <c r="V169" i="9"/>
  <c r="AH176" i="9"/>
  <c r="AH177" i="9"/>
  <c r="AH184" i="9"/>
  <c r="AH185" i="9"/>
  <c r="AH189" i="9"/>
  <c r="V193" i="9"/>
  <c r="V195" i="9"/>
  <c r="V197" i="9"/>
  <c r="AH208" i="9"/>
  <c r="AH209" i="9"/>
  <c r="AH214" i="9"/>
  <c r="AH215" i="9"/>
  <c r="V221" i="9"/>
  <c r="V223" i="9"/>
  <c r="W229" i="9"/>
  <c r="AG230" i="9"/>
  <c r="AG231" i="9"/>
  <c r="V79" i="9"/>
  <c r="W79" i="9"/>
  <c r="V116" i="9"/>
  <c r="W116" i="9"/>
  <c r="V125" i="9"/>
  <c r="W125" i="9"/>
  <c r="W149" i="9"/>
  <c r="Z157" i="9" s="1"/>
  <c r="AA157" i="9" s="1"/>
  <c r="V149" i="9"/>
  <c r="AG181" i="9"/>
  <c r="AH181" i="9"/>
  <c r="AH48" i="9"/>
  <c r="AG48" i="9"/>
  <c r="AH50" i="9"/>
  <c r="AG50" i="9"/>
  <c r="AH52" i="9"/>
  <c r="AG52" i="9"/>
  <c r="AH54" i="9"/>
  <c r="AG54" i="9"/>
  <c r="AH56" i="9"/>
  <c r="AG56" i="9"/>
  <c r="AH58" i="9"/>
  <c r="AG58" i="9"/>
  <c r="AH59" i="9"/>
  <c r="AI59" i="9" s="1"/>
  <c r="AJ59" i="9" s="1"/>
  <c r="AG59" i="9"/>
  <c r="V73" i="9"/>
  <c r="V85" i="9"/>
  <c r="W85" i="9"/>
  <c r="V97" i="9"/>
  <c r="W97" i="9"/>
  <c r="V105" i="9"/>
  <c r="W105" i="9"/>
  <c r="AH110" i="9"/>
  <c r="AG110" i="9"/>
  <c r="V113" i="9"/>
  <c r="W113" i="9"/>
  <c r="V120" i="9"/>
  <c r="W120" i="9"/>
  <c r="W127" i="9"/>
  <c r="V127" i="9"/>
  <c r="AG160" i="9"/>
  <c r="AH160" i="9"/>
  <c r="AH162" i="9"/>
  <c r="AI162" i="9" s="1"/>
  <c r="AJ162" i="9" s="1"/>
  <c r="AG162" i="9"/>
  <c r="AG180" i="9"/>
  <c r="AH180" i="9"/>
  <c r="AG210" i="9"/>
  <c r="AH210" i="9"/>
  <c r="AI210" i="9" s="1"/>
  <c r="AJ210" i="9" s="1"/>
  <c r="W232" i="9"/>
  <c r="V232" i="9"/>
  <c r="V75" i="9"/>
  <c r="W75" i="9"/>
  <c r="W87" i="9"/>
  <c r="V87" i="9"/>
  <c r="AH143" i="9"/>
  <c r="AG143" i="9"/>
  <c r="AG211" i="9"/>
  <c r="AH211" i="9"/>
  <c r="AG216" i="9"/>
  <c r="AH216" i="9"/>
  <c r="W26" i="9"/>
  <c r="V26" i="9"/>
  <c r="W28" i="9"/>
  <c r="V28" i="9"/>
  <c r="W30" i="9"/>
  <c r="V30" i="9"/>
  <c r="W32" i="9"/>
  <c r="V32" i="9"/>
  <c r="W34" i="9"/>
  <c r="V34" i="9"/>
  <c r="W36" i="9"/>
  <c r="V36" i="9"/>
  <c r="W38" i="9"/>
  <c r="V38" i="9"/>
  <c r="W40" i="9"/>
  <c r="V40" i="9"/>
  <c r="W42" i="9"/>
  <c r="V42" i="9"/>
  <c r="W44" i="9"/>
  <c r="V44" i="9"/>
  <c r="W46" i="9"/>
  <c r="V46" i="9"/>
  <c r="AH60" i="9"/>
  <c r="AG60" i="9"/>
  <c r="AH62" i="9"/>
  <c r="AG62" i="9"/>
  <c r="AH64" i="9"/>
  <c r="AG64" i="9"/>
  <c r="AH66" i="9"/>
  <c r="AG66" i="9"/>
  <c r="AH68" i="9"/>
  <c r="AG68" i="9"/>
  <c r="AH70" i="9"/>
  <c r="AK78" i="9" s="1"/>
  <c r="AL78" i="9" s="1"/>
  <c r="AG70" i="9"/>
  <c r="AH71" i="9"/>
  <c r="AI71" i="9" s="1"/>
  <c r="AJ71" i="9" s="1"/>
  <c r="AG71" i="9"/>
  <c r="V83" i="9"/>
  <c r="W83" i="9"/>
  <c r="X83" i="9" s="1"/>
  <c r="Y83" i="9" s="1"/>
  <c r="W91" i="9"/>
  <c r="V91" i="9"/>
  <c r="AM93" i="9"/>
  <c r="AN93" i="9" s="1"/>
  <c r="V95" i="9"/>
  <c r="W95" i="9"/>
  <c r="X95" i="9" s="1"/>
  <c r="Y95" i="9" s="1"/>
  <c r="W103" i="9"/>
  <c r="V103" i="9"/>
  <c r="W107" i="9"/>
  <c r="X107" i="9" s="1"/>
  <c r="Y107" i="9" s="1"/>
  <c r="V107" i="9"/>
  <c r="AH114" i="9"/>
  <c r="AG114" i="9"/>
  <c r="V117" i="9"/>
  <c r="W117" i="9"/>
  <c r="V124" i="9"/>
  <c r="W124" i="9"/>
  <c r="AH132" i="9"/>
  <c r="AG132" i="9"/>
  <c r="AH142" i="9"/>
  <c r="AG142" i="9"/>
  <c r="AH152" i="9"/>
  <c r="AG152" i="9"/>
  <c r="W159" i="9"/>
  <c r="V159" i="9"/>
  <c r="AG194" i="9"/>
  <c r="AH194" i="9"/>
  <c r="AG219" i="9"/>
  <c r="AH219" i="9"/>
  <c r="AG224" i="9"/>
  <c r="AH224" i="9"/>
  <c r="W99" i="9"/>
  <c r="V99" i="9"/>
  <c r="AH122" i="9"/>
  <c r="AG122" i="9"/>
  <c r="W24" i="9"/>
  <c r="V24" i="9"/>
  <c r="V47" i="9"/>
  <c r="V49" i="9"/>
  <c r="V51" i="9"/>
  <c r="V53" i="9"/>
  <c r="V55" i="9"/>
  <c r="V57" i="9"/>
  <c r="V59" i="9"/>
  <c r="AH72" i="9"/>
  <c r="AG72" i="9"/>
  <c r="V77" i="9"/>
  <c r="W77" i="9"/>
  <c r="V81" i="9"/>
  <c r="W81" i="9"/>
  <c r="V89" i="9"/>
  <c r="W89" i="9"/>
  <c r="Z92" i="9"/>
  <c r="W93" i="9"/>
  <c r="V93" i="9"/>
  <c r="V101" i="9"/>
  <c r="W101" i="9"/>
  <c r="AH108" i="9"/>
  <c r="AG108" i="9"/>
  <c r="V112" i="9"/>
  <c r="W112" i="9"/>
  <c r="AH118" i="9"/>
  <c r="AG118" i="9"/>
  <c r="V121" i="9"/>
  <c r="W121" i="9"/>
  <c r="AG128" i="9"/>
  <c r="AH128" i="9"/>
  <c r="W131" i="9"/>
  <c r="V131" i="9"/>
  <c r="W141" i="9"/>
  <c r="V141" i="9"/>
  <c r="W151" i="9"/>
  <c r="V151" i="9"/>
  <c r="AG183" i="9"/>
  <c r="AH183" i="9"/>
  <c r="AG217" i="9"/>
  <c r="AH217" i="9"/>
  <c r="AH134" i="9"/>
  <c r="AG134" i="9"/>
  <c r="AH154" i="9"/>
  <c r="AG154" i="9"/>
  <c r="AG172" i="9"/>
  <c r="AH172" i="9"/>
  <c r="AG182" i="9"/>
  <c r="AH182" i="9"/>
  <c r="AG199" i="9"/>
  <c r="AH199" i="9"/>
  <c r="W230" i="9"/>
  <c r="V230" i="9"/>
  <c r="AG74" i="9"/>
  <c r="AG76" i="9"/>
  <c r="AG79" i="9"/>
  <c r="AG80" i="9"/>
  <c r="AG82" i="9"/>
  <c r="AG83" i="9"/>
  <c r="AG84" i="9"/>
  <c r="AG86" i="9"/>
  <c r="AG88" i="9"/>
  <c r="AG90" i="9"/>
  <c r="AK92" i="9"/>
  <c r="AL92" i="9" s="1"/>
  <c r="AG93" i="9"/>
  <c r="AG94" i="9"/>
  <c r="AG95" i="9"/>
  <c r="AG96" i="9"/>
  <c r="AG98" i="9"/>
  <c r="AG100" i="9"/>
  <c r="AG102" i="9"/>
  <c r="AG104" i="9"/>
  <c r="AK106" i="9"/>
  <c r="AL106" i="9" s="1"/>
  <c r="AG107" i="9"/>
  <c r="AH129" i="9"/>
  <c r="AG129" i="9"/>
  <c r="V133" i="9"/>
  <c r="AH136" i="9"/>
  <c r="AG136" i="9"/>
  <c r="V143" i="9"/>
  <c r="AH146" i="9"/>
  <c r="AG146" i="9"/>
  <c r="V153" i="9"/>
  <c r="AH156" i="9"/>
  <c r="AM158" i="9" s="1"/>
  <c r="AN158" i="9" s="1"/>
  <c r="AG156" i="9"/>
  <c r="AH157" i="9"/>
  <c r="AG157" i="9"/>
  <c r="V167" i="9"/>
  <c r="AH168" i="9"/>
  <c r="AH169" i="9"/>
  <c r="AG170" i="9"/>
  <c r="AH170" i="9"/>
  <c r="AG175" i="9"/>
  <c r="AH175" i="9"/>
  <c r="AG188" i="9"/>
  <c r="AH188" i="9"/>
  <c r="AH198" i="9"/>
  <c r="AI198" i="9" s="1"/>
  <c r="AJ198" i="9" s="1"/>
  <c r="AG207" i="9"/>
  <c r="AH207" i="9"/>
  <c r="AG218" i="9"/>
  <c r="AH218" i="9"/>
  <c r="W108" i="9"/>
  <c r="AG109" i="9"/>
  <c r="W110" i="9"/>
  <c r="AG112" i="9"/>
  <c r="W114" i="9"/>
  <c r="Z129" i="9" s="1"/>
  <c r="AA129" i="9" s="1"/>
  <c r="AG116" i="9"/>
  <c r="W118" i="9"/>
  <c r="AG120" i="9"/>
  <c r="W122" i="9"/>
  <c r="AG124" i="9"/>
  <c r="AH126" i="9"/>
  <c r="V129" i="9"/>
  <c r="V135" i="9"/>
  <c r="AH140" i="9"/>
  <c r="AG140" i="9"/>
  <c r="V145" i="9"/>
  <c r="AH148" i="9"/>
  <c r="AG148" i="9"/>
  <c r="V155" i="9"/>
  <c r="AH161" i="9"/>
  <c r="AG161" i="9"/>
  <c r="V163" i="9"/>
  <c r="AH164" i="9"/>
  <c r="AG165" i="9"/>
  <c r="AH174" i="9"/>
  <c r="AI174" i="9" s="1"/>
  <c r="AJ174" i="9" s="1"/>
  <c r="AG195" i="9"/>
  <c r="AH195" i="9"/>
  <c r="Z201" i="9"/>
  <c r="AA201" i="9" s="1"/>
  <c r="AH204" i="9"/>
  <c r="AH205" i="9"/>
  <c r="AG206" i="9"/>
  <c r="AH206" i="9"/>
  <c r="W228" i="9"/>
  <c r="V228" i="9"/>
  <c r="AH212" i="9"/>
  <c r="AH213" i="9"/>
  <c r="AH220" i="9"/>
  <c r="AH221" i="9"/>
  <c r="W226" i="9"/>
  <c r="V226" i="9"/>
  <c r="AG227" i="9"/>
  <c r="AG229" i="9"/>
  <c r="AB109" i="9" l="1"/>
  <c r="AC109" i="9" s="1"/>
  <c r="AB130" i="9"/>
  <c r="AM130" i="9"/>
  <c r="AN130" i="9" s="1"/>
  <c r="AB188" i="9"/>
  <c r="AC188" i="9" s="1"/>
  <c r="AA171" i="9"/>
  <c r="AK201" i="9"/>
  <c r="AL201" i="9" s="1"/>
  <c r="AC130" i="9"/>
  <c r="AB172" i="9"/>
  <c r="AC172" i="9" s="1"/>
  <c r="AK185" i="9"/>
  <c r="AL185" i="9" s="1"/>
  <c r="Z78" i="9"/>
  <c r="AA78" i="9" s="1"/>
  <c r="Z106" i="9"/>
  <c r="AA106" i="9" s="1"/>
  <c r="AA92" i="9"/>
  <c r="AM144" i="9"/>
  <c r="AN144" i="9" s="1"/>
  <c r="AM202" i="9"/>
  <c r="AN202" i="9" s="1"/>
  <c r="AM232" i="9"/>
  <c r="AN232" i="9" s="1"/>
  <c r="AB232" i="9"/>
  <c r="AC232" i="9" s="1"/>
  <c r="AM188" i="9"/>
  <c r="AN188" i="9" s="1"/>
  <c r="AK129" i="9"/>
  <c r="AL129" i="9" s="1"/>
  <c r="AK157" i="9"/>
  <c r="AL157" i="9" s="1"/>
  <c r="AB93" i="9"/>
  <c r="AC93" i="9" s="1"/>
  <c r="AK143" i="9"/>
  <c r="AL143" i="9" s="1"/>
  <c r="AB79" i="9"/>
  <c r="AC79" i="9" s="1"/>
  <c r="AM172" i="9"/>
  <c r="AN172" i="9" s="1"/>
  <c r="K9" i="2" l="1"/>
  <c r="AH25" i="2" l="1"/>
  <c r="P10" i="2"/>
  <c r="P9" i="2"/>
  <c r="K10" i="2"/>
  <c r="AH28" i="2" l="1"/>
  <c r="AH29" i="2"/>
  <c r="AH10" i="2"/>
  <c r="AH9" i="2"/>
  <c r="AH26" i="2"/>
  <c r="AH27" i="2" s="1"/>
  <c r="W26" i="2"/>
  <c r="W10" i="2"/>
  <c r="K11" i="2"/>
  <c r="AH11" i="2" l="1"/>
  <c r="W25" i="2"/>
  <c r="W9" i="2"/>
  <c r="W11" i="2" s="1"/>
  <c r="P11" i="2"/>
  <c r="W28" i="2" l="1"/>
  <c r="W29" i="2"/>
  <c r="W27" i="2"/>
</calcChain>
</file>

<file path=xl/sharedStrings.xml><?xml version="1.0" encoding="utf-8"?>
<sst xmlns="http://schemas.openxmlformats.org/spreadsheetml/2006/main" count="8718" uniqueCount="487">
  <si>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</si>
  <si>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</si>
  <si>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</si>
  <si>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</si>
  <si>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</si>
  <si>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</si>
  <si>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</si>
  <si>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</si>
  <si>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</si>
  <si>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</si>
  <si>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</si>
  <si>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</si>
  <si>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</si>
  <si>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</si>
  <si>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dye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</si>
  <si>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</si>
  <si>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</si>
  <si>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</si>
  <si>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</si>
  <si>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</si>
  <si>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</si>
  <si>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</si>
  <si>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</si>
  <si>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</si>
  <si>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</si>
  <si>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</si>
  <si>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</si>
  <si>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</si>
  <si>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</si>
  <si>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</si>
  <si>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</si>
  <si>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</si>
  <si>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</si>
  <si>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</si>
  <si>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</si>
  <si>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</si>
  <si>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</si>
  <si>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</si>
  <si>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</si>
  <si>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</si>
  <si>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</si>
  <si>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</si>
  <si>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</si>
  <si>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</si>
  <si>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</si>
  <si>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</si>
  <si>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</si>
  <si>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nitrite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</si>
  <si>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</si>
  <si>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</si>
  <si>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</si>
  <si>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</si>
  <si>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</si>
  <si>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</si>
  <si>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</si>
  <si>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PR</t>
  </si>
  <si>
    <t>Sample 101</t>
  </si>
  <si>
    <t>Sample 102</t>
  </si>
  <si>
    <t>S16</t>
  </si>
  <si>
    <t>Analyst QUALITY CODE NO3-N:</t>
  </si>
  <si>
    <t>TP</t>
  </si>
  <si>
    <t>TN</t>
  </si>
  <si>
    <t>Known</t>
  </si>
  <si>
    <t>loops</t>
  </si>
  <si>
    <t>po4 100cm white</t>
  </si>
  <si>
    <t>no3 45cm greem</t>
  </si>
  <si>
    <t>carrier</t>
  </si>
  <si>
    <t>0.05 M sodium bisulfate + KCl to pH2 with NaOH</t>
  </si>
  <si>
    <t>standards are digested the same as samples (same tubes)</t>
  </si>
  <si>
    <t>Vial #</t>
  </si>
  <si>
    <t>ID</t>
  </si>
  <si>
    <t>cal std 150</t>
  </si>
  <si>
    <t>cal std 100</t>
  </si>
  <si>
    <t>cal std 50</t>
  </si>
  <si>
    <t>cal std 25</t>
  </si>
  <si>
    <t xml:space="preserve">cal std 5 </t>
  </si>
  <si>
    <t>cal std 10</t>
  </si>
  <si>
    <t>extra chk std 25</t>
  </si>
  <si>
    <t>water blank 1</t>
  </si>
  <si>
    <t>water blank 2</t>
  </si>
  <si>
    <t>water blank 3</t>
  </si>
  <si>
    <t>water blank 4</t>
  </si>
  <si>
    <t>water blank 5</t>
  </si>
  <si>
    <t>digest check 1</t>
  </si>
  <si>
    <t>digest check 2</t>
  </si>
  <si>
    <t>digest check 3</t>
  </si>
  <si>
    <t>digest check 4</t>
  </si>
  <si>
    <t>digest check 5</t>
  </si>
  <si>
    <t>spiked blank 1</t>
  </si>
  <si>
    <t>spiked blank 2</t>
  </si>
  <si>
    <t>spiked blank 3</t>
  </si>
  <si>
    <t>spiked blank 4</t>
  </si>
  <si>
    <t>spiked blank 5</t>
  </si>
  <si>
    <t>B 20mar20 0.1m B20 r1</t>
  </si>
  <si>
    <t>B 30mar20 6.0m r1</t>
  </si>
  <si>
    <t>B 30mar20 0.1m B01 r1</t>
  </si>
  <si>
    <t>F 15sep20 8.0m</t>
  </si>
  <si>
    <t>F 31jan20 1.6m</t>
  </si>
  <si>
    <t>B 30mar20 0.1m B50 r1</t>
  </si>
  <si>
    <t>F50 0.1m 30mar20 r1 rc</t>
  </si>
  <si>
    <t>F50 1.6m 10apr20</t>
  </si>
  <si>
    <t>F 31jan20 1.6m DUP</t>
  </si>
  <si>
    <t>F50 1.6m 10apr20 SPK</t>
  </si>
  <si>
    <t>F 1.6m 30mar20 r2</t>
  </si>
  <si>
    <t>F100 inf 10aug20</t>
  </si>
  <si>
    <t>F 5.0m 11may20 r1</t>
  </si>
  <si>
    <t>isco flow comp r1 24mar20</t>
  </si>
  <si>
    <t>F50 3.8m 30mar20 r1 rc</t>
  </si>
  <si>
    <t>F100 0.1m 25may20</t>
  </si>
  <si>
    <t>F 11sep20 1.6m</t>
  </si>
  <si>
    <t>F 29feb20 inf</t>
  </si>
  <si>
    <t>F 1.6m 27apr20</t>
  </si>
  <si>
    <t>F 02sep20 weir</t>
  </si>
  <si>
    <t>F 31jan20 inf</t>
  </si>
  <si>
    <t>F100 0.1m 25may20 DUP</t>
  </si>
  <si>
    <t>F 31jan20 inf SPK</t>
  </si>
  <si>
    <t>F 29feb20 wet</t>
  </si>
  <si>
    <t>F 31jan20 wet</t>
  </si>
  <si>
    <t>F 05oct20 isco</t>
  </si>
  <si>
    <t>F 02sep20 wet</t>
  </si>
  <si>
    <t>F 21sep20 1.6m</t>
  </si>
  <si>
    <t>F 15sep20 1.6m</t>
  </si>
  <si>
    <t>F 06oct20 9.0m</t>
  </si>
  <si>
    <t>B 01oct20 10.0m</t>
  </si>
  <si>
    <t>B 25aug20 0.1m</t>
  </si>
  <si>
    <t>F 30sep20 isco</t>
  </si>
  <si>
    <t>F 21sep20 1.6m DUP</t>
  </si>
  <si>
    <t>F 30sep20 isco SPK</t>
  </si>
  <si>
    <t>F 24aug20 inf</t>
  </si>
  <si>
    <t>F 29jun20 1.6m</t>
  </si>
  <si>
    <t>F 1.6m 20apr20 F50</t>
  </si>
  <si>
    <t>F 29feb20 1.6m</t>
  </si>
  <si>
    <t>B 05oct20 6.0m</t>
  </si>
  <si>
    <t>F 16sep20 9.0m</t>
  </si>
  <si>
    <t>F 30sep20 5.0m</t>
  </si>
  <si>
    <t>F 20jul20 isco flow com r1</t>
  </si>
  <si>
    <t>F 02jun20 1.6m</t>
  </si>
  <si>
    <t>F 19mar20 0.1m F30 r1</t>
  </si>
  <si>
    <t>B 05oct20 6.0m DUP</t>
  </si>
  <si>
    <t>F 19mar20 0.1m F30 r1 SPK</t>
  </si>
  <si>
    <t>isco r1 08jun20</t>
  </si>
  <si>
    <t>B 30mar20 0.1m B45 r1</t>
  </si>
  <si>
    <t>F 02sep20 8.0m</t>
  </si>
  <si>
    <t>F 30sep20 inf</t>
  </si>
  <si>
    <t>B 16sep20 3.0m</t>
  </si>
  <si>
    <t>FCR50 8.0 30mar20 r1 rc</t>
  </si>
  <si>
    <t>F200 F 19mar20 0.1m</t>
  </si>
  <si>
    <t>B 05oct20  1 or 4 m?</t>
  </si>
  <si>
    <t>F 15sep20 isco</t>
  </si>
  <si>
    <t>isco 25may20</t>
  </si>
  <si>
    <t>B 16sep20 3.0m DUP</t>
  </si>
  <si>
    <t>isco 25may20 SPK</t>
  </si>
  <si>
    <t>F 15sep20 0.1m</t>
  </si>
  <si>
    <t>F 04may20 1.6m</t>
  </si>
  <si>
    <t>FCR50 5.0m 30mar20 r1 rc</t>
  </si>
  <si>
    <t>FCR50 9,0m 30mar20 r1 rc</t>
  </si>
  <si>
    <t>B 05oct20 3.0m</t>
  </si>
  <si>
    <t>isco 10aug20 r1</t>
  </si>
  <si>
    <t>F 10aug20 1.6m</t>
  </si>
  <si>
    <t>B 30mar20 11.0m r1</t>
  </si>
  <si>
    <t>F 30sep20 1.6m</t>
  </si>
  <si>
    <t>F 24aug20 1.6m</t>
  </si>
  <si>
    <t>B 05oct20 3.0m DUP</t>
  </si>
  <si>
    <t>F 24aug20 1.6m SPK</t>
  </si>
  <si>
    <t>F 1.6m 30mar20 r1</t>
  </si>
  <si>
    <t>F 15sep20 5.0m</t>
  </si>
  <si>
    <t>F100 19mar20 0.1m r1</t>
  </si>
  <si>
    <t>B30 30mar20 0.1m r1</t>
  </si>
  <si>
    <t>F 30sep20 6.2m</t>
  </si>
  <si>
    <t>F20 19mar20 0.1m r1</t>
  </si>
  <si>
    <t>FCR50 6.2m 30mar20 r1 rc</t>
  </si>
  <si>
    <t>F01 19mar20 0.1m r1</t>
  </si>
  <si>
    <t>F102 19mar20 0.1m r1</t>
  </si>
  <si>
    <t>B30 30mar20 0.1m r1 DUP</t>
  </si>
  <si>
    <t>F102 19mar20 0.1m r1 SPK</t>
  </si>
  <si>
    <t>F 02sep 20 1.6m</t>
  </si>
  <si>
    <t>F 20jul20 inf</t>
  </si>
  <si>
    <t>F 12jun20 1.6m</t>
  </si>
  <si>
    <t>F 20jul20 wet</t>
  </si>
  <si>
    <t>F 06oct20 1.6m</t>
  </si>
  <si>
    <t>F100 inf 08jun20</t>
  </si>
  <si>
    <t>F 22jun20 isco</t>
  </si>
  <si>
    <t>B 30mar20 0.1m B200 r1</t>
  </si>
  <si>
    <t>B 30mar20 3.0m r1</t>
  </si>
  <si>
    <t>F 06oct20 1.6m DUP</t>
  </si>
  <si>
    <t>B 30mar20 3.0m r1 SPK</t>
  </si>
  <si>
    <t>FCR100 isco 11may20 r1</t>
  </si>
  <si>
    <t>F 08jun20 1.6m</t>
  </si>
  <si>
    <t>B 30mar20 9.0m r1</t>
  </si>
  <si>
    <t>F 22jun20 1.6m</t>
  </si>
  <si>
    <t>F 22jun20 F100</t>
  </si>
  <si>
    <t>F 1.6m 18may20</t>
  </si>
  <si>
    <t>F 13apr20 1.6m</t>
  </si>
  <si>
    <t>F 22jun20 F200</t>
  </si>
  <si>
    <t>F 05oct20 wet</t>
  </si>
  <si>
    <t>F 15sep20 6.2m</t>
  </si>
  <si>
    <t>F50 25may1.6m</t>
  </si>
  <si>
    <t>F 1.6m 18may20 DUP</t>
  </si>
  <si>
    <t>F50 25may20 1.6m SPK</t>
  </si>
  <si>
    <t>B 30mar20 0.1m B100</t>
  </si>
  <si>
    <t>F 19mar20 0.1m F101 r1</t>
  </si>
  <si>
    <t>F 15sep20 weir</t>
  </si>
  <si>
    <t>F 19mar20 0.1m F99 r1</t>
  </si>
  <si>
    <t>FCR 1.6m 11may20 r1</t>
  </si>
  <si>
    <t>F 20jul20 1.6m</t>
  </si>
  <si>
    <t>isco 02sep20 r1</t>
  </si>
  <si>
    <t>F 19mar20 0.1m F45 r1</t>
  </si>
  <si>
    <t>F 04apr20 1.6m</t>
  </si>
  <si>
    <t>FCR 1.6m 17aug20</t>
  </si>
  <si>
    <t>FCR 1.6m 11may20 r1 DUP</t>
  </si>
  <si>
    <t>FCR 1.6m 17aug20 SPK</t>
  </si>
  <si>
    <t>OM_10-15-2020_09-17-55AM.OMN</t>
  </si>
  <si>
    <t>ug P/L</t>
  </si>
  <si>
    <t>ug N/L</t>
  </si>
  <si>
    <t>carrier blank</t>
  </si>
  <si>
    <t>Cal 150</t>
  </si>
  <si>
    <t>Cal 100</t>
  </si>
  <si>
    <t>Cal 50</t>
  </si>
  <si>
    <t>Cal 25</t>
  </si>
  <si>
    <t>Cal 10</t>
  </si>
  <si>
    <t>Cal 5</t>
  </si>
  <si>
    <t>Cal 0</t>
  </si>
  <si>
    <t>nitrite in carrier</t>
  </si>
  <si>
    <t>nitrate in carrier</t>
  </si>
  <si>
    <t>Sample 018</t>
  </si>
  <si>
    <t>Sample 019</t>
  </si>
  <si>
    <t>Sample 020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</si>
  <si>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</si>
  <si>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</si>
  <si>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</si>
  <si>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</si>
  <si>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</si>
  <si>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</si>
  <si>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</si>
  <si>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digested chk 25</t>
  </si>
  <si>
    <t>Sample 028</t>
  </si>
  <si>
    <t>Sample 029</t>
  </si>
  <si>
    <t>Sample 030</t>
  </si>
  <si>
    <t>Sample 031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</si>
  <si>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</si>
  <si>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</si>
  <si>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</si>
  <si>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</si>
  <si>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</si>
  <si>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</si>
  <si>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</si>
  <si>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</si>
  <si>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</si>
  <si>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041</t>
  </si>
  <si>
    <t>Sample 042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</si>
  <si>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</si>
  <si>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</si>
  <si>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</si>
  <si>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</si>
  <si>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</si>
  <si>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</si>
  <si>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</si>
  <si>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</si>
  <si>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</si>
  <si>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</si>
  <si>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053</t>
  </si>
  <si>
    <t>Sample 054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</si>
  <si>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</si>
  <si>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</si>
  <si>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</si>
  <si>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</si>
  <si>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</si>
  <si>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</si>
  <si>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</si>
  <si>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</si>
  <si>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</si>
  <si>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</si>
  <si>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065</t>
  </si>
  <si>
    <t>Sample 066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</si>
  <si>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</si>
  <si>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</si>
  <si>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</si>
  <si>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</si>
  <si>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</si>
  <si>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</si>
  <si>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</si>
  <si>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</si>
  <si>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</si>
  <si>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</si>
  <si>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077</t>
  </si>
  <si>
    <t>digested chk 150</t>
  </si>
  <si>
    <t>digested chk 100</t>
  </si>
  <si>
    <t>digested chk 50</t>
  </si>
  <si>
    <t>digested chk 10</t>
  </si>
  <si>
    <t>digested chk 5</t>
  </si>
  <si>
    <t>digested chk 0</t>
  </si>
  <si>
    <t>Sample 078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</si>
  <si>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</si>
  <si>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</si>
  <si>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</si>
  <si>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</si>
  <si>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</si>
  <si>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</si>
  <si>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</si>
  <si>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</si>
  <si>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</si>
  <si>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</si>
  <si>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089</t>
  </si>
  <si>
    <t>Sample 090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</si>
  <si>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</si>
  <si>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</si>
  <si>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</si>
  <si>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</si>
  <si>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</si>
  <si>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</si>
  <si>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</si>
  <si>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</si>
  <si>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</si>
  <si>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</si>
  <si>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</si>
  <si>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</si>
  <si>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</si>
  <si>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</si>
  <si>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</si>
  <si>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</si>
  <si>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</si>
  <si>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</si>
  <si>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</si>
  <si>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</si>
  <si>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</si>
  <si>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</si>
  <si>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</si>
  <si>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</si>
  <si>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</si>
  <si>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</si>
  <si>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</si>
  <si>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</si>
  <si>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</si>
  <si>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</si>
  <si>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</si>
  <si>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</si>
  <si>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</si>
  <si>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</si>
  <si>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</si>
  <si>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</si>
  <si>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</si>
  <si>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</si>
  <si>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</si>
  <si>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</si>
  <si>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</si>
  <si>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</si>
  <si>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</si>
  <si>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</si>
  <si>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</si>
  <si>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</si>
  <si>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</si>
  <si>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</si>
  <si>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</si>
  <si>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</si>
  <si>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</si>
  <si>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REPEAT 151</t>
  </si>
  <si>
    <t>oor rerun diluted</t>
  </si>
  <si>
    <t>misintegration</t>
  </si>
  <si>
    <t>1) an error in stored standard curve because 2nd 150 rep is misidentified as a 100- eliminate that rep</t>
  </si>
  <si>
    <t>Run Number</t>
  </si>
  <si>
    <t>Column Efficiency</t>
  </si>
  <si>
    <t>beginning middle</t>
  </si>
  <si>
    <t>middle end</t>
  </si>
  <si>
    <t>b</t>
  </si>
  <si>
    <t>m</t>
  </si>
  <si>
    <t>e</t>
  </si>
  <si>
    <t>note on prep map double spike?</t>
  </si>
  <si>
    <t>Call:</t>
  </si>
  <si>
    <t>lm(formula = x ~ poly(y, 2, raw = TRUE), data = data1, weights = 1/x)</t>
  </si>
  <si>
    <t>Weighted Residuals:</t>
  </si>
  <si>
    <t xml:space="preserve">    Min      1Q  Median      3Q     Max </t>
  </si>
  <si>
    <t>Coefficients:</t>
  </si>
  <si>
    <t>---</t>
  </si>
  <si>
    <t>Signif. codes:  0 ‘***’ 0.001 ‘**’ 0.01 ‘*’ 0.05 ‘.’ 0.1 ‘ ’ 1</t>
  </si>
  <si>
    <t>middle</t>
  </si>
  <si>
    <t>end</t>
  </si>
  <si>
    <t>Chk area</t>
  </si>
  <si>
    <t xml:space="preserve">-11.302   1.938   6.966   7.718  12.316 </t>
  </si>
  <si>
    <t xml:space="preserve">                        Estimate Std. Error t value Pr(&gt;|t|)   </t>
  </si>
  <si>
    <t xml:space="preserve">(Intercept)               38.910    104.949   0.371  0.71855   </t>
  </si>
  <si>
    <t xml:space="preserve">poly(y, 2, raw = TRUE)1  -35.739     24.440  -1.462  0.17436   </t>
  </si>
  <si>
    <t>poly(y, 2, raw = TRUE)2    5.028      1.195   4.207  0.00181 **</t>
  </si>
  <si>
    <t>Residual standard error: 8.888 on 10 degrees of freedom</t>
  </si>
  <si>
    <t xml:space="preserve">Multiple R-squared:  0.8824,    Adjusted R-squared:  0.8588 </t>
  </si>
  <si>
    <t>F-statistic: 37.51 on 2 and 10 DF,  p-value: 2.252e-05</t>
  </si>
  <si>
    <t xml:space="preserve">-11.175   2.361   7.853   9.355  13.430 </t>
  </si>
  <si>
    <t xml:space="preserve">(Intercept)               30.124     95.702   0.315  0.76011   </t>
  </si>
  <si>
    <t xml:space="preserve">poly(y, 2, raw = TRUE)1  -31.882     24.561  -1.298  0.22655   </t>
  </si>
  <si>
    <t>poly(y, 2, raw = TRUE)2    5.079      1.294   3.926  0.00348 **</t>
  </si>
  <si>
    <t>Residual standard error: 10.13 on 9 degrees of freedom</t>
  </si>
  <si>
    <t xml:space="preserve">Multiple R-squared:  0.8615,    Adjusted R-squared:  0.8308 </t>
  </si>
  <si>
    <t>F-statistic:    28 on 2 and 9 DF,  p-value: 0.0001367</t>
  </si>
  <si>
    <t>(5.028*X^2)+(-35.739*X)+38.910</t>
  </si>
  <si>
    <t>(5.079*X^2)+(-31.882*X)+30.124</t>
  </si>
  <si>
    <t>b-m</t>
  </si>
  <si>
    <t>m-e</t>
  </si>
  <si>
    <t>OM_10-15-2020_10-22-59AMedit1.omn</t>
  </si>
  <si>
    <t>DIL 59</t>
  </si>
  <si>
    <t>DIL 60</t>
  </si>
  <si>
    <t>DIL 64</t>
  </si>
  <si>
    <t>DIL 66</t>
  </si>
  <si>
    <t>DIL 68</t>
  </si>
  <si>
    <t>DIL 88</t>
  </si>
  <si>
    <t>1st rep start</t>
  </si>
  <si>
    <t>2nd rep start</t>
  </si>
  <si>
    <t>2) I did not enter TN as 10x TP in stored standard curve</t>
  </si>
  <si>
    <t>3) some decline in TN signal strength over run</t>
  </si>
  <si>
    <t>Known TP</t>
  </si>
  <si>
    <t>Versions of TN curve</t>
  </si>
  <si>
    <t>Lachat based on 2nd rep start</t>
  </si>
  <si>
    <t>(7.16e-3*X^2)+(8.50*X)-52.3</t>
  </si>
  <si>
    <t>Proportion of initial chk area</t>
  </si>
  <si>
    <t>Proportion for correction</t>
  </si>
  <si>
    <t>Corrected pk area</t>
  </si>
  <si>
    <t>Inversely predicted conc</t>
  </si>
  <si>
    <t>empty tube</t>
  </si>
  <si>
    <t>WATER BLANKS</t>
  </si>
  <si>
    <t>problems with a decline in TN signal over run</t>
  </si>
  <si>
    <t xml:space="preserve">I also seem to have forgotten to spike some samples </t>
  </si>
  <si>
    <t>OM_10-22-2020_09-08-01AM.OMN</t>
  </si>
  <si>
    <t>cal std 5</t>
  </si>
  <si>
    <t>cal std 2.5</t>
  </si>
  <si>
    <t>nitrate in water</t>
  </si>
  <si>
    <t>S4</t>
  </si>
  <si>
    <t>nitrite in water</t>
  </si>
  <si>
    <t>S5</t>
  </si>
  <si>
    <t>digested blank</t>
  </si>
  <si>
    <t>S6</t>
  </si>
  <si>
    <t>OM_10-22-2020_10-09-09AM.OMN</t>
  </si>
  <si>
    <t>chk 25</t>
  </si>
  <si>
    <t>OM_10-22-2020_10-45-05AM.OMN</t>
  </si>
  <si>
    <t>OM_10-22-2020_11-52-24AM.OMN</t>
  </si>
  <si>
    <t>chk 150</t>
  </si>
  <si>
    <t>chk 100</t>
  </si>
  <si>
    <t>chk 50</t>
  </si>
  <si>
    <t>chk 10</t>
  </si>
  <si>
    <t>chk 5</t>
  </si>
  <si>
    <t>chk 2.5</t>
  </si>
  <si>
    <t>chk 0</t>
  </si>
  <si>
    <t>RECALIBRATED HERE</t>
  </si>
  <si>
    <t xml:space="preserve">RUN 1 </t>
  </si>
  <si>
    <t xml:space="preserve">     Min       1Q   Median       3Q      Max </t>
  </si>
  <si>
    <t xml:space="preserve">                         Estimate Std. Error t value Pr(&gt;|t|)   </t>
  </si>
  <si>
    <t xml:space="preserve">             Estimate Std. Error t value Pr(&gt;|t|)    </t>
  </si>
  <si>
    <t>(Intercept) 7.1139169  0.2382331   29.86 2.31e-13 ***</t>
  </si>
  <si>
    <t>x           0.0135220  0.0003449   39.20 6.95e-15 ***</t>
  </si>
  <si>
    <t>Residual standard error: 0.6955 on 13 degrees of freedom</t>
  </si>
  <si>
    <t xml:space="preserve">Multiple R-squared:  0.9916,    Adjusted R-squared:  0.991 </t>
  </si>
  <si>
    <t>F-statistic:  1537 on 1 and 13 DF,  p-value: 6.95e-15</t>
  </si>
  <si>
    <t>(Intercept) 7.5593483  0.1708267   44.25 1.45e-15 ***</t>
  </si>
  <si>
    <t>x           0.0137818  0.0002473   55.72  &lt; 2e-16 ***</t>
  </si>
  <si>
    <t>Residual standard error: 0.4987 on 13 degrees of freedom</t>
  </si>
  <si>
    <t xml:space="preserve">Multiple R-squared:  0.9958,    Adjusted R-squared:  0.9955 </t>
  </si>
  <si>
    <t>F-statistic:  3105 on 1 and 13 DF,  p-value: &lt; 2.2e-16</t>
  </si>
  <si>
    <t xml:space="preserve">-12.0670  -0.0591   1.5645   6.3307   9.7217 </t>
  </si>
  <si>
    <t xml:space="preserve">                         Estimate Std. Error t value Pr(&gt;|t|)  </t>
  </si>
  <si>
    <t xml:space="preserve">(Intercept)             -203.9766   119.9393  -1.701   0.1171  </t>
  </si>
  <si>
    <t xml:space="preserve">poly(y, 2, raw = TRUE)1   14.9595    21.6861   0.690   0.5046  </t>
  </si>
  <si>
    <t>poly(y, 2, raw = TRUE)2    1.8781     0.7685   2.444   0.0326 *</t>
  </si>
  <si>
    <t>Residual standard error: 6.66 on 11 degrees of freedom</t>
  </si>
  <si>
    <t xml:space="preserve">Multiple R-squared:  0.9263,    Adjusted R-squared:  0.9129 </t>
  </si>
  <si>
    <t>F-statistic: 69.17 on 2 and 11 DF,  p-value: 5.884e-07</t>
  </si>
  <si>
    <t xml:space="preserve">-9.1654 -1.4697  0.8197  3.3522  8.9107 </t>
  </si>
  <si>
    <t>(Intercept)             -313.5010    89.0948  -3.519  0.00423 **</t>
  </si>
  <si>
    <t xml:space="preserve">poly(y, 2, raw = TRUE)1   34.5207    15.6943   2.200  0.04817 * </t>
  </si>
  <si>
    <t xml:space="preserve">poly(y, 2, raw = TRUE)2    1.1266     0.5327   2.115  0.05604 . </t>
  </si>
  <si>
    <t>Residual standard error: 4.839 on 12 degrees of freedom</t>
  </si>
  <si>
    <t xml:space="preserve">Multiple R-squared:  0.9576,    Adjusted R-squared:  0.9506 </t>
  </si>
  <si>
    <t>F-statistic: 135.6 on 2 and 12 DF,  p-value: 5.791e-09</t>
  </si>
  <si>
    <t>(1.1266*X^2)+(34.5207*X)-313.5010</t>
  </si>
  <si>
    <t>(1.8781*X^2)+(14.9595*X)-203.9766</t>
  </si>
  <si>
    <t>failed check</t>
  </si>
  <si>
    <t>(-0.6629*X^2)+(112.33*X)-633.57</t>
  </si>
  <si>
    <t>using middle standards</t>
  </si>
  <si>
    <t>PASS</t>
  </si>
  <si>
    <t>FAIL</t>
  </si>
  <si>
    <t>TP run 1</t>
  </si>
  <si>
    <t>TP run 2</t>
  </si>
  <si>
    <t>TN run 1 mid cal</t>
  </si>
  <si>
    <t>TN run 1 modeled</t>
  </si>
  <si>
    <t>TN run 2 after mid cal</t>
  </si>
  <si>
    <t>misintegrated or oor?</t>
  </si>
  <si>
    <t>using modeled decline in efficiency</t>
  </si>
  <si>
    <t>Total Phophorus ppb</t>
  </si>
  <si>
    <t>Total Nitrogen ppb</t>
  </si>
  <si>
    <t>Assuming bobbie used data from QAQC 1st try and that 2nd try was ignored</t>
  </si>
  <si>
    <t>all TN data should have a 2 QAQC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</si>
</sst>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Lucida Console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8" fillId="0" borderId="0" xfId="42" applyNumberFormat="1"/>
    <xf numFmtId="164" fontId="1" fillId="0" borderId="0" xfId="47" applyNumberFormat="1" applyFill="1"/>
    <xf numFmtId="0" fontId="0" fillId="33" borderId="0" xfId="0" applyFill="1"/>
    <xf numFmtId="0" fontId="0" fillId="34" borderId="0" xfId="0" applyFill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35" borderId="0" xfId="0" applyFont="1" applyFill="1" applyAlignment="1">
      <alignment vertical="center"/>
    </xf>
    <xf numFmtId="1" fontId="0" fillId="0" borderId="0" xfId="0" applyNumberFormat="1"/>
    <xf numFmtId="0" fontId="0" fillId="36" borderId="0" xfId="0" applyFill="1"/>
    <xf numFmtId="1" fontId="0" fillId="37" borderId="0" xfId="0" applyNumberFormat="1" applyFill="1"/>
    <xf numFmtId="1" fontId="0" fillId="0" borderId="0" xfId="0" applyNumberFormat="1" applyFill="1"/>
    <xf numFmtId="0" fontId="0" fillId="38" borderId="0" xfId="0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stds over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'changes over run 1'!$O$3:$O$9</c:f>
              <c:numCache>
                <c:formatCode>General</c:formatCode>
                <c:ptCount val="7"/>
                <c:pt idx="0">
                  <c:v>23.4</c:v>
                </c:pt>
                <c:pt idx="1">
                  <c:v>18</c:v>
                </c:pt>
                <c:pt idx="2">
                  <c:v>12.1</c:v>
                </c:pt>
                <c:pt idx="3">
                  <c:v>8.94</c:v>
                </c:pt>
                <c:pt idx="4">
                  <c:v>7.4</c:v>
                </c:pt>
                <c:pt idx="5">
                  <c:v>6.92</c:v>
                </c:pt>
                <c:pt idx="6">
                  <c:v>6.07</c:v>
                </c:pt>
              </c:numCache>
            </c:numRef>
          </c:xVal>
          <c:yVal>
            <c:numRef>
              <c:f>'changes over run 1'!$N$3:$N$9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45EF-900D-9B2C90255EAA}"/>
            </c:ext>
          </c:extLst>
        </c:ser>
        <c:ser>
          <c:idx val="3"/>
          <c:order val="1"/>
          <c:tx>
            <c:v>2nd 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65879534521349E-2"/>
                  <c:y val="0.3892098551694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1'!$P$3:$P$9</c:f>
              <c:numCache>
                <c:formatCode>General</c:formatCode>
                <c:ptCount val="7"/>
                <c:pt idx="0">
                  <c:v>22.3</c:v>
                </c:pt>
                <c:pt idx="1">
                  <c:v>17.399999999999999</c:v>
                </c:pt>
                <c:pt idx="2">
                  <c:v>12</c:v>
                </c:pt>
                <c:pt idx="3">
                  <c:v>9.07</c:v>
                </c:pt>
                <c:pt idx="4">
                  <c:v>7.18</c:v>
                </c:pt>
                <c:pt idx="5">
                  <c:v>6.74</c:v>
                </c:pt>
                <c:pt idx="6">
                  <c:v>6.12</c:v>
                </c:pt>
              </c:numCache>
            </c:numRef>
          </c:xVal>
          <c:yVal>
            <c:numRef>
              <c:f>'changes over run 1'!$N$3:$N$9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4-423F-A07C-81777F1FDAA3}"/>
            </c:ext>
          </c:extLst>
        </c:ser>
        <c:ser>
          <c:idx val="1"/>
          <c:order val="2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239219651332662"/>
                  <c:y val="4.14215831924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1'!$Q$3:$Q$9</c:f>
              <c:numCache>
                <c:formatCode>General</c:formatCode>
                <c:ptCount val="7"/>
                <c:pt idx="0">
                  <c:v>21.8</c:v>
                </c:pt>
                <c:pt idx="1">
                  <c:v>16.100000000000001</c:v>
                </c:pt>
                <c:pt idx="2">
                  <c:v>10.6</c:v>
                </c:pt>
                <c:pt idx="3">
                  <c:v>8.1300000000000008</c:v>
                </c:pt>
                <c:pt idx="4">
                  <c:v>6.87</c:v>
                </c:pt>
                <c:pt idx="5">
                  <c:v>6.87</c:v>
                </c:pt>
                <c:pt idx="6">
                  <c:v>5.5</c:v>
                </c:pt>
              </c:numCache>
            </c:numRef>
          </c:xVal>
          <c:yVal>
            <c:numRef>
              <c:f>'changes over run 1'!$N$3:$N$9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A-45EF-900D-9B2C90255EAA}"/>
            </c:ext>
          </c:extLst>
        </c:ser>
        <c:ser>
          <c:idx val="2"/>
          <c:order val="3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234916730878163"/>
                  <c:y val="5.8810996791310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1'!$R$3:$R$9</c:f>
              <c:numCache>
                <c:formatCode>General</c:formatCode>
                <c:ptCount val="7"/>
                <c:pt idx="0">
                  <c:v>21.6</c:v>
                </c:pt>
                <c:pt idx="1">
                  <c:v>15.5</c:v>
                </c:pt>
                <c:pt idx="2">
                  <c:v>9.7200000000000006</c:v>
                </c:pt>
                <c:pt idx="3">
                  <c:v>7.79</c:v>
                </c:pt>
                <c:pt idx="4">
                  <c:v>5.96</c:v>
                </c:pt>
                <c:pt idx="5">
                  <c:v>6.33</c:v>
                </c:pt>
                <c:pt idx="6">
                  <c:v>4.82</c:v>
                </c:pt>
              </c:numCache>
            </c:numRef>
          </c:xVal>
          <c:yVal>
            <c:numRef>
              <c:f>'changes over run 1'!$N$3:$N$9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A-45EF-900D-9B2C9025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0872"/>
        <c:axId val="428083656"/>
      </c:scatterChart>
      <c:valAx>
        <c:axId val="42809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3656"/>
        <c:crosses val="autoZero"/>
        <c:crossBetween val="midCat"/>
      </c:valAx>
      <c:valAx>
        <c:axId val="428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# vs chk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31167979002627"/>
                  <c:y val="0.126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1'!$AP$23:$AP$233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xVal>
          <c:yVal>
            <c:numRef>
              <c:f>'changes over run 1'!$AQ$23:$AQ$233</c:f>
              <c:numCache>
                <c:formatCode>General</c:formatCode>
                <c:ptCount val="211"/>
                <c:pt idx="12">
                  <c:v>8.94</c:v>
                </c:pt>
                <c:pt idx="13">
                  <c:v>9.07</c:v>
                </c:pt>
                <c:pt idx="36">
                  <c:v>8.3000000000000007</c:v>
                </c:pt>
                <c:pt idx="48">
                  <c:v>8.41</c:v>
                </c:pt>
                <c:pt idx="60">
                  <c:v>8.4600000000000009</c:v>
                </c:pt>
                <c:pt idx="72">
                  <c:v>8.35</c:v>
                </c:pt>
                <c:pt idx="84">
                  <c:v>8.4600000000000009</c:v>
                </c:pt>
                <c:pt idx="99">
                  <c:v>8.1300000000000008</c:v>
                </c:pt>
                <c:pt idx="115">
                  <c:v>8.34</c:v>
                </c:pt>
                <c:pt idx="127">
                  <c:v>7.84</c:v>
                </c:pt>
                <c:pt idx="139">
                  <c:v>7.97</c:v>
                </c:pt>
                <c:pt idx="151">
                  <c:v>7.83</c:v>
                </c:pt>
                <c:pt idx="163">
                  <c:v>7.5</c:v>
                </c:pt>
                <c:pt idx="175">
                  <c:v>7.37</c:v>
                </c:pt>
                <c:pt idx="187">
                  <c:v>6.54</c:v>
                </c:pt>
                <c:pt idx="198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3-4594-A5FE-7936A10F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1232"/>
        <c:axId val="507409352"/>
      </c:scatterChart>
      <c:valAx>
        <c:axId val="43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352"/>
        <c:crosses val="autoZero"/>
        <c:crossBetween val="midCat"/>
      </c:valAx>
      <c:valAx>
        <c:axId val="5074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# vs proportion of initial chk area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# vs proportion of initial chk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31167979002627"/>
                  <c:y val="0.126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1'!$AP$23:$AP$233</c:f>
              <c:numCache>
                <c:formatCode>General</c:formatCode>
                <c:ptCount val="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</c:numCache>
            </c:numRef>
          </c:xVal>
          <c:yVal>
            <c:numRef>
              <c:f>'changes over run 1'!$AR$23:$AR$233</c:f>
              <c:numCache>
                <c:formatCode>General</c:formatCode>
                <c:ptCount val="211"/>
                <c:pt idx="12">
                  <c:v>0.99278178789561344</c:v>
                </c:pt>
                <c:pt idx="13">
                  <c:v>1.0072182121043864</c:v>
                </c:pt>
                <c:pt idx="36">
                  <c:v>0.92171016102165459</c:v>
                </c:pt>
                <c:pt idx="48">
                  <c:v>0.93392559689061627</c:v>
                </c:pt>
                <c:pt idx="60">
                  <c:v>0.93947806774014442</c:v>
                </c:pt>
                <c:pt idx="72">
                  <c:v>0.92726263187118252</c:v>
                </c:pt>
                <c:pt idx="84">
                  <c:v>0.93947806774014442</c:v>
                </c:pt>
                <c:pt idx="99">
                  <c:v>0.90283176013325928</c:v>
                </c:pt>
                <c:pt idx="115">
                  <c:v>0.92615213770127702</c:v>
                </c:pt>
                <c:pt idx="127">
                  <c:v>0.87062742920599656</c:v>
                </c:pt>
                <c:pt idx="139">
                  <c:v>0.88506385341476945</c:v>
                </c:pt>
                <c:pt idx="151">
                  <c:v>0.86951693503609095</c:v>
                </c:pt>
                <c:pt idx="163">
                  <c:v>0.83287062742920592</c:v>
                </c:pt>
                <c:pt idx="175">
                  <c:v>0.81843420322043303</c:v>
                </c:pt>
                <c:pt idx="187">
                  <c:v>0.72626318711826754</c:v>
                </c:pt>
                <c:pt idx="198">
                  <c:v>0.86507495835646853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7-4736-A500-293B99C7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1232"/>
        <c:axId val="507409352"/>
      </c:scatterChart>
      <c:valAx>
        <c:axId val="43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352"/>
        <c:crosses val="autoZero"/>
        <c:crossBetween val="midCat"/>
      </c:valAx>
      <c:valAx>
        <c:axId val="5074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stds over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'changes over run 2'!$O$3:$O$9</c:f>
              <c:numCache>
                <c:formatCode>General</c:formatCode>
                <c:ptCount val="7"/>
                <c:pt idx="0">
                  <c:v>29.2</c:v>
                </c:pt>
                <c:pt idx="1">
                  <c:v>20.9</c:v>
                </c:pt>
                <c:pt idx="2">
                  <c:v>14.5</c:v>
                </c:pt>
                <c:pt idx="3">
                  <c:v>11.5</c:v>
                </c:pt>
                <c:pt idx="4">
                  <c:v>9.1300000000000008</c:v>
                </c:pt>
                <c:pt idx="5">
                  <c:v>8.6999999999999993</c:v>
                </c:pt>
                <c:pt idx="6">
                  <c:v>7.77</c:v>
                </c:pt>
              </c:numCache>
            </c:numRef>
          </c:xVal>
          <c:yVal>
            <c:numRef>
              <c:f>'changes over run 2'!$N$3:$N$9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F-4395-9C76-8C30A2B2A4E1}"/>
            </c:ext>
          </c:extLst>
        </c:ser>
        <c:ser>
          <c:idx val="3"/>
          <c:order val="1"/>
          <c:tx>
            <c:v>2nd 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65879534521349E-2"/>
                  <c:y val="0.3892098551694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2'!$P$3:$P$9</c:f>
              <c:numCache>
                <c:formatCode>General</c:formatCode>
                <c:ptCount val="7"/>
                <c:pt idx="0">
                  <c:v>28.8</c:v>
                </c:pt>
                <c:pt idx="1">
                  <c:v>21</c:v>
                </c:pt>
                <c:pt idx="2">
                  <c:v>14.8</c:v>
                </c:pt>
                <c:pt idx="3">
                  <c:v>11.1</c:v>
                </c:pt>
                <c:pt idx="4">
                  <c:v>9.18</c:v>
                </c:pt>
                <c:pt idx="5">
                  <c:v>9.1999999999999993</c:v>
                </c:pt>
                <c:pt idx="6">
                  <c:v>7.69</c:v>
                </c:pt>
              </c:numCache>
            </c:numRef>
          </c:xVal>
          <c:yVal>
            <c:numRef>
              <c:f>'changes over run 2'!$N$3:$N$9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F-4395-9C76-8C30A2B2A4E1}"/>
            </c:ext>
          </c:extLst>
        </c:ser>
        <c:ser>
          <c:idx val="1"/>
          <c:order val="2"/>
          <c:tx>
            <c:v>middle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'changes over run 2'!$Q$3:$Q$9</c:f>
              <c:numCache>
                <c:formatCode>General</c:formatCode>
                <c:ptCount val="7"/>
                <c:pt idx="0">
                  <c:v>27.9</c:v>
                </c:pt>
                <c:pt idx="1">
                  <c:v>21.2</c:v>
                </c:pt>
                <c:pt idx="2">
                  <c:v>13.4</c:v>
                </c:pt>
                <c:pt idx="3">
                  <c:v>10.9</c:v>
                </c:pt>
                <c:pt idx="4">
                  <c:v>9.2899999999999991</c:v>
                </c:pt>
                <c:pt idx="6">
                  <c:v>8.08</c:v>
                </c:pt>
              </c:numCache>
            </c:numRef>
          </c:xVal>
          <c:yVal>
            <c:numRef>
              <c:f>'changes over run 2'!$N$3:$N$9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F-4395-9C76-8C30A2B2A4E1}"/>
            </c:ext>
          </c:extLst>
        </c:ser>
        <c:ser>
          <c:idx val="2"/>
          <c:order val="3"/>
          <c:tx>
            <c:v>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234916730878163"/>
                  <c:y val="5.88109967913108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2'!$R$3:$R$9</c:f>
              <c:numCache>
                <c:formatCode>General</c:formatCode>
                <c:ptCount val="7"/>
                <c:pt idx="0">
                  <c:v>26.5</c:v>
                </c:pt>
                <c:pt idx="1">
                  <c:v>21.1</c:v>
                </c:pt>
                <c:pt idx="2">
                  <c:v>13.6</c:v>
                </c:pt>
                <c:pt idx="3">
                  <c:v>9.7200000000000006</c:v>
                </c:pt>
                <c:pt idx="4">
                  <c:v>8.44</c:v>
                </c:pt>
                <c:pt idx="5">
                  <c:v>8.1300000000000008</c:v>
                </c:pt>
                <c:pt idx="6">
                  <c:v>5.99</c:v>
                </c:pt>
              </c:numCache>
            </c:numRef>
          </c:xVal>
          <c:yVal>
            <c:numRef>
              <c:f>'changes over run 2'!$N$3:$N$9</c:f>
              <c:numCache>
                <c:formatCode>General</c:formatCode>
                <c:ptCount val="7"/>
                <c:pt idx="0">
                  <c:v>1500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F-4395-9C76-8C30A2B2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0872"/>
        <c:axId val="428083656"/>
      </c:scatterChart>
      <c:valAx>
        <c:axId val="42809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3656"/>
        <c:crosses val="autoZero"/>
        <c:crossBetween val="midCat"/>
      </c:valAx>
      <c:valAx>
        <c:axId val="428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# vs chk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31167979002627"/>
                  <c:y val="0.126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2'!$AP$23:$AP$251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'changes over run 2'!$AQ$23:$AQ$251</c:f>
              <c:numCache>
                <c:formatCode>General</c:formatCode>
                <c:ptCount val="229"/>
                <c:pt idx="16">
                  <c:v>11.5</c:v>
                </c:pt>
                <c:pt idx="17">
                  <c:v>11.1</c:v>
                </c:pt>
                <c:pt idx="29">
                  <c:v>11.2</c:v>
                </c:pt>
                <c:pt idx="41">
                  <c:v>10.9</c:v>
                </c:pt>
                <c:pt idx="56">
                  <c:v>9.74</c:v>
                </c:pt>
                <c:pt idx="68">
                  <c:v>9.5299999999999994</c:v>
                </c:pt>
                <c:pt idx="80">
                  <c:v>9.14</c:v>
                </c:pt>
                <c:pt idx="105">
                  <c:v>10.9</c:v>
                </c:pt>
                <c:pt idx="120">
                  <c:v>10.3</c:v>
                </c:pt>
                <c:pt idx="132">
                  <c:v>10.5</c:v>
                </c:pt>
                <c:pt idx="146">
                  <c:v>10.6</c:v>
                </c:pt>
                <c:pt idx="158">
                  <c:v>11.4</c:v>
                </c:pt>
                <c:pt idx="172">
                  <c:v>10.4</c:v>
                </c:pt>
                <c:pt idx="184">
                  <c:v>10.7</c:v>
                </c:pt>
                <c:pt idx="198">
                  <c:v>10.5</c:v>
                </c:pt>
                <c:pt idx="210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9-4043-ACF9-930E6547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1232"/>
        <c:axId val="507409352"/>
      </c:scatterChart>
      <c:valAx>
        <c:axId val="43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352"/>
        <c:crosses val="autoZero"/>
        <c:crossBetween val="midCat"/>
      </c:valAx>
      <c:valAx>
        <c:axId val="5074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# vs proportion of initial chk area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# vs proportion of initial chk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31167979002627"/>
                  <c:y val="0.126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2'!$AP$23:$AP$251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'changes over run 2'!$AR$23:$AR$251</c:f>
              <c:numCache>
                <c:formatCode>General</c:formatCode>
                <c:ptCount val="229"/>
                <c:pt idx="16">
                  <c:v>1.0176991150442478</c:v>
                </c:pt>
                <c:pt idx="17">
                  <c:v>0.98230088495575207</c:v>
                </c:pt>
                <c:pt idx="29">
                  <c:v>0.99115044247787598</c:v>
                </c:pt>
                <c:pt idx="41">
                  <c:v>0.96460176991150437</c:v>
                </c:pt>
                <c:pt idx="56">
                  <c:v>0.86194690265486718</c:v>
                </c:pt>
                <c:pt idx="68">
                  <c:v>0.84336283185840699</c:v>
                </c:pt>
                <c:pt idx="80">
                  <c:v>0.80884955752212384</c:v>
                </c:pt>
                <c:pt idx="105">
                  <c:v>0.96460176991150437</c:v>
                </c:pt>
                <c:pt idx="120">
                  <c:v>0.91150442477876104</c:v>
                </c:pt>
                <c:pt idx="132">
                  <c:v>0.92920353982300874</c:v>
                </c:pt>
                <c:pt idx="146">
                  <c:v>0.93805309734513265</c:v>
                </c:pt>
                <c:pt idx="158">
                  <c:v>1.0088495575221239</c:v>
                </c:pt>
                <c:pt idx="172">
                  <c:v>0.92035398230088494</c:v>
                </c:pt>
                <c:pt idx="184">
                  <c:v>0.94690265486725655</c:v>
                </c:pt>
                <c:pt idx="198">
                  <c:v>0.92920353982300874</c:v>
                </c:pt>
                <c:pt idx="210">
                  <c:v>0.90265486725663702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A-45FB-990A-A5A57203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1232"/>
        <c:axId val="507409352"/>
      </c:scatterChart>
      <c:valAx>
        <c:axId val="43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352"/>
        <c:crosses val="autoZero"/>
        <c:crossBetween val="midCat"/>
      </c:valAx>
      <c:valAx>
        <c:axId val="5074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# vs observed column</a:t>
            </a:r>
            <a:r>
              <a:rPr lang="en-US" baseline="0"/>
              <a:t> efficiency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# vs proportion of initial chk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31167979002627"/>
                  <c:y val="0.1260976232137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'changes over run 2'!$AP$23:$AP$251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'changes over run 2'!$Q$23:$Q$251</c:f>
              <c:numCache>
                <c:formatCode>General</c:formatCode>
                <c:ptCount val="229"/>
                <c:pt idx="7">
                  <c:v>90</c:v>
                </c:pt>
                <c:pt idx="27">
                  <c:v>93.415637860082299</c:v>
                </c:pt>
                <c:pt idx="50">
                  <c:v>115.16587677725117</c:v>
                </c:pt>
                <c:pt idx="92">
                  <c:v>82.198952879581142</c:v>
                </c:pt>
                <c:pt idx="100">
                  <c:v>90.416666666666671</c:v>
                </c:pt>
                <c:pt idx="134">
                  <c:v>94.347826086956516</c:v>
                </c:pt>
                <c:pt idx="160">
                  <c:v>87.068965517241381</c:v>
                </c:pt>
                <c:pt idx="186">
                  <c:v>80.078125</c:v>
                </c:pt>
                <c:pt idx="212">
                  <c:v>75.965665236051507</c:v>
                </c:pt>
                <c:pt idx="227">
                  <c:v>95.217391304347828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A-408F-A6EB-578E4F15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1232"/>
        <c:axId val="507409352"/>
      </c:scatterChart>
      <c:valAx>
        <c:axId val="43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9352"/>
        <c:crosses val="autoZero"/>
        <c:crossBetween val="midCat"/>
      </c:valAx>
      <c:valAx>
        <c:axId val="5074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phosphate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overplots!$B$18:$B$152</c:f>
              <c:numCache>
                <c:formatCode>General</c:formatCode>
                <c:ptCount val="135"/>
                <c:pt idx="0">
                  <c:v>0.58799999999999997</c:v>
                </c:pt>
                <c:pt idx="1">
                  <c:v>0.85699999999999998</c:v>
                </c:pt>
                <c:pt idx="2">
                  <c:v>-0.78300000000000003</c:v>
                </c:pt>
                <c:pt idx="3">
                  <c:v>1.05</c:v>
                </c:pt>
                <c:pt idx="4">
                  <c:v>-0.47099999999999997</c:v>
                </c:pt>
                <c:pt idx="5">
                  <c:v>38.9</c:v>
                </c:pt>
                <c:pt idx="6">
                  <c:v>40.4</c:v>
                </c:pt>
                <c:pt idx="7">
                  <c:v>38.6</c:v>
                </c:pt>
                <c:pt idx="8">
                  <c:v>39.5</c:v>
                </c:pt>
                <c:pt idx="9">
                  <c:v>38.4</c:v>
                </c:pt>
                <c:pt idx="10">
                  <c:v>24</c:v>
                </c:pt>
                <c:pt idx="11">
                  <c:v>23.8</c:v>
                </c:pt>
                <c:pt idx="12">
                  <c:v>22.9</c:v>
                </c:pt>
                <c:pt idx="13">
                  <c:v>23.1</c:v>
                </c:pt>
                <c:pt idx="14">
                  <c:v>24.1</c:v>
                </c:pt>
                <c:pt idx="15">
                  <c:v>21.5</c:v>
                </c:pt>
                <c:pt idx="16">
                  <c:v>20.6</c:v>
                </c:pt>
                <c:pt idx="17">
                  <c:v>21.3</c:v>
                </c:pt>
                <c:pt idx="18">
                  <c:v>51.3</c:v>
                </c:pt>
                <c:pt idx="19">
                  <c:v>27.6</c:v>
                </c:pt>
                <c:pt idx="20">
                  <c:v>21.7</c:v>
                </c:pt>
                <c:pt idx="21">
                  <c:v>120</c:v>
                </c:pt>
                <c:pt idx="22">
                  <c:v>27.6</c:v>
                </c:pt>
                <c:pt idx="23">
                  <c:v>27.7</c:v>
                </c:pt>
                <c:pt idx="24">
                  <c:v>30.9</c:v>
                </c:pt>
                <c:pt idx="25">
                  <c:v>28.1</c:v>
                </c:pt>
                <c:pt idx="26">
                  <c:v>51.8</c:v>
                </c:pt>
                <c:pt idx="27">
                  <c:v>26.7</c:v>
                </c:pt>
                <c:pt idx="28">
                  <c:v>24.2</c:v>
                </c:pt>
                <c:pt idx="29">
                  <c:v>33.6</c:v>
                </c:pt>
                <c:pt idx="30">
                  <c:v>72.2</c:v>
                </c:pt>
                <c:pt idx="31">
                  <c:v>33.200000000000003</c:v>
                </c:pt>
                <c:pt idx="32">
                  <c:v>33.799999999999997</c:v>
                </c:pt>
                <c:pt idx="33">
                  <c:v>20.9</c:v>
                </c:pt>
                <c:pt idx="34">
                  <c:v>27.4</c:v>
                </c:pt>
                <c:pt idx="35">
                  <c:v>42.1</c:v>
                </c:pt>
                <c:pt idx="36">
                  <c:v>16.2</c:v>
                </c:pt>
                <c:pt idx="37">
                  <c:v>28.1</c:v>
                </c:pt>
                <c:pt idx="38">
                  <c:v>38.799999999999997</c:v>
                </c:pt>
                <c:pt idx="39">
                  <c:v>42.2</c:v>
                </c:pt>
                <c:pt idx="40">
                  <c:v>27.2</c:v>
                </c:pt>
                <c:pt idx="43">
                  <c:v>34</c:v>
                </c:pt>
                <c:pt idx="44">
                  <c:v>38.6</c:v>
                </c:pt>
                <c:pt idx="45">
                  <c:v>37</c:v>
                </c:pt>
                <c:pt idx="46">
                  <c:v>32.200000000000003</c:v>
                </c:pt>
                <c:pt idx="47">
                  <c:v>20.3</c:v>
                </c:pt>
                <c:pt idx="49">
                  <c:v>32.6</c:v>
                </c:pt>
                <c:pt idx="51">
                  <c:v>36.6</c:v>
                </c:pt>
                <c:pt idx="52">
                  <c:v>21.3</c:v>
                </c:pt>
                <c:pt idx="53">
                  <c:v>31.4</c:v>
                </c:pt>
                <c:pt idx="54">
                  <c:v>26.5</c:v>
                </c:pt>
                <c:pt idx="55">
                  <c:v>19</c:v>
                </c:pt>
                <c:pt idx="56">
                  <c:v>73.400000000000006</c:v>
                </c:pt>
                <c:pt idx="57">
                  <c:v>39.200000000000003</c:v>
                </c:pt>
                <c:pt idx="58">
                  <c:v>54.8</c:v>
                </c:pt>
                <c:pt idx="59">
                  <c:v>25.2</c:v>
                </c:pt>
                <c:pt idx="60">
                  <c:v>33.6</c:v>
                </c:pt>
                <c:pt idx="61">
                  <c:v>20</c:v>
                </c:pt>
                <c:pt idx="62">
                  <c:v>59.9</c:v>
                </c:pt>
                <c:pt idx="63">
                  <c:v>71.2</c:v>
                </c:pt>
                <c:pt idx="64">
                  <c:v>22.5</c:v>
                </c:pt>
                <c:pt idx="65">
                  <c:v>34.1</c:v>
                </c:pt>
                <c:pt idx="66">
                  <c:v>34.299999999999997</c:v>
                </c:pt>
                <c:pt idx="67">
                  <c:v>27</c:v>
                </c:pt>
                <c:pt idx="68">
                  <c:v>26</c:v>
                </c:pt>
                <c:pt idx="69">
                  <c:v>88.4</c:v>
                </c:pt>
                <c:pt idx="70">
                  <c:v>42</c:v>
                </c:pt>
                <c:pt idx="71">
                  <c:v>55.3</c:v>
                </c:pt>
                <c:pt idx="72">
                  <c:v>97.4</c:v>
                </c:pt>
                <c:pt idx="73">
                  <c:v>25.9</c:v>
                </c:pt>
                <c:pt idx="74">
                  <c:v>119</c:v>
                </c:pt>
                <c:pt idx="75">
                  <c:v>34</c:v>
                </c:pt>
                <c:pt idx="76">
                  <c:v>21.1</c:v>
                </c:pt>
                <c:pt idx="77">
                  <c:v>26.3</c:v>
                </c:pt>
                <c:pt idx="78">
                  <c:v>29.4</c:v>
                </c:pt>
                <c:pt idx="79">
                  <c:v>18.600000000000001</c:v>
                </c:pt>
                <c:pt idx="80">
                  <c:v>98.4</c:v>
                </c:pt>
                <c:pt idx="81">
                  <c:v>35.5</c:v>
                </c:pt>
                <c:pt idx="82">
                  <c:v>22</c:v>
                </c:pt>
                <c:pt idx="83">
                  <c:v>33.200000000000003</c:v>
                </c:pt>
                <c:pt idx="84">
                  <c:v>31.2</c:v>
                </c:pt>
                <c:pt idx="85">
                  <c:v>18.7</c:v>
                </c:pt>
                <c:pt idx="86">
                  <c:v>56.8</c:v>
                </c:pt>
                <c:pt idx="87">
                  <c:v>30.2</c:v>
                </c:pt>
                <c:pt idx="88">
                  <c:v>42</c:v>
                </c:pt>
                <c:pt idx="89">
                  <c:v>26.2</c:v>
                </c:pt>
                <c:pt idx="90">
                  <c:v>37.200000000000003</c:v>
                </c:pt>
                <c:pt idx="91">
                  <c:v>22.8</c:v>
                </c:pt>
                <c:pt idx="92">
                  <c:v>34.299999999999997</c:v>
                </c:pt>
                <c:pt idx="93">
                  <c:v>30.3</c:v>
                </c:pt>
                <c:pt idx="94">
                  <c:v>27.7</c:v>
                </c:pt>
                <c:pt idx="95">
                  <c:v>39.299999999999997</c:v>
                </c:pt>
                <c:pt idx="96">
                  <c:v>42.1</c:v>
                </c:pt>
                <c:pt idx="97">
                  <c:v>23.5</c:v>
                </c:pt>
                <c:pt idx="98">
                  <c:v>67.3</c:v>
                </c:pt>
                <c:pt idx="99">
                  <c:v>42.6</c:v>
                </c:pt>
                <c:pt idx="100">
                  <c:v>27.8</c:v>
                </c:pt>
                <c:pt idx="101">
                  <c:v>19.899999999999999</c:v>
                </c:pt>
                <c:pt idx="102">
                  <c:v>53.8</c:v>
                </c:pt>
                <c:pt idx="103">
                  <c:v>31.9</c:v>
                </c:pt>
                <c:pt idx="104">
                  <c:v>28.8</c:v>
                </c:pt>
                <c:pt idx="105">
                  <c:v>26.7</c:v>
                </c:pt>
                <c:pt idx="106">
                  <c:v>98.4</c:v>
                </c:pt>
                <c:pt idx="107">
                  <c:v>24.9</c:v>
                </c:pt>
                <c:pt idx="108">
                  <c:v>22.8</c:v>
                </c:pt>
                <c:pt idx="109">
                  <c:v>31.9</c:v>
                </c:pt>
                <c:pt idx="110">
                  <c:v>22.5</c:v>
                </c:pt>
                <c:pt idx="111">
                  <c:v>97.6</c:v>
                </c:pt>
                <c:pt idx="112">
                  <c:v>26.3</c:v>
                </c:pt>
                <c:pt idx="113">
                  <c:v>22</c:v>
                </c:pt>
                <c:pt idx="114">
                  <c:v>30.4</c:v>
                </c:pt>
                <c:pt idx="115">
                  <c:v>18.3</c:v>
                </c:pt>
                <c:pt idx="116">
                  <c:v>62.7</c:v>
                </c:pt>
                <c:pt idx="117">
                  <c:v>61.2</c:v>
                </c:pt>
                <c:pt idx="118">
                  <c:v>24.8</c:v>
                </c:pt>
                <c:pt idx="119">
                  <c:v>34.799999999999997</c:v>
                </c:pt>
                <c:pt idx="120">
                  <c:v>31.1</c:v>
                </c:pt>
                <c:pt idx="121">
                  <c:v>18</c:v>
                </c:pt>
                <c:pt idx="122">
                  <c:v>30.7</c:v>
                </c:pt>
                <c:pt idx="123">
                  <c:v>50.8</c:v>
                </c:pt>
                <c:pt idx="124">
                  <c:v>30.4</c:v>
                </c:pt>
                <c:pt idx="125">
                  <c:v>34.6</c:v>
                </c:pt>
                <c:pt idx="126">
                  <c:v>24.3</c:v>
                </c:pt>
                <c:pt idx="127">
                  <c:v>17.2</c:v>
                </c:pt>
                <c:pt idx="128">
                  <c:v>24.9</c:v>
                </c:pt>
                <c:pt idx="129">
                  <c:v>135</c:v>
                </c:pt>
                <c:pt idx="130">
                  <c:v>27.3</c:v>
                </c:pt>
                <c:pt idx="131">
                  <c:v>31.9</c:v>
                </c:pt>
                <c:pt idx="132">
                  <c:v>31.8</c:v>
                </c:pt>
                <c:pt idx="133">
                  <c:v>7.31</c:v>
                </c:pt>
                <c:pt idx="134">
                  <c:v>25.1</c:v>
                </c:pt>
              </c:numCache>
            </c:numRef>
          </c:xVal>
          <c:yVal>
            <c:numRef>
              <c:f>overplots!$C$18:$C$152</c:f>
              <c:numCache>
                <c:formatCode>General</c:formatCode>
                <c:ptCount val="135"/>
                <c:pt idx="0">
                  <c:v>-13.9</c:v>
                </c:pt>
                <c:pt idx="1">
                  <c:v>1.55</c:v>
                </c:pt>
                <c:pt idx="2">
                  <c:v>2.4700000000000002</c:v>
                </c:pt>
                <c:pt idx="3">
                  <c:v>-14.1</c:v>
                </c:pt>
                <c:pt idx="4">
                  <c:v>0.497</c:v>
                </c:pt>
                <c:pt idx="5">
                  <c:v>41.1</c:v>
                </c:pt>
                <c:pt idx="6">
                  <c:v>41</c:v>
                </c:pt>
                <c:pt idx="7">
                  <c:v>40</c:v>
                </c:pt>
                <c:pt idx="8">
                  <c:v>42</c:v>
                </c:pt>
                <c:pt idx="9">
                  <c:v>39.200000000000003</c:v>
                </c:pt>
                <c:pt idx="10">
                  <c:v>25.6</c:v>
                </c:pt>
                <c:pt idx="11">
                  <c:v>25.4</c:v>
                </c:pt>
                <c:pt idx="12">
                  <c:v>23.9</c:v>
                </c:pt>
                <c:pt idx="13">
                  <c:v>23.6</c:v>
                </c:pt>
                <c:pt idx="14">
                  <c:v>25.4</c:v>
                </c:pt>
                <c:pt idx="15">
                  <c:v>19.100000000000001</c:v>
                </c:pt>
                <c:pt idx="16">
                  <c:v>0</c:v>
                </c:pt>
                <c:pt idx="18">
                  <c:v>54.6</c:v>
                </c:pt>
                <c:pt idx="19">
                  <c:v>26.6</c:v>
                </c:pt>
                <c:pt idx="20">
                  <c:v>23.4</c:v>
                </c:pt>
                <c:pt idx="21">
                  <c:v>117</c:v>
                </c:pt>
                <c:pt idx="22">
                  <c:v>28.5</c:v>
                </c:pt>
                <c:pt idx="23">
                  <c:v>24.3</c:v>
                </c:pt>
                <c:pt idx="24">
                  <c:v>28.7</c:v>
                </c:pt>
                <c:pt idx="25">
                  <c:v>27.1</c:v>
                </c:pt>
                <c:pt idx="26">
                  <c:v>55.3</c:v>
                </c:pt>
                <c:pt idx="27">
                  <c:v>26</c:v>
                </c:pt>
                <c:pt idx="28">
                  <c:v>25.8</c:v>
                </c:pt>
                <c:pt idx="29">
                  <c:v>33.299999999999997</c:v>
                </c:pt>
                <c:pt idx="30">
                  <c:v>74.400000000000006</c:v>
                </c:pt>
                <c:pt idx="31">
                  <c:v>34</c:v>
                </c:pt>
                <c:pt idx="32">
                  <c:v>35.4</c:v>
                </c:pt>
                <c:pt idx="33">
                  <c:v>17.2</c:v>
                </c:pt>
                <c:pt idx="34">
                  <c:v>28</c:v>
                </c:pt>
                <c:pt idx="35">
                  <c:v>43.2</c:v>
                </c:pt>
                <c:pt idx="36">
                  <c:v>12.4</c:v>
                </c:pt>
                <c:pt idx="37">
                  <c:v>28</c:v>
                </c:pt>
                <c:pt idx="38">
                  <c:v>40.1</c:v>
                </c:pt>
                <c:pt idx="39">
                  <c:v>43.1</c:v>
                </c:pt>
                <c:pt idx="40">
                  <c:v>8.5500000000000007E-2</c:v>
                </c:pt>
                <c:pt idx="43">
                  <c:v>34.299999999999997</c:v>
                </c:pt>
                <c:pt idx="44">
                  <c:v>40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19.100000000000001</c:v>
                </c:pt>
                <c:pt idx="49">
                  <c:v>35.9</c:v>
                </c:pt>
                <c:pt idx="51">
                  <c:v>36.700000000000003</c:v>
                </c:pt>
                <c:pt idx="52">
                  <c:v>18.899999999999999</c:v>
                </c:pt>
                <c:pt idx="53">
                  <c:v>29.4</c:v>
                </c:pt>
                <c:pt idx="54">
                  <c:v>24.5</c:v>
                </c:pt>
                <c:pt idx="55">
                  <c:v>18.3</c:v>
                </c:pt>
                <c:pt idx="56">
                  <c:v>78.5</c:v>
                </c:pt>
                <c:pt idx="57">
                  <c:v>41.1</c:v>
                </c:pt>
                <c:pt idx="58">
                  <c:v>55.4</c:v>
                </c:pt>
                <c:pt idx="59">
                  <c:v>25.6</c:v>
                </c:pt>
                <c:pt idx="60">
                  <c:v>33.799999999999997</c:v>
                </c:pt>
                <c:pt idx="61">
                  <c:v>19.3</c:v>
                </c:pt>
                <c:pt idx="62">
                  <c:v>60.2</c:v>
                </c:pt>
                <c:pt idx="63">
                  <c:v>73.900000000000006</c:v>
                </c:pt>
                <c:pt idx="64">
                  <c:v>21.8</c:v>
                </c:pt>
                <c:pt idx="65">
                  <c:v>33.5</c:v>
                </c:pt>
                <c:pt idx="66">
                  <c:v>33.700000000000003</c:v>
                </c:pt>
                <c:pt idx="67">
                  <c:v>25.5</c:v>
                </c:pt>
                <c:pt idx="68">
                  <c:v>25.3</c:v>
                </c:pt>
                <c:pt idx="69">
                  <c:v>88.3</c:v>
                </c:pt>
                <c:pt idx="70">
                  <c:v>46.6</c:v>
                </c:pt>
                <c:pt idx="71">
                  <c:v>54.7</c:v>
                </c:pt>
                <c:pt idx="72">
                  <c:v>97</c:v>
                </c:pt>
                <c:pt idx="73">
                  <c:v>26.8</c:v>
                </c:pt>
                <c:pt idx="74">
                  <c:v>115</c:v>
                </c:pt>
                <c:pt idx="75">
                  <c:v>32.9</c:v>
                </c:pt>
                <c:pt idx="76">
                  <c:v>18.7</c:v>
                </c:pt>
                <c:pt idx="77">
                  <c:v>25.8</c:v>
                </c:pt>
                <c:pt idx="78">
                  <c:v>30.1</c:v>
                </c:pt>
                <c:pt idx="79">
                  <c:v>18.8</c:v>
                </c:pt>
                <c:pt idx="80">
                  <c:v>97.6</c:v>
                </c:pt>
                <c:pt idx="81">
                  <c:v>36.299999999999997</c:v>
                </c:pt>
                <c:pt idx="82">
                  <c:v>22.4</c:v>
                </c:pt>
                <c:pt idx="83">
                  <c:v>32.6</c:v>
                </c:pt>
                <c:pt idx="84">
                  <c:v>31.6</c:v>
                </c:pt>
                <c:pt idx="85">
                  <c:v>17.3</c:v>
                </c:pt>
                <c:pt idx="86">
                  <c:v>57.9</c:v>
                </c:pt>
                <c:pt idx="87">
                  <c:v>31.3</c:v>
                </c:pt>
                <c:pt idx="88">
                  <c:v>42</c:v>
                </c:pt>
                <c:pt idx="89">
                  <c:v>24.3</c:v>
                </c:pt>
                <c:pt idx="90">
                  <c:v>37.299999999999997</c:v>
                </c:pt>
                <c:pt idx="91">
                  <c:v>22.5</c:v>
                </c:pt>
                <c:pt idx="92">
                  <c:v>37</c:v>
                </c:pt>
                <c:pt idx="93">
                  <c:v>28.8</c:v>
                </c:pt>
                <c:pt idx="94">
                  <c:v>25.1</c:v>
                </c:pt>
                <c:pt idx="95">
                  <c:v>40.6</c:v>
                </c:pt>
                <c:pt idx="96">
                  <c:v>40.5</c:v>
                </c:pt>
                <c:pt idx="97">
                  <c:v>22.4</c:v>
                </c:pt>
                <c:pt idx="98">
                  <c:v>68.599999999999994</c:v>
                </c:pt>
                <c:pt idx="99">
                  <c:v>44.1</c:v>
                </c:pt>
                <c:pt idx="100">
                  <c:v>27.9</c:v>
                </c:pt>
                <c:pt idx="101">
                  <c:v>20</c:v>
                </c:pt>
                <c:pt idx="102">
                  <c:v>50.6</c:v>
                </c:pt>
                <c:pt idx="103">
                  <c:v>30.3</c:v>
                </c:pt>
                <c:pt idx="104">
                  <c:v>29.2</c:v>
                </c:pt>
                <c:pt idx="105">
                  <c:v>24.9</c:v>
                </c:pt>
                <c:pt idx="106">
                  <c:v>100</c:v>
                </c:pt>
                <c:pt idx="107">
                  <c:v>24.4</c:v>
                </c:pt>
                <c:pt idx="108">
                  <c:v>23.9</c:v>
                </c:pt>
                <c:pt idx="109">
                  <c:v>29.7</c:v>
                </c:pt>
                <c:pt idx="110">
                  <c:v>23.3</c:v>
                </c:pt>
                <c:pt idx="111">
                  <c:v>98.2</c:v>
                </c:pt>
                <c:pt idx="112">
                  <c:v>24.9</c:v>
                </c:pt>
                <c:pt idx="113">
                  <c:v>22</c:v>
                </c:pt>
                <c:pt idx="114">
                  <c:v>29.9</c:v>
                </c:pt>
                <c:pt idx="115">
                  <c:v>16.8</c:v>
                </c:pt>
                <c:pt idx="116">
                  <c:v>62.6</c:v>
                </c:pt>
                <c:pt idx="117">
                  <c:v>61.2</c:v>
                </c:pt>
                <c:pt idx="118">
                  <c:v>40.4</c:v>
                </c:pt>
                <c:pt idx="119">
                  <c:v>35.200000000000003</c:v>
                </c:pt>
                <c:pt idx="120">
                  <c:v>33.1</c:v>
                </c:pt>
                <c:pt idx="121">
                  <c:v>18</c:v>
                </c:pt>
                <c:pt idx="122">
                  <c:v>28.1</c:v>
                </c:pt>
                <c:pt idx="123">
                  <c:v>54.9</c:v>
                </c:pt>
                <c:pt idx="124">
                  <c:v>29.8</c:v>
                </c:pt>
                <c:pt idx="125">
                  <c:v>34.299999999999997</c:v>
                </c:pt>
                <c:pt idx="126">
                  <c:v>24.4</c:v>
                </c:pt>
                <c:pt idx="127">
                  <c:v>18.5</c:v>
                </c:pt>
                <c:pt idx="128">
                  <c:v>23.2</c:v>
                </c:pt>
                <c:pt idx="129">
                  <c:v>125</c:v>
                </c:pt>
                <c:pt idx="130">
                  <c:v>24.8</c:v>
                </c:pt>
                <c:pt idx="131">
                  <c:v>30.3</c:v>
                </c:pt>
                <c:pt idx="132">
                  <c:v>31</c:v>
                </c:pt>
                <c:pt idx="133">
                  <c:v>17.8</c:v>
                </c:pt>
                <c:pt idx="134">
                  <c:v>31.9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0-4EEC-A57E-3194276D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4160"/>
        <c:axId val="440354816"/>
      </c:scatterChart>
      <c:valAx>
        <c:axId val="440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4816"/>
        <c:crosses val="autoZero"/>
        <c:crossBetween val="midCat"/>
      </c:valAx>
      <c:valAx>
        <c:axId val="4403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cal v modeled 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overplots!$E$18:$E$152</c:f>
              <c:numCache>
                <c:formatCode>0</c:formatCode>
                <c:ptCount val="135"/>
                <c:pt idx="0">
                  <c:v>8.1913414399999738</c:v>
                </c:pt>
                <c:pt idx="1">
                  <c:v>8.1913414399999738</c:v>
                </c:pt>
                <c:pt idx="2">
                  <c:v>0.87440474999993967</c:v>
                </c:pt>
                <c:pt idx="3">
                  <c:v>102.72034418999988</c:v>
                </c:pt>
                <c:pt idx="4">
                  <c:v>-4.3559559999999919</c:v>
                </c:pt>
                <c:pt idx="5">
                  <c:v>412.53405891</c:v>
                </c:pt>
                <c:pt idx="6">
                  <c:v>462.96273599999984</c:v>
                </c:pt>
                <c:pt idx="7">
                  <c:v>443.22788399999979</c:v>
                </c:pt>
                <c:pt idx="8">
                  <c:v>502.27334399999984</c:v>
                </c:pt>
                <c:pt idx="9">
                  <c:v>453.10193900000002</c:v>
                </c:pt>
                <c:pt idx="10">
                  <c:v>127.46810978999997</c:v>
                </c:pt>
                <c:pt idx="11">
                  <c:v>292.51807730999997</c:v>
                </c:pt>
                <c:pt idx="12">
                  <c:v>264.23964250999995</c:v>
                </c:pt>
                <c:pt idx="13">
                  <c:v>238.90320575999999</c:v>
                </c:pt>
                <c:pt idx="14">
                  <c:v>293.52609899999993</c:v>
                </c:pt>
                <c:pt idx="15">
                  <c:v>311.64781823999999</c:v>
                </c:pt>
                <c:pt idx="16">
                  <c:v>307.62448175999998</c:v>
                </c:pt>
                <c:pt idx="17">
                  <c:v>249.04772395999987</c:v>
                </c:pt>
                <c:pt idx="18">
                  <c:v>1075.4761309999999</c:v>
                </c:pt>
                <c:pt idx="19">
                  <c:v>423.43999999999994</c:v>
                </c:pt>
                <c:pt idx="20">
                  <c:v>281.42108843999995</c:v>
                </c:pt>
                <c:pt idx="21">
                  <c:v>837.19257899999991</c:v>
                </c:pt>
                <c:pt idx="22">
                  <c:v>220.60966283999994</c:v>
                </c:pt>
                <c:pt idx="23">
                  <c:v>321.69687884000007</c:v>
                </c:pt>
                <c:pt idx="24">
                  <c:v>341.75522603999991</c:v>
                </c:pt>
                <c:pt idx="25">
                  <c:v>381.71282443999996</c:v>
                </c:pt>
                <c:pt idx="26">
                  <c:v>551.11329899999998</c:v>
                </c:pt>
                <c:pt idx="27">
                  <c:v>317.6788455599999</c:v>
                </c:pt>
                <c:pt idx="28">
                  <c:v>301.58549963999997</c:v>
                </c:pt>
                <c:pt idx="29">
                  <c:v>356.76418418999992</c:v>
                </c:pt>
                <c:pt idx="30">
                  <c:v>390.67405019</c:v>
                </c:pt>
                <c:pt idx="31">
                  <c:v>261.20364524000001</c:v>
                </c:pt>
                <c:pt idx="32">
                  <c:v>846.52305599999988</c:v>
                </c:pt>
                <c:pt idx="33">
                  <c:v>99.621503999999845</c:v>
                </c:pt>
                <c:pt idx="34">
                  <c:v>238.90320575999999</c:v>
                </c:pt>
                <c:pt idx="35">
                  <c:v>354.76471331000005</c:v>
                </c:pt>
                <c:pt idx="36">
                  <c:v>36.352957309999965</c:v>
                </c:pt>
                <c:pt idx="37">
                  <c:v>207.37094474999992</c:v>
                </c:pt>
                <c:pt idx="38">
                  <c:v>263.22777599999995</c:v>
                </c:pt>
                <c:pt idx="39">
                  <c:v>279.40173055999992</c:v>
                </c:pt>
                <c:pt idx="40">
                  <c:v>162.39672051000002</c:v>
                </c:pt>
                <c:pt idx="41">
                  <c:v>948.28327499999989</c:v>
                </c:pt>
                <c:pt idx="42">
                  <c:v>799.73809099999983</c:v>
                </c:pt>
                <c:pt idx="43">
                  <c:v>883.71238400000004</c:v>
                </c:pt>
                <c:pt idx="44">
                  <c:v>1111.3396589999998</c:v>
                </c:pt>
                <c:pt idx="45">
                  <c:v>1407.6149789999995</c:v>
                </c:pt>
                <c:pt idx="47">
                  <c:v>417.49329355999987</c:v>
                </c:pt>
                <c:pt idx="48">
                  <c:v>975.75764399999991</c:v>
                </c:pt>
                <c:pt idx="49">
                  <c:v>855.84027500000013</c:v>
                </c:pt>
                <c:pt idx="50">
                  <c:v>1491.8380189999993</c:v>
                </c:pt>
                <c:pt idx="51">
                  <c:v>560.84151600000007</c:v>
                </c:pt>
                <c:pt idx="52">
                  <c:v>168.54468338999993</c:v>
                </c:pt>
                <c:pt idx="53">
                  <c:v>314.66392851000001</c:v>
                </c:pt>
                <c:pt idx="54">
                  <c:v>308.63051474999997</c:v>
                </c:pt>
                <c:pt idx="55">
                  <c:v>286.46716299000002</c:v>
                </c:pt>
                <c:pt idx="56">
                  <c:v>1235.191499</c:v>
                </c:pt>
                <c:pt idx="57">
                  <c:v>827.84884399999976</c:v>
                </c:pt>
                <c:pt idx="58">
                  <c:v>371.74331184000005</c:v>
                </c:pt>
                <c:pt idx="59">
                  <c:v>160.34633890999999</c:v>
                </c:pt>
                <c:pt idx="60">
                  <c:v>315.66903344000002</c:v>
                </c:pt>
                <c:pt idx="61">
                  <c:v>316.67400578999991</c:v>
                </c:pt>
                <c:pt idx="62">
                  <c:v>609.2837310000001</c:v>
                </c:pt>
                <c:pt idx="63">
                  <c:v>363.75815599999999</c:v>
                </c:pt>
                <c:pt idx="64">
                  <c:v>258.16645474999984</c:v>
                </c:pt>
                <c:pt idx="65">
                  <c:v>666.97687499999995</c:v>
                </c:pt>
                <c:pt idx="66">
                  <c:v>156.24398474999998</c:v>
                </c:pt>
                <c:pt idx="67">
                  <c:v>453.10193900000002</c:v>
                </c:pt>
                <c:pt idx="68">
                  <c:v>319.68812735999995</c:v>
                </c:pt>
                <c:pt idx="69">
                  <c:v>332.73553250999998</c:v>
                </c:pt>
                <c:pt idx="71">
                  <c:v>531.61709099999973</c:v>
                </c:pt>
                <c:pt idx="72">
                  <c:v>541.37182399999995</c:v>
                </c:pt>
                <c:pt idx="73">
                  <c:v>482.64455599999985</c:v>
                </c:pt>
                <c:pt idx="74">
                  <c:v>948.28327499999989</c:v>
                </c:pt>
                <c:pt idx="75">
                  <c:v>1075.4761309999999</c:v>
                </c:pt>
                <c:pt idx="76">
                  <c:v>165.47129856000004</c:v>
                </c:pt>
                <c:pt idx="77">
                  <c:v>215.52049978999992</c:v>
                </c:pt>
                <c:pt idx="78">
                  <c:v>422.44921370999998</c:v>
                </c:pt>
                <c:pt idx="79">
                  <c:v>296.54936858999997</c:v>
                </c:pt>
                <c:pt idx="80">
                  <c:v>638.1899639999998</c:v>
                </c:pt>
                <c:pt idx="81">
                  <c:v>733.68230399999982</c:v>
                </c:pt>
                <c:pt idx="82">
                  <c:v>433.34057099999984</c:v>
                </c:pt>
                <c:pt idx="83">
                  <c:v>790.34132399999987</c:v>
                </c:pt>
                <c:pt idx="84">
                  <c:v>512.06785099999991</c:v>
                </c:pt>
                <c:pt idx="85">
                  <c:v>275.36142383999982</c:v>
                </c:pt>
                <c:pt idx="86">
                  <c:v>762.07147499999985</c:v>
                </c:pt>
                <c:pt idx="87">
                  <c:v>227.72892275000004</c:v>
                </c:pt>
                <c:pt idx="88">
                  <c:v>733.68230399999982</c:v>
                </c:pt>
                <c:pt idx="89">
                  <c:v>319.68812735999995</c:v>
                </c:pt>
                <c:pt idx="90">
                  <c:v>135.70039474999987</c:v>
                </c:pt>
                <c:pt idx="91">
                  <c:v>223.66156970999987</c:v>
                </c:pt>
                <c:pt idx="92">
                  <c:v>695.64446400000008</c:v>
                </c:pt>
                <c:pt idx="93">
                  <c:v>255.1280710399999</c:v>
                </c:pt>
                <c:pt idx="94">
                  <c:v>222.64439999999991</c:v>
                </c:pt>
                <c:pt idx="95">
                  <c:v>330.72969779000005</c:v>
                </c:pt>
                <c:pt idx="96">
                  <c:v>214.50226943999996</c:v>
                </c:pt>
                <c:pt idx="97">
                  <c:v>222.64439999999991</c:v>
                </c:pt>
                <c:pt idx="98">
                  <c:v>462.96273599999984</c:v>
                </c:pt>
                <c:pt idx="99">
                  <c:v>541.37182399999995</c:v>
                </c:pt>
                <c:pt idx="100">
                  <c:v>220.60966283999994</c:v>
                </c:pt>
                <c:pt idx="101">
                  <c:v>115.10377274999996</c:v>
                </c:pt>
                <c:pt idx="102">
                  <c:v>115.10377274999996</c:v>
                </c:pt>
                <c:pt idx="103">
                  <c:v>818.49185099999988</c:v>
                </c:pt>
                <c:pt idx="104">
                  <c:v>142.89668363999999</c:v>
                </c:pt>
                <c:pt idx="105">
                  <c:v>156.24398474999998</c:v>
                </c:pt>
                <c:pt idx="106">
                  <c:v>433.34057099999984</c:v>
                </c:pt>
                <c:pt idx="107">
                  <c:v>207.37094474999992</c:v>
                </c:pt>
                <c:pt idx="108">
                  <c:v>236.87271115999999</c:v>
                </c:pt>
                <c:pt idx="109">
                  <c:v>818.49185099999988</c:v>
                </c:pt>
                <c:pt idx="110">
                  <c:v>227.72892275000004</c:v>
                </c:pt>
                <c:pt idx="111">
                  <c:v>502.27334399999984</c:v>
                </c:pt>
                <c:pt idx="112">
                  <c:v>148.03291258999991</c:v>
                </c:pt>
                <c:pt idx="113">
                  <c:v>287.47598015999995</c:v>
                </c:pt>
                <c:pt idx="114">
                  <c:v>134.67182315999992</c:v>
                </c:pt>
                <c:pt idx="115">
                  <c:v>101.68753003999996</c:v>
                </c:pt>
                <c:pt idx="116">
                  <c:v>337.74779916</c:v>
                </c:pt>
                <c:pt idx="117">
                  <c:v>238.90320575999999</c:v>
                </c:pt>
                <c:pt idx="118">
                  <c:v>28.018850909999969</c:v>
                </c:pt>
                <c:pt idx="119">
                  <c:v>771.50801599999988</c:v>
                </c:pt>
                <c:pt idx="120">
                  <c:v>196.15145196000003</c:v>
                </c:pt>
                <c:pt idx="121">
                  <c:v>113.04119378999985</c:v>
                </c:pt>
                <c:pt idx="122">
                  <c:v>150.08647611000004</c:v>
                </c:pt>
                <c:pt idx="123">
                  <c:v>74.787826559999871</c:v>
                </c:pt>
                <c:pt idx="124">
                  <c:v>70.641455839999821</c:v>
                </c:pt>
                <c:pt idx="125">
                  <c:v>175.71127435999995</c:v>
                </c:pt>
                <c:pt idx="126">
                  <c:v>36.352957309999965</c:v>
                </c:pt>
                <c:pt idx="127">
                  <c:v>23.848615790000053</c:v>
                </c:pt>
                <c:pt idx="128">
                  <c:v>350.76418058999991</c:v>
                </c:pt>
                <c:pt idx="129">
                  <c:v>874.43493899999987</c:v>
                </c:pt>
                <c:pt idx="130">
                  <c:v>256.14099818999989</c:v>
                </c:pt>
                <c:pt idx="131">
                  <c:v>295.54174463999993</c:v>
                </c:pt>
                <c:pt idx="132">
                  <c:v>618.93240000000003</c:v>
                </c:pt>
                <c:pt idx="133">
                  <c:v>142.89668363999999</c:v>
                </c:pt>
                <c:pt idx="134">
                  <c:v>560.84151600000007</c:v>
                </c:pt>
              </c:numCache>
            </c:numRef>
          </c:xVal>
          <c:yVal>
            <c:numRef>
              <c:f>overplots!$F$18:$F$152</c:f>
              <c:numCache>
                <c:formatCode>0</c:formatCode>
                <c:ptCount val="135"/>
                <c:pt idx="0">
                  <c:v>-3.6152851452773405</c:v>
                </c:pt>
                <c:pt idx="1">
                  <c:v>-3.0786552112187593</c:v>
                </c:pt>
                <c:pt idx="2">
                  <c:v>-8.7260388140033029</c:v>
                </c:pt>
                <c:pt idx="3">
                  <c:v>78.55595854662802</c:v>
                </c:pt>
                <c:pt idx="4">
                  <c:v>-12.086791488602202</c:v>
                </c:pt>
                <c:pt idx="5">
                  <c:v>352.18464869408649</c:v>
                </c:pt>
                <c:pt idx="6">
                  <c:v>398.68001420913583</c:v>
                </c:pt>
                <c:pt idx="7">
                  <c:v>381.74252420749525</c:v>
                </c:pt>
                <c:pt idx="8">
                  <c:v>436.46071315099857</c:v>
                </c:pt>
                <c:pt idx="9">
                  <c:v>392.60238384500951</c:v>
                </c:pt>
                <c:pt idx="10">
                  <c:v>105.68690316525036</c:v>
                </c:pt>
                <c:pt idx="11">
                  <c:v>251.64358121458605</c:v>
                </c:pt>
                <c:pt idx="12">
                  <c:v>227.2878064954233</c:v>
                </c:pt>
                <c:pt idx="13">
                  <c:v>205.5903123585334</c:v>
                </c:pt>
                <c:pt idx="14">
                  <c:v>254.98932883751976</c:v>
                </c:pt>
                <c:pt idx="15">
                  <c:v>272.04692061610075</c:v>
                </c:pt>
                <c:pt idx="16">
                  <c:v>269.27241102120746</c:v>
                </c:pt>
                <c:pt idx="17">
                  <c:v>217.69580584962299</c:v>
                </c:pt>
                <c:pt idx="18">
                  <c:v>1005.5596706660903</c:v>
                </c:pt>
                <c:pt idx="19">
                  <c:v>376.99443066209585</c:v>
                </c:pt>
                <c:pt idx="20">
                  <c:v>250.68869251590968</c:v>
                </c:pt>
                <c:pt idx="21">
                  <c:v>774.35621937642406</c:v>
                </c:pt>
                <c:pt idx="22">
                  <c:v>197.73288838367222</c:v>
                </c:pt>
                <c:pt idx="23">
                  <c:v>289.63020828034576</c:v>
                </c:pt>
                <c:pt idx="24">
                  <c:v>308.76113622228377</c:v>
                </c:pt>
                <c:pt idx="25">
                  <c:v>346.23699454601922</c:v>
                </c:pt>
                <c:pt idx="26">
                  <c:v>504.9582689107051</c:v>
                </c:pt>
                <c:pt idx="27">
                  <c:v>289.44136360535396</c:v>
                </c:pt>
                <c:pt idx="28">
                  <c:v>275.64155592587792</c:v>
                </c:pt>
                <c:pt idx="29">
                  <c:v>326.9945737941224</c:v>
                </c:pt>
                <c:pt idx="30">
                  <c:v>361.07901664827591</c:v>
                </c:pt>
                <c:pt idx="31">
                  <c:v>243.08377356715582</c:v>
                </c:pt>
                <c:pt idx="32">
                  <c:v>801.92577892673751</c:v>
                </c:pt>
                <c:pt idx="33">
                  <c:v>99.102805988535607</c:v>
                </c:pt>
                <c:pt idx="34">
                  <c:v>225.23893123352352</c:v>
                </c:pt>
                <c:pt idx="35">
                  <c:v>332.49217074361059</c:v>
                </c:pt>
                <c:pt idx="36">
                  <c:v>44.819520488102143</c:v>
                </c:pt>
                <c:pt idx="37">
                  <c:v>198.94906779941167</c:v>
                </c:pt>
                <c:pt idx="38">
                  <c:v>250.75083866568406</c:v>
                </c:pt>
                <c:pt idx="39">
                  <c:v>266.45797565287592</c:v>
                </c:pt>
                <c:pt idx="40">
                  <c:v>161.91738073267146</c:v>
                </c:pt>
                <c:pt idx="41">
                  <c:v>921.74553461853907</c:v>
                </c:pt>
                <c:pt idx="42">
                  <c:v>772.16662189706494</c:v>
                </c:pt>
                <c:pt idx="43">
                  <c:v>858.65940751738617</c:v>
                </c:pt>
                <c:pt idx="44">
                  <c:v>1097.4676569058595</c:v>
                </c:pt>
                <c:pt idx="45">
                  <c:v>1424.0229443893838</c:v>
                </c:pt>
                <c:pt idx="47">
                  <c:v>404.94899917725024</c:v>
                </c:pt>
                <c:pt idx="48">
                  <c:v>961.50106251882517</c:v>
                </c:pt>
                <c:pt idx="49">
                  <c:v>839.26008725242082</c:v>
                </c:pt>
                <c:pt idx="51">
                  <c:v>549.73669790096039</c:v>
                </c:pt>
                <c:pt idx="52">
                  <c:v>178.17550017246049</c:v>
                </c:pt>
                <c:pt idx="53">
                  <c:v>315.37381852551988</c:v>
                </c:pt>
                <c:pt idx="54">
                  <c:v>310.6050475704792</c:v>
                </c:pt>
                <c:pt idx="55">
                  <c:v>290.61980446859206</c:v>
                </c:pt>
                <c:pt idx="56">
                  <c:v>1258.3182959502872</c:v>
                </c:pt>
                <c:pt idx="57">
                  <c:v>825.61191888605595</c:v>
                </c:pt>
                <c:pt idx="58">
                  <c:v>374.44304355713371</c:v>
                </c:pt>
                <c:pt idx="59">
                  <c:v>176.01817768638981</c:v>
                </c:pt>
                <c:pt idx="60">
                  <c:v>331.45544784758488</c:v>
                </c:pt>
                <c:pt idx="61">
                  <c:v>333.38639195219753</c:v>
                </c:pt>
                <c:pt idx="62">
                  <c:v>622.67284492587476</c:v>
                </c:pt>
                <c:pt idx="63">
                  <c:v>380.89567684559256</c:v>
                </c:pt>
                <c:pt idx="64">
                  <c:v>280.04681024145657</c:v>
                </c:pt>
                <c:pt idx="65">
                  <c:v>685.21875716298428</c:v>
                </c:pt>
                <c:pt idx="66">
                  <c:v>184.81047206318294</c:v>
                </c:pt>
                <c:pt idx="67">
                  <c:v>472.7828684811119</c:v>
                </c:pt>
                <c:pt idx="68">
                  <c:v>343.12755455699801</c:v>
                </c:pt>
                <c:pt idx="69">
                  <c:v>356.80232856364864</c:v>
                </c:pt>
                <c:pt idx="71">
                  <c:v>558.31588817508236</c:v>
                </c:pt>
                <c:pt idx="72">
                  <c:v>569.41256194311018</c:v>
                </c:pt>
                <c:pt idx="73">
                  <c:v>511.48976629409208</c:v>
                </c:pt>
                <c:pt idx="74">
                  <c:v>998.47736216618512</c:v>
                </c:pt>
                <c:pt idx="75">
                  <c:v>1140.0172128679164</c:v>
                </c:pt>
                <c:pt idx="76">
                  <c:v>203.41447000372966</c:v>
                </c:pt>
                <c:pt idx="77">
                  <c:v>252.50934130441848</c:v>
                </c:pt>
                <c:pt idx="78">
                  <c:v>457.01642280140231</c:v>
                </c:pt>
                <c:pt idx="79">
                  <c:v>333.36868533328084</c:v>
                </c:pt>
                <c:pt idx="80">
                  <c:v>681.91284736721173</c:v>
                </c:pt>
                <c:pt idx="81">
                  <c:v>783.44176704619019</c:v>
                </c:pt>
                <c:pt idx="82">
                  <c:v>474.8210191911794</c:v>
                </c:pt>
                <c:pt idx="83">
                  <c:v>846.80033006990402</c:v>
                </c:pt>
                <c:pt idx="84">
                  <c:v>557.19615135707022</c:v>
                </c:pt>
                <c:pt idx="85">
                  <c:v>320.38540875755018</c:v>
                </c:pt>
                <c:pt idx="86">
                  <c:v>821.34453464560283</c:v>
                </c:pt>
                <c:pt idx="87">
                  <c:v>275.35778023531037</c:v>
                </c:pt>
                <c:pt idx="88">
                  <c:v>794.17595718052257</c:v>
                </c:pt>
                <c:pt idx="89">
                  <c:v>368.47128056843064</c:v>
                </c:pt>
                <c:pt idx="90">
                  <c:v>189.63646086902401</c:v>
                </c:pt>
                <c:pt idx="91">
                  <c:v>276.95966567079029</c:v>
                </c:pt>
                <c:pt idx="92">
                  <c:v>762.8211694263764</c:v>
                </c:pt>
                <c:pt idx="93">
                  <c:v>310.12859439904503</c:v>
                </c:pt>
                <c:pt idx="94">
                  <c:v>278.77911341694755</c:v>
                </c:pt>
                <c:pt idx="95">
                  <c:v>388.04329644260247</c:v>
                </c:pt>
                <c:pt idx="96">
                  <c:v>272.57508034454008</c:v>
                </c:pt>
                <c:pt idx="97">
                  <c:v>281.62510752336357</c:v>
                </c:pt>
                <c:pt idx="98">
                  <c:v>526.72064236010988</c:v>
                </c:pt>
                <c:pt idx="99">
                  <c:v>609.70059085517948</c:v>
                </c:pt>
                <c:pt idx="100">
                  <c:v>284.37412368417381</c:v>
                </c:pt>
                <c:pt idx="101">
                  <c:v>180.28562268174909</c:v>
                </c:pt>
                <c:pt idx="102">
                  <c:v>181.12383977156171</c:v>
                </c:pt>
                <c:pt idx="103">
                  <c:v>917.35300976221265</c:v>
                </c:pt>
                <c:pt idx="104">
                  <c:v>210.42259568698739</c:v>
                </c:pt>
                <c:pt idx="105">
                  <c:v>224.61811442642258</c:v>
                </c:pt>
                <c:pt idx="106">
                  <c:v>508.38304577852114</c:v>
                </c:pt>
                <c:pt idx="107">
                  <c:v>277.79046848893654</c:v>
                </c:pt>
                <c:pt idx="108">
                  <c:v>308.61173340937842</c:v>
                </c:pt>
                <c:pt idx="109">
                  <c:v>927.8124673283786</c:v>
                </c:pt>
                <c:pt idx="110">
                  <c:v>303.31534335697609</c:v>
                </c:pt>
                <c:pt idx="111">
                  <c:v>589.99604195744928</c:v>
                </c:pt>
                <c:pt idx="112">
                  <c:v>224.47121679488731</c:v>
                </c:pt>
                <c:pt idx="113">
                  <c:v>367.62961884009428</c:v>
                </c:pt>
                <c:pt idx="114">
                  <c:v>212.78902689404489</c:v>
                </c:pt>
                <c:pt idx="115">
                  <c:v>180.43861419998535</c:v>
                </c:pt>
                <c:pt idx="116">
                  <c:v>423.08709316907937</c:v>
                </c:pt>
                <c:pt idx="117">
                  <c:v>321.84087502650868</c:v>
                </c:pt>
                <c:pt idx="118">
                  <c:v>109.05481389185567</c:v>
                </c:pt>
                <c:pt idx="119">
                  <c:v>896.27432221723734</c:v>
                </c:pt>
                <c:pt idx="120">
                  <c:v>282.9226486080114</c:v>
                </c:pt>
                <c:pt idx="121">
                  <c:v>198.87175572962178</c:v>
                </c:pt>
                <c:pt idx="122">
                  <c:v>237.58219355955674</c:v>
                </c:pt>
                <c:pt idx="123">
                  <c:v>161.75053025565546</c:v>
                </c:pt>
                <c:pt idx="124">
                  <c:v>158.38412761750064</c:v>
                </c:pt>
                <c:pt idx="125">
                  <c:v>266.77435742668905</c:v>
                </c:pt>
                <c:pt idx="126">
                  <c:v>125.27222949548232</c:v>
                </c:pt>
                <c:pt idx="127">
                  <c:v>113.41058096225453</c:v>
                </c:pt>
                <c:pt idx="128">
                  <c:v>453.31479575569205</c:v>
                </c:pt>
                <c:pt idx="129">
                  <c:v>1035.7516543845743</c:v>
                </c:pt>
                <c:pt idx="130">
                  <c:v>357.83076487887143</c:v>
                </c:pt>
                <c:pt idx="131">
                  <c:v>400.58987290844016</c:v>
                </c:pt>
                <c:pt idx="132">
                  <c:v>753.88893976349186</c:v>
                </c:pt>
                <c:pt idx="133">
                  <c:v>242.43753712028195</c:v>
                </c:pt>
                <c:pt idx="134">
                  <c:v>692.33637359587783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E05-BE31-C7EDDF0DD417}"/>
            </c:ext>
          </c:extLst>
        </c:ser>
        <c:ser>
          <c:idx val="1"/>
          <c:order val="1"/>
          <c:tx>
            <c:v>run 1 modeled v run 2 2nd half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overplots!$F$18:$F$152</c:f>
              <c:numCache>
                <c:formatCode>0</c:formatCode>
                <c:ptCount val="135"/>
                <c:pt idx="0">
                  <c:v>-3.6152851452773405</c:v>
                </c:pt>
                <c:pt idx="1">
                  <c:v>-3.0786552112187593</c:v>
                </c:pt>
                <c:pt idx="2">
                  <c:v>-8.7260388140033029</c:v>
                </c:pt>
                <c:pt idx="3">
                  <c:v>78.55595854662802</c:v>
                </c:pt>
                <c:pt idx="4">
                  <c:v>-12.086791488602202</c:v>
                </c:pt>
                <c:pt idx="5">
                  <c:v>352.18464869408649</c:v>
                </c:pt>
                <c:pt idx="6">
                  <c:v>398.68001420913583</c:v>
                </c:pt>
                <c:pt idx="7">
                  <c:v>381.74252420749525</c:v>
                </c:pt>
                <c:pt idx="8">
                  <c:v>436.46071315099857</c:v>
                </c:pt>
                <c:pt idx="9">
                  <c:v>392.60238384500951</c:v>
                </c:pt>
                <c:pt idx="10">
                  <c:v>105.68690316525036</c:v>
                </c:pt>
                <c:pt idx="11">
                  <c:v>251.64358121458605</c:v>
                </c:pt>
                <c:pt idx="12">
                  <c:v>227.2878064954233</c:v>
                </c:pt>
                <c:pt idx="13">
                  <c:v>205.5903123585334</c:v>
                </c:pt>
                <c:pt idx="14">
                  <c:v>254.98932883751976</c:v>
                </c:pt>
                <c:pt idx="15">
                  <c:v>272.04692061610075</c:v>
                </c:pt>
                <c:pt idx="16">
                  <c:v>269.27241102120746</c:v>
                </c:pt>
                <c:pt idx="17">
                  <c:v>217.69580584962299</c:v>
                </c:pt>
                <c:pt idx="18">
                  <c:v>1005.5596706660903</c:v>
                </c:pt>
                <c:pt idx="19">
                  <c:v>376.99443066209585</c:v>
                </c:pt>
                <c:pt idx="20">
                  <c:v>250.68869251590968</c:v>
                </c:pt>
                <c:pt idx="21">
                  <c:v>774.35621937642406</c:v>
                </c:pt>
                <c:pt idx="22">
                  <c:v>197.73288838367222</c:v>
                </c:pt>
                <c:pt idx="23">
                  <c:v>289.63020828034576</c:v>
                </c:pt>
                <c:pt idx="24">
                  <c:v>308.76113622228377</c:v>
                </c:pt>
                <c:pt idx="25">
                  <c:v>346.23699454601922</c:v>
                </c:pt>
                <c:pt idx="26">
                  <c:v>504.9582689107051</c:v>
                </c:pt>
                <c:pt idx="27">
                  <c:v>289.44136360535396</c:v>
                </c:pt>
                <c:pt idx="28">
                  <c:v>275.64155592587792</c:v>
                </c:pt>
                <c:pt idx="29">
                  <c:v>326.9945737941224</c:v>
                </c:pt>
                <c:pt idx="30">
                  <c:v>361.07901664827591</c:v>
                </c:pt>
                <c:pt idx="31">
                  <c:v>243.08377356715582</c:v>
                </c:pt>
                <c:pt idx="32">
                  <c:v>801.92577892673751</c:v>
                </c:pt>
                <c:pt idx="33">
                  <c:v>99.102805988535607</c:v>
                </c:pt>
                <c:pt idx="34">
                  <c:v>225.23893123352352</c:v>
                </c:pt>
                <c:pt idx="35">
                  <c:v>332.49217074361059</c:v>
                </c:pt>
                <c:pt idx="36">
                  <c:v>44.819520488102143</c:v>
                </c:pt>
                <c:pt idx="37">
                  <c:v>198.94906779941167</c:v>
                </c:pt>
                <c:pt idx="38">
                  <c:v>250.75083866568406</c:v>
                </c:pt>
                <c:pt idx="39">
                  <c:v>266.45797565287592</c:v>
                </c:pt>
                <c:pt idx="40">
                  <c:v>161.91738073267146</c:v>
                </c:pt>
                <c:pt idx="41">
                  <c:v>921.74553461853907</c:v>
                </c:pt>
                <c:pt idx="42">
                  <c:v>772.16662189706494</c:v>
                </c:pt>
                <c:pt idx="43">
                  <c:v>858.65940751738617</c:v>
                </c:pt>
                <c:pt idx="44">
                  <c:v>1097.4676569058595</c:v>
                </c:pt>
                <c:pt idx="45">
                  <c:v>1424.0229443893838</c:v>
                </c:pt>
                <c:pt idx="47">
                  <c:v>404.94899917725024</c:v>
                </c:pt>
                <c:pt idx="48">
                  <c:v>961.50106251882517</c:v>
                </c:pt>
                <c:pt idx="49">
                  <c:v>839.26008725242082</c:v>
                </c:pt>
                <c:pt idx="51">
                  <c:v>549.73669790096039</c:v>
                </c:pt>
                <c:pt idx="52">
                  <c:v>178.17550017246049</c:v>
                </c:pt>
                <c:pt idx="53">
                  <c:v>315.37381852551988</c:v>
                </c:pt>
                <c:pt idx="54">
                  <c:v>310.6050475704792</c:v>
                </c:pt>
                <c:pt idx="55">
                  <c:v>290.61980446859206</c:v>
                </c:pt>
                <c:pt idx="56">
                  <c:v>1258.3182959502872</c:v>
                </c:pt>
                <c:pt idx="57">
                  <c:v>825.61191888605595</c:v>
                </c:pt>
                <c:pt idx="58">
                  <c:v>374.44304355713371</c:v>
                </c:pt>
                <c:pt idx="59">
                  <c:v>176.01817768638981</c:v>
                </c:pt>
                <c:pt idx="60">
                  <c:v>331.45544784758488</c:v>
                </c:pt>
                <c:pt idx="61">
                  <c:v>333.38639195219753</c:v>
                </c:pt>
                <c:pt idx="62">
                  <c:v>622.67284492587476</c:v>
                </c:pt>
                <c:pt idx="63">
                  <c:v>380.89567684559256</c:v>
                </c:pt>
                <c:pt idx="64">
                  <c:v>280.04681024145657</c:v>
                </c:pt>
                <c:pt idx="65">
                  <c:v>685.21875716298428</c:v>
                </c:pt>
                <c:pt idx="66">
                  <c:v>184.81047206318294</c:v>
                </c:pt>
                <c:pt idx="67">
                  <c:v>472.7828684811119</c:v>
                </c:pt>
                <c:pt idx="68">
                  <c:v>343.12755455699801</c:v>
                </c:pt>
                <c:pt idx="69">
                  <c:v>356.80232856364864</c:v>
                </c:pt>
                <c:pt idx="71">
                  <c:v>558.31588817508236</c:v>
                </c:pt>
                <c:pt idx="72">
                  <c:v>569.41256194311018</c:v>
                </c:pt>
                <c:pt idx="73">
                  <c:v>511.48976629409208</c:v>
                </c:pt>
                <c:pt idx="74">
                  <c:v>998.47736216618512</c:v>
                </c:pt>
                <c:pt idx="75">
                  <c:v>1140.0172128679164</c:v>
                </c:pt>
                <c:pt idx="76">
                  <c:v>203.41447000372966</c:v>
                </c:pt>
                <c:pt idx="77">
                  <c:v>252.50934130441848</c:v>
                </c:pt>
                <c:pt idx="78">
                  <c:v>457.01642280140231</c:v>
                </c:pt>
                <c:pt idx="79">
                  <c:v>333.36868533328084</c:v>
                </c:pt>
                <c:pt idx="80">
                  <c:v>681.91284736721173</c:v>
                </c:pt>
                <c:pt idx="81">
                  <c:v>783.44176704619019</c:v>
                </c:pt>
                <c:pt idx="82">
                  <c:v>474.8210191911794</c:v>
                </c:pt>
                <c:pt idx="83">
                  <c:v>846.80033006990402</c:v>
                </c:pt>
                <c:pt idx="84">
                  <c:v>557.19615135707022</c:v>
                </c:pt>
                <c:pt idx="85">
                  <c:v>320.38540875755018</c:v>
                </c:pt>
                <c:pt idx="86">
                  <c:v>821.34453464560283</c:v>
                </c:pt>
                <c:pt idx="87">
                  <c:v>275.35778023531037</c:v>
                </c:pt>
                <c:pt idx="88">
                  <c:v>794.17595718052257</c:v>
                </c:pt>
                <c:pt idx="89">
                  <c:v>368.47128056843064</c:v>
                </c:pt>
                <c:pt idx="90">
                  <c:v>189.63646086902401</c:v>
                </c:pt>
                <c:pt idx="91">
                  <c:v>276.95966567079029</c:v>
                </c:pt>
                <c:pt idx="92">
                  <c:v>762.8211694263764</c:v>
                </c:pt>
                <c:pt idx="93">
                  <c:v>310.12859439904503</c:v>
                </c:pt>
                <c:pt idx="94">
                  <c:v>278.77911341694755</c:v>
                </c:pt>
                <c:pt idx="95">
                  <c:v>388.04329644260247</c:v>
                </c:pt>
                <c:pt idx="96">
                  <c:v>272.57508034454008</c:v>
                </c:pt>
                <c:pt idx="97">
                  <c:v>281.62510752336357</c:v>
                </c:pt>
                <c:pt idx="98">
                  <c:v>526.72064236010988</c:v>
                </c:pt>
                <c:pt idx="99">
                  <c:v>609.70059085517948</c:v>
                </c:pt>
                <c:pt idx="100">
                  <c:v>284.37412368417381</c:v>
                </c:pt>
                <c:pt idx="101">
                  <c:v>180.28562268174909</c:v>
                </c:pt>
                <c:pt idx="102">
                  <c:v>181.12383977156171</c:v>
                </c:pt>
                <c:pt idx="103">
                  <c:v>917.35300976221265</c:v>
                </c:pt>
                <c:pt idx="104">
                  <c:v>210.42259568698739</c:v>
                </c:pt>
                <c:pt idx="105">
                  <c:v>224.61811442642258</c:v>
                </c:pt>
                <c:pt idx="106">
                  <c:v>508.38304577852114</c:v>
                </c:pt>
                <c:pt idx="107">
                  <c:v>277.79046848893654</c:v>
                </c:pt>
                <c:pt idx="108">
                  <c:v>308.61173340937842</c:v>
                </c:pt>
                <c:pt idx="109">
                  <c:v>927.8124673283786</c:v>
                </c:pt>
                <c:pt idx="110">
                  <c:v>303.31534335697609</c:v>
                </c:pt>
                <c:pt idx="111">
                  <c:v>589.99604195744928</c:v>
                </c:pt>
                <c:pt idx="112">
                  <c:v>224.47121679488731</c:v>
                </c:pt>
                <c:pt idx="113">
                  <c:v>367.62961884009428</c:v>
                </c:pt>
                <c:pt idx="114">
                  <c:v>212.78902689404489</c:v>
                </c:pt>
                <c:pt idx="115">
                  <c:v>180.43861419998535</c:v>
                </c:pt>
                <c:pt idx="116">
                  <c:v>423.08709316907937</c:v>
                </c:pt>
                <c:pt idx="117">
                  <c:v>321.84087502650868</c:v>
                </c:pt>
                <c:pt idx="118">
                  <c:v>109.05481389185567</c:v>
                </c:pt>
                <c:pt idx="119">
                  <c:v>896.27432221723734</c:v>
                </c:pt>
                <c:pt idx="120">
                  <c:v>282.9226486080114</c:v>
                </c:pt>
                <c:pt idx="121">
                  <c:v>198.87175572962178</c:v>
                </c:pt>
                <c:pt idx="122">
                  <c:v>237.58219355955674</c:v>
                </c:pt>
                <c:pt idx="123">
                  <c:v>161.75053025565546</c:v>
                </c:pt>
                <c:pt idx="124">
                  <c:v>158.38412761750064</c:v>
                </c:pt>
                <c:pt idx="125">
                  <c:v>266.77435742668905</c:v>
                </c:pt>
                <c:pt idx="126">
                  <c:v>125.27222949548232</c:v>
                </c:pt>
                <c:pt idx="127">
                  <c:v>113.41058096225453</c:v>
                </c:pt>
                <c:pt idx="128">
                  <c:v>453.31479575569205</c:v>
                </c:pt>
                <c:pt idx="129">
                  <c:v>1035.7516543845743</c:v>
                </c:pt>
                <c:pt idx="130">
                  <c:v>357.83076487887143</c:v>
                </c:pt>
                <c:pt idx="131">
                  <c:v>400.58987290844016</c:v>
                </c:pt>
                <c:pt idx="132">
                  <c:v>753.88893976349186</c:v>
                </c:pt>
                <c:pt idx="133">
                  <c:v>242.43753712028195</c:v>
                </c:pt>
                <c:pt idx="134">
                  <c:v>692.33637359587783</c:v>
                </c:pt>
              </c:numCache>
            </c:numRef>
          </c:xVal>
          <c:yVal>
            <c:numRef>
              <c:f>overplots!$G$18:$G$152</c:f>
              <c:numCache>
                <c:formatCode>0</c:formatCode>
                <c:ptCount val="135"/>
                <c:pt idx="50">
                  <c:v>1280</c:v>
                </c:pt>
                <c:pt idx="51">
                  <c:v>547</c:v>
                </c:pt>
                <c:pt idx="52">
                  <c:v>136</c:v>
                </c:pt>
                <c:pt idx="53">
                  <c:v>134</c:v>
                </c:pt>
                <c:pt idx="54">
                  <c:v>175</c:v>
                </c:pt>
                <c:pt idx="55">
                  <c:v>265</c:v>
                </c:pt>
                <c:pt idx="56">
                  <c:v>1090</c:v>
                </c:pt>
                <c:pt idx="57">
                  <c:v>771</c:v>
                </c:pt>
                <c:pt idx="58">
                  <c:v>324</c:v>
                </c:pt>
                <c:pt idx="59">
                  <c:v>150</c:v>
                </c:pt>
                <c:pt idx="60">
                  <c:v>381</c:v>
                </c:pt>
                <c:pt idx="61">
                  <c:v>322</c:v>
                </c:pt>
                <c:pt idx="62">
                  <c:v>529</c:v>
                </c:pt>
                <c:pt idx="63">
                  <c:v>352</c:v>
                </c:pt>
                <c:pt idx="64">
                  <c:v>198</c:v>
                </c:pt>
                <c:pt idx="65">
                  <c:v>619</c:v>
                </c:pt>
                <c:pt idx="66">
                  <c:v>185</c:v>
                </c:pt>
                <c:pt idx="67">
                  <c:v>367</c:v>
                </c:pt>
                <c:pt idx="68">
                  <c:v>308</c:v>
                </c:pt>
                <c:pt idx="69">
                  <c:v>318</c:v>
                </c:pt>
                <c:pt idx="70">
                  <c:v>1390</c:v>
                </c:pt>
                <c:pt idx="71">
                  <c:v>410</c:v>
                </c:pt>
                <c:pt idx="72">
                  <c:v>396</c:v>
                </c:pt>
                <c:pt idx="73">
                  <c:v>332</c:v>
                </c:pt>
                <c:pt idx="74">
                  <c:v>743</c:v>
                </c:pt>
                <c:pt idx="75">
                  <c:v>744</c:v>
                </c:pt>
                <c:pt idx="76">
                  <c:v>-89.4</c:v>
                </c:pt>
                <c:pt idx="77">
                  <c:v>207</c:v>
                </c:pt>
                <c:pt idx="78">
                  <c:v>383</c:v>
                </c:pt>
                <c:pt idx="79">
                  <c:v>47.4</c:v>
                </c:pt>
                <c:pt idx="80">
                  <c:v>652</c:v>
                </c:pt>
                <c:pt idx="81">
                  <c:v>742</c:v>
                </c:pt>
                <c:pt idx="82">
                  <c:v>362</c:v>
                </c:pt>
                <c:pt idx="83">
                  <c:v>803</c:v>
                </c:pt>
                <c:pt idx="84">
                  <c:v>337</c:v>
                </c:pt>
                <c:pt idx="85">
                  <c:v>257</c:v>
                </c:pt>
                <c:pt idx="86">
                  <c:v>786</c:v>
                </c:pt>
                <c:pt idx="87">
                  <c:v>264</c:v>
                </c:pt>
                <c:pt idx="88">
                  <c:v>398</c:v>
                </c:pt>
                <c:pt idx="89">
                  <c:v>260</c:v>
                </c:pt>
                <c:pt idx="90">
                  <c:v>150</c:v>
                </c:pt>
                <c:pt idx="91">
                  <c:v>243</c:v>
                </c:pt>
                <c:pt idx="92">
                  <c:v>971</c:v>
                </c:pt>
                <c:pt idx="93">
                  <c:v>224</c:v>
                </c:pt>
                <c:pt idx="94">
                  <c:v>-3.45</c:v>
                </c:pt>
                <c:pt idx="95">
                  <c:v>329</c:v>
                </c:pt>
                <c:pt idx="96">
                  <c:v>165</c:v>
                </c:pt>
                <c:pt idx="97">
                  <c:v>210</c:v>
                </c:pt>
                <c:pt idx="98">
                  <c:v>394</c:v>
                </c:pt>
                <c:pt idx="99">
                  <c:v>531</c:v>
                </c:pt>
                <c:pt idx="100">
                  <c:v>166</c:v>
                </c:pt>
                <c:pt idx="101">
                  <c:v>144</c:v>
                </c:pt>
                <c:pt idx="103">
                  <c:v>963</c:v>
                </c:pt>
                <c:pt idx="104">
                  <c:v>202</c:v>
                </c:pt>
                <c:pt idx="105">
                  <c:v>169</c:v>
                </c:pt>
                <c:pt idx="106">
                  <c:v>537</c:v>
                </c:pt>
                <c:pt idx="107">
                  <c:v>142</c:v>
                </c:pt>
                <c:pt idx="108">
                  <c:v>236</c:v>
                </c:pt>
                <c:pt idx="109">
                  <c:v>868</c:v>
                </c:pt>
                <c:pt idx="110">
                  <c:v>35.1</c:v>
                </c:pt>
                <c:pt idx="111">
                  <c:v>484</c:v>
                </c:pt>
                <c:pt idx="112">
                  <c:v>181</c:v>
                </c:pt>
                <c:pt idx="113">
                  <c:v>326</c:v>
                </c:pt>
                <c:pt idx="114">
                  <c:v>177</c:v>
                </c:pt>
                <c:pt idx="115">
                  <c:v>145</c:v>
                </c:pt>
                <c:pt idx="116">
                  <c:v>-25.8</c:v>
                </c:pt>
                <c:pt idx="117">
                  <c:v>222</c:v>
                </c:pt>
                <c:pt idx="118">
                  <c:v>56</c:v>
                </c:pt>
                <c:pt idx="119">
                  <c:v>775</c:v>
                </c:pt>
                <c:pt idx="120">
                  <c:v>243</c:v>
                </c:pt>
                <c:pt idx="121">
                  <c:v>42.7</c:v>
                </c:pt>
                <c:pt idx="122">
                  <c:v>141</c:v>
                </c:pt>
                <c:pt idx="123">
                  <c:v>142</c:v>
                </c:pt>
                <c:pt idx="124">
                  <c:v>118</c:v>
                </c:pt>
                <c:pt idx="125">
                  <c:v>215</c:v>
                </c:pt>
                <c:pt idx="126">
                  <c:v>62.5</c:v>
                </c:pt>
                <c:pt idx="127">
                  <c:v>270</c:v>
                </c:pt>
                <c:pt idx="128">
                  <c:v>345</c:v>
                </c:pt>
                <c:pt idx="129">
                  <c:v>854</c:v>
                </c:pt>
                <c:pt idx="130">
                  <c:v>204</c:v>
                </c:pt>
                <c:pt idx="131">
                  <c:v>317</c:v>
                </c:pt>
                <c:pt idx="132">
                  <c:v>532</c:v>
                </c:pt>
                <c:pt idx="133">
                  <c:v>116</c:v>
                </c:pt>
                <c:pt idx="134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D-4E05-BE31-C7EDDF0D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64600"/>
        <c:axId val="432264928"/>
      </c:scatterChart>
      <c:valAx>
        <c:axId val="43226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4928"/>
        <c:crosses val="autoZero"/>
        <c:crossBetween val="midCat"/>
      </c:valAx>
      <c:valAx>
        <c:axId val="4322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232171</xdr:colOff>
      <xdr:row>1</xdr:row>
      <xdr:rowOff>39289</xdr:rowOff>
    </xdr:from>
    <xdr:to>
      <xdr:col>12</xdr:col>
      <xdr:colOff>333375</xdr:colOff>
      <xdr:row>20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41671</xdr:colOff>
      <xdr:row>1</xdr:row>
      <xdr:rowOff>98821</xdr:rowOff>
    </xdr:from>
    <xdr:to>
      <xdr:col>40</xdr:col>
      <xdr:colOff>363140</xdr:colOff>
      <xdr:row>15</xdr:row>
      <xdr:rowOff>175021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48</xdr:col>
      <xdr:colOff>321469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232171</xdr:colOff>
      <xdr:row>1</xdr:row>
      <xdr:rowOff>39289</xdr:rowOff>
    </xdr:from>
    <xdr:to>
      <xdr:col>12</xdr:col>
      <xdr:colOff>333375</xdr:colOff>
      <xdr:row>20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172640</xdr:colOff>
      <xdr:row>0</xdr:row>
      <xdr:rowOff>182165</xdr:rowOff>
    </xdr:from>
    <xdr:to>
      <xdr:col>28</xdr:col>
      <xdr:colOff>494109</xdr:colOff>
      <xdr:row>15</xdr:row>
      <xdr:rowOff>67865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571501</xdr:colOff>
      <xdr:row>1</xdr:row>
      <xdr:rowOff>23812</xdr:rowOff>
    </xdr:from>
    <xdr:to>
      <xdr:col>36</xdr:col>
      <xdr:colOff>285751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321469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292DB-05B7-4EFA-B341-136B51F1C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104775</xdr:rowOff>
    </xdr:from>
    <xdr:to>
      <xdr:col>7</xdr:col>
      <xdr:colOff>381000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99A33-3ECF-49B2-8711-3E35ABDC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52387</xdr:rowOff>
    </xdr:from>
    <xdr:to>
      <xdr:col>14</xdr:col>
      <xdr:colOff>457200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9D260-3EFC-4107-A029-CF840169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1234-EC5E-44D9-8234-6A0AFFD210D3}">
  <dimension ref="A1:AH218"/>
  <sheetViews>
    <sheetView zoomScale="138" zoomScaleNormal="85" workbookViewId="0">
      <selection activeCell="C4" sqref="C4"/>
    </sheetView>
  </sheetViews>
  <sheetFormatPr baseColWidth="10" defaultColWidth="8.83203125" defaultRowHeight="15" x14ac:dyDescent="0.2"/>
  <cols>
    <col min="1" max="1" width="28" customWidth="1"/>
    <col min="2" max="2" width="23.33203125" customWidth="1"/>
  </cols>
  <sheetData>
    <row r="1" spans="1:34" s="2" customFormat="1" ht="43" x14ac:dyDescent="0.2">
      <c r="A1" t="s">
        <v>70</v>
      </c>
      <c r="B1" s="2" t="s">
        <v>2</v>
      </c>
      <c r="C1" s="3" t="s">
        <v>483</v>
      </c>
      <c r="D1" s="3" t="s">
        <v>484</v>
      </c>
      <c r="E1" s="3"/>
      <c r="F1"/>
      <c r="G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t="s">
        <v>93</v>
      </c>
      <c r="B2" t="s">
        <v>240</v>
      </c>
      <c r="C2" s="4">
        <v>21.5</v>
      </c>
      <c r="D2" s="24">
        <v>272.04692061610075</v>
      </c>
      <c r="E2" s="4"/>
    </row>
    <row r="3" spans="1:34" x14ac:dyDescent="0.2">
      <c r="A3" t="s">
        <v>94</v>
      </c>
      <c r="B3" t="s">
        <v>241</v>
      </c>
      <c r="C3" s="4">
        <v>20.6</v>
      </c>
      <c r="D3" s="24">
        <v>269.27241102120746</v>
      </c>
      <c r="E3" s="4"/>
    </row>
    <row r="4" spans="1:34" x14ac:dyDescent="0.2">
      <c r="A4" t="s">
        <v>95</v>
      </c>
      <c r="B4" t="s">
        <v>242</v>
      </c>
      <c r="C4" s="4">
        <v>21.3</v>
      </c>
      <c r="D4" s="24">
        <v>217.69580584962299</v>
      </c>
      <c r="E4" s="4"/>
    </row>
    <row r="5" spans="1:34" x14ac:dyDescent="0.2">
      <c r="A5" t="s">
        <v>96</v>
      </c>
      <c r="B5" t="s">
        <v>243</v>
      </c>
      <c r="C5" s="4">
        <v>51.3</v>
      </c>
      <c r="D5" s="24">
        <v>1005.5596706660903</v>
      </c>
      <c r="E5" s="4"/>
    </row>
    <row r="6" spans="1:34" x14ac:dyDescent="0.2">
      <c r="A6" t="s">
        <v>97</v>
      </c>
      <c r="B6" t="s">
        <v>244</v>
      </c>
      <c r="C6" s="4">
        <v>27.6</v>
      </c>
      <c r="D6" s="24">
        <v>376.99443066209585</v>
      </c>
      <c r="E6" s="4"/>
    </row>
    <row r="7" spans="1:34" x14ac:dyDescent="0.2">
      <c r="A7" t="s">
        <v>98</v>
      </c>
      <c r="B7" t="s">
        <v>245</v>
      </c>
      <c r="C7" s="4">
        <v>21.7</v>
      </c>
      <c r="D7" s="24">
        <v>250.68869251590968</v>
      </c>
      <c r="E7" s="4"/>
    </row>
    <row r="8" spans="1:34" x14ac:dyDescent="0.2">
      <c r="A8" t="s">
        <v>106</v>
      </c>
      <c r="B8" t="s">
        <v>246</v>
      </c>
      <c r="C8" s="4">
        <v>120</v>
      </c>
      <c r="D8" s="24">
        <v>774.35621937642406</v>
      </c>
      <c r="E8" s="4"/>
    </row>
    <row r="9" spans="1:34" x14ac:dyDescent="0.2">
      <c r="A9" t="s">
        <v>99</v>
      </c>
      <c r="B9" t="s">
        <v>247</v>
      </c>
      <c r="C9" s="4">
        <v>27.6</v>
      </c>
      <c r="D9" s="24">
        <v>197.73288838367222</v>
      </c>
      <c r="E9" s="4"/>
    </row>
    <row r="10" spans="1:34" x14ac:dyDescent="0.2">
      <c r="A10" t="s">
        <v>107</v>
      </c>
      <c r="B10" t="s">
        <v>248</v>
      </c>
      <c r="C10" s="4">
        <v>27.7</v>
      </c>
      <c r="D10" s="24">
        <v>289.63020828034576</v>
      </c>
      <c r="E10" s="4"/>
    </row>
    <row r="11" spans="1:34" x14ac:dyDescent="0.2">
      <c r="A11" t="s">
        <v>100</v>
      </c>
      <c r="B11" t="s">
        <v>249</v>
      </c>
      <c r="C11" s="4">
        <v>30.9</v>
      </c>
      <c r="D11" s="24">
        <v>308.76113622228377</v>
      </c>
      <c r="E11" s="4"/>
    </row>
    <row r="12" spans="1:34" x14ac:dyDescent="0.2">
      <c r="A12" t="s">
        <v>103</v>
      </c>
      <c r="B12" t="s">
        <v>252</v>
      </c>
      <c r="C12" s="4">
        <v>26.7</v>
      </c>
      <c r="D12" s="24">
        <v>289.44136360535396</v>
      </c>
      <c r="E12" s="4"/>
    </row>
    <row r="13" spans="1:34" x14ac:dyDescent="0.2">
      <c r="A13" t="s">
        <v>104</v>
      </c>
      <c r="B13" t="s">
        <v>253</v>
      </c>
      <c r="C13" s="4">
        <v>24.2</v>
      </c>
      <c r="D13" s="24">
        <v>275.64155592587792</v>
      </c>
      <c r="E13" s="4"/>
    </row>
    <row r="14" spans="1:34" x14ac:dyDescent="0.2">
      <c r="A14" t="s">
        <v>105</v>
      </c>
      <c r="B14" t="s">
        <v>254</v>
      </c>
      <c r="C14" s="4">
        <v>33.6</v>
      </c>
      <c r="D14" s="24">
        <v>326.9945737941224</v>
      </c>
      <c r="E14" s="4"/>
    </row>
    <row r="15" spans="1:34" x14ac:dyDescent="0.2">
      <c r="A15" t="s">
        <v>108</v>
      </c>
      <c r="B15" t="s">
        <v>255</v>
      </c>
      <c r="C15" s="4">
        <v>72.2</v>
      </c>
      <c r="D15" s="24">
        <v>361.07901664827591</v>
      </c>
      <c r="E15" s="4"/>
    </row>
    <row r="16" spans="1:34" x14ac:dyDescent="0.2">
      <c r="A16" t="s">
        <v>108</v>
      </c>
      <c r="B16" t="s">
        <v>256</v>
      </c>
      <c r="C16" s="4">
        <v>33.200000000000003</v>
      </c>
      <c r="D16" s="24">
        <v>243.08377356715582</v>
      </c>
      <c r="E16" s="4"/>
    </row>
    <row r="17" spans="1:5" x14ac:dyDescent="0.2">
      <c r="A17" t="s">
        <v>109</v>
      </c>
      <c r="B17" t="s">
        <v>257</v>
      </c>
      <c r="C17" s="4">
        <v>33.799999999999997</v>
      </c>
      <c r="D17" s="24">
        <v>801.92577892673751</v>
      </c>
      <c r="E17" s="4"/>
    </row>
    <row r="18" spans="1:5" x14ac:dyDescent="0.2">
      <c r="A18" t="s">
        <v>110</v>
      </c>
      <c r="B18" t="s">
        <v>258</v>
      </c>
      <c r="C18" s="4">
        <v>20.9</v>
      </c>
      <c r="D18" s="24">
        <v>99.102805988535607</v>
      </c>
      <c r="E18" s="4"/>
    </row>
    <row r="19" spans="1:5" x14ac:dyDescent="0.2">
      <c r="A19" t="s">
        <v>111</v>
      </c>
      <c r="B19" t="s">
        <v>259</v>
      </c>
      <c r="C19" s="4">
        <v>27.4</v>
      </c>
      <c r="D19" s="24">
        <v>225.23893123352352</v>
      </c>
      <c r="E19" s="4"/>
    </row>
    <row r="20" spans="1:5" x14ac:dyDescent="0.2">
      <c r="A20" t="s">
        <v>112</v>
      </c>
      <c r="B20" t="s">
        <v>260</v>
      </c>
      <c r="C20" s="4">
        <v>42.1</v>
      </c>
      <c r="D20" s="24">
        <v>332.49217074361059</v>
      </c>
      <c r="E20" s="4"/>
    </row>
    <row r="21" spans="1:5" x14ac:dyDescent="0.2">
      <c r="A21" t="s">
        <v>113</v>
      </c>
      <c r="B21" t="s">
        <v>261</v>
      </c>
      <c r="C21" s="4">
        <v>16.2</v>
      </c>
      <c r="D21" s="24">
        <v>44.819520488102143</v>
      </c>
      <c r="E21" s="4"/>
    </row>
    <row r="22" spans="1:5" x14ac:dyDescent="0.2">
      <c r="A22" t="s">
        <v>116</v>
      </c>
      <c r="B22" t="s">
        <v>264</v>
      </c>
      <c r="C22" s="4">
        <v>42.2</v>
      </c>
      <c r="D22" s="24">
        <v>266.45797565287592</v>
      </c>
      <c r="E22" s="4"/>
    </row>
    <row r="23" spans="1:5" x14ac:dyDescent="0.2">
      <c r="A23" t="s">
        <v>117</v>
      </c>
      <c r="B23" t="s">
        <v>265</v>
      </c>
      <c r="C23" s="4">
        <v>27.2</v>
      </c>
      <c r="D23" s="24">
        <v>161.91738073267146</v>
      </c>
      <c r="E23" s="4"/>
    </row>
    <row r="24" spans="1:5" x14ac:dyDescent="0.2">
      <c r="A24" t="s">
        <v>118</v>
      </c>
      <c r="B24" t="s">
        <v>266</v>
      </c>
      <c r="C24" s="4">
        <v>140</v>
      </c>
      <c r="D24" s="24">
        <v>921.74553461853907</v>
      </c>
      <c r="E24" s="4"/>
    </row>
    <row r="25" spans="1:5" x14ac:dyDescent="0.2">
      <c r="A25" t="s">
        <v>119</v>
      </c>
      <c r="B25" t="s">
        <v>267</v>
      </c>
      <c r="C25" s="4">
        <v>283.60000000000002</v>
      </c>
      <c r="D25" s="24">
        <v>772.16662189706494</v>
      </c>
      <c r="E25" s="4"/>
    </row>
    <row r="26" spans="1:5" x14ac:dyDescent="0.2">
      <c r="A26" t="s">
        <v>120</v>
      </c>
      <c r="B26" t="s">
        <v>268</v>
      </c>
      <c r="C26" s="4">
        <v>34</v>
      </c>
      <c r="D26" s="24">
        <v>858.65940751738617</v>
      </c>
      <c r="E26" s="4"/>
    </row>
    <row r="27" spans="1:5" x14ac:dyDescent="0.2">
      <c r="A27" t="s">
        <v>121</v>
      </c>
      <c r="B27" t="s">
        <v>269</v>
      </c>
      <c r="C27" s="4">
        <v>38.6</v>
      </c>
      <c r="D27" s="24">
        <v>1097.4676569058595</v>
      </c>
      <c r="E27" s="4"/>
    </row>
    <row r="28" spans="1:5" x14ac:dyDescent="0.2">
      <c r="A28" t="s">
        <v>122</v>
      </c>
      <c r="B28" t="s">
        <v>270</v>
      </c>
      <c r="C28" s="4">
        <v>37</v>
      </c>
      <c r="D28" s="24">
        <v>1424.0229443893838</v>
      </c>
      <c r="E28" s="4"/>
    </row>
    <row r="29" spans="1:5" x14ac:dyDescent="0.2">
      <c r="A29" t="s">
        <v>123</v>
      </c>
      <c r="B29" t="s">
        <v>271</v>
      </c>
      <c r="C29" s="4">
        <v>32.200000000000003</v>
      </c>
      <c r="D29" s="24">
        <v>2856.2192405718069</v>
      </c>
      <c r="E29" s="4"/>
    </row>
    <row r="30" spans="1:5" x14ac:dyDescent="0.2">
      <c r="A30" t="s">
        <v>124</v>
      </c>
      <c r="B30" t="s">
        <v>272</v>
      </c>
      <c r="C30" s="4">
        <v>20.3</v>
      </c>
      <c r="D30" s="24">
        <v>404.94899917725024</v>
      </c>
      <c r="E30" s="4"/>
    </row>
    <row r="31" spans="1:5" x14ac:dyDescent="0.2">
      <c r="A31" t="s">
        <v>125</v>
      </c>
      <c r="B31" t="s">
        <v>273</v>
      </c>
      <c r="C31" s="4">
        <v>144</v>
      </c>
      <c r="D31" s="24">
        <v>961.50106251882517</v>
      </c>
      <c r="E31" s="4"/>
    </row>
    <row r="32" spans="1:5" x14ac:dyDescent="0.2">
      <c r="A32" t="s">
        <v>128</v>
      </c>
      <c r="B32" t="s">
        <v>276</v>
      </c>
      <c r="C32" s="4">
        <v>36.6</v>
      </c>
      <c r="D32" s="24">
        <v>549.73669790096039</v>
      </c>
      <c r="E32" s="4"/>
    </row>
    <row r="33" spans="1:5" x14ac:dyDescent="0.2">
      <c r="A33" t="s">
        <v>129</v>
      </c>
      <c r="B33" t="s">
        <v>277</v>
      </c>
      <c r="C33" s="4">
        <v>21.3</v>
      </c>
      <c r="D33" s="24">
        <v>178.17550017246049</v>
      </c>
      <c r="E33" s="4"/>
    </row>
    <row r="34" spans="1:5" x14ac:dyDescent="0.2">
      <c r="A34" t="s">
        <v>130</v>
      </c>
      <c r="B34" t="s">
        <v>278</v>
      </c>
      <c r="C34" s="4">
        <v>31.4</v>
      </c>
      <c r="D34" s="24">
        <v>315.37381852551988</v>
      </c>
      <c r="E34" s="4"/>
    </row>
    <row r="35" spans="1:5" x14ac:dyDescent="0.2">
      <c r="A35" t="s">
        <v>131</v>
      </c>
      <c r="B35" t="s">
        <v>279</v>
      </c>
      <c r="C35" s="4">
        <v>26.5</v>
      </c>
      <c r="D35" s="24">
        <v>310.6050475704792</v>
      </c>
      <c r="E35" s="4"/>
    </row>
    <row r="36" spans="1:5" x14ac:dyDescent="0.2">
      <c r="A36" t="s">
        <v>132</v>
      </c>
      <c r="B36" t="s">
        <v>280</v>
      </c>
      <c r="C36" s="4">
        <v>19</v>
      </c>
      <c r="D36" s="24">
        <v>290.61980446859206</v>
      </c>
      <c r="E36" s="4"/>
    </row>
    <row r="37" spans="1:5" x14ac:dyDescent="0.2">
      <c r="A37" t="s">
        <v>133</v>
      </c>
      <c r="B37" t="s">
        <v>281</v>
      </c>
      <c r="C37" s="4">
        <v>73.400000000000006</v>
      </c>
      <c r="D37" s="24">
        <v>1258.3182959502872</v>
      </c>
      <c r="E37" s="4"/>
    </row>
    <row r="38" spans="1:5" x14ac:dyDescent="0.2">
      <c r="A38" t="s">
        <v>134</v>
      </c>
      <c r="B38" t="s">
        <v>282</v>
      </c>
      <c r="C38" s="4">
        <v>39.200000000000003</v>
      </c>
      <c r="D38" s="24">
        <v>825.61191888605595</v>
      </c>
      <c r="E38" s="4"/>
    </row>
    <row r="39" spans="1:5" x14ac:dyDescent="0.2">
      <c r="A39" t="s">
        <v>135</v>
      </c>
      <c r="B39" t="s">
        <v>283</v>
      </c>
      <c r="C39" s="4">
        <v>54.8</v>
      </c>
      <c r="D39" s="24">
        <v>374.44304355713371</v>
      </c>
      <c r="E39" s="4"/>
    </row>
    <row r="40" spans="1:5" x14ac:dyDescent="0.2">
      <c r="A40" t="s">
        <v>136</v>
      </c>
      <c r="B40" t="s">
        <v>284</v>
      </c>
      <c r="C40" s="4">
        <v>25.2</v>
      </c>
      <c r="D40" s="24">
        <v>176.01817768638981</v>
      </c>
      <c r="E40" s="4"/>
    </row>
    <row r="41" spans="1:5" x14ac:dyDescent="0.2">
      <c r="A41" t="s">
        <v>137</v>
      </c>
      <c r="B41" t="s">
        <v>291</v>
      </c>
      <c r="C41" s="4">
        <v>33.6</v>
      </c>
      <c r="D41" s="24">
        <v>331.45544784758488</v>
      </c>
      <c r="E41" s="4"/>
    </row>
    <row r="42" spans="1:5" x14ac:dyDescent="0.2">
      <c r="A42" t="s">
        <v>140</v>
      </c>
      <c r="B42" t="s">
        <v>294</v>
      </c>
      <c r="C42" s="4">
        <v>71.2</v>
      </c>
      <c r="D42" s="24">
        <v>380.89567684559256</v>
      </c>
      <c r="E42" s="4"/>
    </row>
    <row r="43" spans="1:5" x14ac:dyDescent="0.2">
      <c r="A43" t="s">
        <v>141</v>
      </c>
      <c r="B43" t="s">
        <v>295</v>
      </c>
      <c r="C43" s="4">
        <v>22.5</v>
      </c>
      <c r="D43" s="24">
        <v>280.04681024145657</v>
      </c>
      <c r="E43" s="4"/>
    </row>
    <row r="44" spans="1:5" x14ac:dyDescent="0.2">
      <c r="A44" t="s">
        <v>142</v>
      </c>
      <c r="B44" t="s">
        <v>296</v>
      </c>
      <c r="C44" s="4">
        <v>34.1</v>
      </c>
      <c r="D44" s="24">
        <v>685.21875716298428</v>
      </c>
      <c r="E44" s="4"/>
    </row>
    <row r="45" spans="1:5" x14ac:dyDescent="0.2">
      <c r="A45" t="s">
        <v>143</v>
      </c>
      <c r="B45" t="s">
        <v>297</v>
      </c>
      <c r="C45" s="4">
        <v>34.299999999999997</v>
      </c>
      <c r="D45" s="24">
        <v>184.81047206318294</v>
      </c>
      <c r="E45" s="4"/>
    </row>
    <row r="46" spans="1:5" x14ac:dyDescent="0.2">
      <c r="A46" t="s">
        <v>144</v>
      </c>
      <c r="B46" t="s">
        <v>298</v>
      </c>
      <c r="C46" s="4">
        <v>27</v>
      </c>
      <c r="D46" s="24">
        <v>472.7828684811119</v>
      </c>
      <c r="E46" s="4"/>
    </row>
    <row r="47" spans="1:5" x14ac:dyDescent="0.2">
      <c r="A47" t="s">
        <v>145</v>
      </c>
      <c r="B47" t="s">
        <v>299</v>
      </c>
      <c r="C47" s="4">
        <v>26</v>
      </c>
      <c r="D47" s="24">
        <v>343.12755455699801</v>
      </c>
      <c r="E47" s="4"/>
    </row>
    <row r="48" spans="1:5" x14ac:dyDescent="0.2">
      <c r="A48" t="s">
        <v>146</v>
      </c>
      <c r="B48" t="s">
        <v>300</v>
      </c>
      <c r="C48" s="4">
        <v>88.4</v>
      </c>
      <c r="D48" s="24">
        <v>356.80232856364864</v>
      </c>
      <c r="E48" s="4"/>
    </row>
    <row r="49" spans="1:5" x14ac:dyDescent="0.2">
      <c r="A49" t="s">
        <v>147</v>
      </c>
      <c r="B49" t="s">
        <v>301</v>
      </c>
      <c r="C49" s="4">
        <v>42</v>
      </c>
      <c r="D49" s="24">
        <v>2963.450254867053</v>
      </c>
      <c r="E49" s="4"/>
    </row>
    <row r="50" spans="1:5" x14ac:dyDescent="0.2">
      <c r="A50" t="s">
        <v>148</v>
      </c>
      <c r="B50" t="s">
        <v>302</v>
      </c>
      <c r="C50" s="4">
        <v>55.3</v>
      </c>
      <c r="D50" s="24">
        <v>558.31588817508236</v>
      </c>
      <c r="E50" s="4"/>
    </row>
    <row r="51" spans="1:5" x14ac:dyDescent="0.2">
      <c r="A51" t="s">
        <v>149</v>
      </c>
      <c r="B51" t="s">
        <v>303</v>
      </c>
      <c r="C51" s="4">
        <v>97.4</v>
      </c>
      <c r="D51" s="24">
        <v>569.41256194311018</v>
      </c>
      <c r="E51" s="4"/>
    </row>
    <row r="52" spans="1:5" x14ac:dyDescent="0.2">
      <c r="A52" t="s">
        <v>152</v>
      </c>
      <c r="B52" t="s">
        <v>306</v>
      </c>
      <c r="C52" s="4">
        <v>34</v>
      </c>
      <c r="D52" s="24">
        <v>1140.0172128679164</v>
      </c>
      <c r="E52" s="4"/>
    </row>
    <row r="53" spans="1:5" x14ac:dyDescent="0.2">
      <c r="A53" t="s">
        <v>153</v>
      </c>
      <c r="B53" t="s">
        <v>307</v>
      </c>
      <c r="C53" s="4">
        <v>21.1</v>
      </c>
      <c r="D53" s="24">
        <v>203.41447000372966</v>
      </c>
      <c r="E53" s="4"/>
    </row>
    <row r="54" spans="1:5" x14ac:dyDescent="0.2">
      <c r="A54" t="s">
        <v>154</v>
      </c>
      <c r="B54" t="s">
        <v>308</v>
      </c>
      <c r="C54" s="4">
        <v>26.3</v>
      </c>
      <c r="D54" s="24">
        <v>252.50934130441848</v>
      </c>
      <c r="E54" s="4"/>
    </row>
    <row r="55" spans="1:5" x14ac:dyDescent="0.2">
      <c r="A55" t="s">
        <v>155</v>
      </c>
      <c r="B55" t="s">
        <v>309</v>
      </c>
      <c r="C55" s="4">
        <v>29.4</v>
      </c>
      <c r="D55" s="24">
        <v>457.01642280140231</v>
      </c>
      <c r="E55" s="4"/>
    </row>
    <row r="56" spans="1:5" x14ac:dyDescent="0.2">
      <c r="A56" t="s">
        <v>156</v>
      </c>
      <c r="B56" t="s">
        <v>310</v>
      </c>
      <c r="C56" s="4">
        <v>18.600000000000001</v>
      </c>
      <c r="D56" s="24">
        <v>333.36868533328084</v>
      </c>
      <c r="E56" s="4"/>
    </row>
    <row r="57" spans="1:5" x14ac:dyDescent="0.2">
      <c r="A57" t="s">
        <v>157</v>
      </c>
      <c r="B57" t="s">
        <v>311</v>
      </c>
      <c r="C57" s="4">
        <v>98.4</v>
      </c>
      <c r="D57" s="24">
        <v>681.91284736721173</v>
      </c>
      <c r="E57" s="4"/>
    </row>
    <row r="58" spans="1:5" x14ac:dyDescent="0.2">
      <c r="A58" t="s">
        <v>158</v>
      </c>
      <c r="B58" t="s">
        <v>312</v>
      </c>
      <c r="C58" s="4">
        <v>35.5</v>
      </c>
      <c r="D58" s="24">
        <v>783.44176704619019</v>
      </c>
      <c r="E58" s="4"/>
    </row>
    <row r="59" spans="1:5" x14ac:dyDescent="0.2">
      <c r="A59" t="s">
        <v>159</v>
      </c>
      <c r="B59" t="s">
        <v>37</v>
      </c>
      <c r="C59" s="4">
        <v>22</v>
      </c>
      <c r="D59" s="24">
        <v>474.8210191911794</v>
      </c>
      <c r="E59" s="4"/>
    </row>
    <row r="60" spans="1:5" x14ac:dyDescent="0.2">
      <c r="A60" t="s">
        <v>160</v>
      </c>
      <c r="B60" t="s">
        <v>56</v>
      </c>
      <c r="C60" s="4">
        <v>33.200000000000003</v>
      </c>
      <c r="D60" s="24">
        <v>846.80033006990402</v>
      </c>
      <c r="E60" s="4"/>
    </row>
    <row r="61" spans="1:5" x14ac:dyDescent="0.2">
      <c r="A61" t="s">
        <v>161</v>
      </c>
      <c r="B61" t="s">
        <v>57</v>
      </c>
      <c r="C61" s="4">
        <v>31.2</v>
      </c>
      <c r="D61" s="24">
        <v>557.19615135707022</v>
      </c>
      <c r="E61" s="4"/>
    </row>
    <row r="62" spans="1:5" x14ac:dyDescent="0.2">
      <c r="A62" t="s">
        <v>164</v>
      </c>
      <c r="B62" t="s">
        <v>40</v>
      </c>
      <c r="C62" s="4">
        <v>30.2</v>
      </c>
      <c r="D62" s="24">
        <v>275.35778023531037</v>
      </c>
      <c r="E62" s="4"/>
    </row>
    <row r="63" spans="1:5" x14ac:dyDescent="0.2">
      <c r="A63" t="s">
        <v>165</v>
      </c>
      <c r="B63" t="s">
        <v>41</v>
      </c>
      <c r="C63" s="4">
        <v>42</v>
      </c>
      <c r="D63" s="24">
        <v>794.17595718052257</v>
      </c>
      <c r="E63" s="4"/>
    </row>
    <row r="64" spans="1:5" x14ac:dyDescent="0.2">
      <c r="A64" t="s">
        <v>145</v>
      </c>
      <c r="B64" t="s">
        <v>42</v>
      </c>
      <c r="C64" s="4">
        <v>26.2</v>
      </c>
      <c r="D64" s="24">
        <v>368.47128056843064</v>
      </c>
      <c r="E64" s="4"/>
    </row>
    <row r="65" spans="1:5" x14ac:dyDescent="0.2">
      <c r="A65" t="s">
        <v>166</v>
      </c>
      <c r="B65" t="s">
        <v>43</v>
      </c>
      <c r="C65" s="4">
        <v>37.200000000000003</v>
      </c>
      <c r="D65" s="24">
        <v>189.63646086902401</v>
      </c>
      <c r="E65" s="4"/>
    </row>
    <row r="66" spans="1:5" x14ac:dyDescent="0.2">
      <c r="A66" t="s">
        <v>167</v>
      </c>
      <c r="B66" t="s">
        <v>44</v>
      </c>
      <c r="C66" s="4">
        <v>22.8</v>
      </c>
      <c r="D66" s="24">
        <v>276.95966567079029</v>
      </c>
      <c r="E66" s="4"/>
    </row>
    <row r="67" spans="1:5" x14ac:dyDescent="0.2">
      <c r="A67" t="s">
        <v>168</v>
      </c>
      <c r="B67" t="s">
        <v>45</v>
      </c>
      <c r="C67" s="4">
        <v>34.299999999999997</v>
      </c>
      <c r="D67" s="24">
        <v>762.8211694263764</v>
      </c>
      <c r="E67" s="4"/>
    </row>
    <row r="68" spans="1:5" x14ac:dyDescent="0.2">
      <c r="A68" t="s">
        <v>169</v>
      </c>
      <c r="B68" t="s">
        <v>46</v>
      </c>
      <c r="C68" s="4">
        <v>30.3</v>
      </c>
      <c r="D68" s="24">
        <v>310.12859439904503</v>
      </c>
      <c r="E68" s="4"/>
    </row>
    <row r="69" spans="1:5" x14ac:dyDescent="0.2">
      <c r="A69" t="s">
        <v>170</v>
      </c>
      <c r="B69" t="s">
        <v>313</v>
      </c>
      <c r="C69" s="4">
        <v>27.7</v>
      </c>
      <c r="D69" s="24">
        <v>278.77911341694755</v>
      </c>
      <c r="E69" s="4"/>
    </row>
    <row r="70" spans="1:5" x14ac:dyDescent="0.2">
      <c r="A70" t="s">
        <v>171</v>
      </c>
      <c r="B70" t="s">
        <v>314</v>
      </c>
      <c r="C70" s="4">
        <v>39.299999999999997</v>
      </c>
      <c r="D70" s="24">
        <v>388.04329644260247</v>
      </c>
      <c r="E70" s="4"/>
    </row>
    <row r="71" spans="1:5" x14ac:dyDescent="0.2">
      <c r="A71" t="s">
        <v>172</v>
      </c>
      <c r="B71" t="s">
        <v>315</v>
      </c>
      <c r="C71" s="4">
        <v>42.1</v>
      </c>
      <c r="D71" s="24">
        <v>272.57508034454008</v>
      </c>
      <c r="E71" s="4"/>
    </row>
    <row r="72" spans="1:5" x14ac:dyDescent="0.2">
      <c r="A72" t="s">
        <v>175</v>
      </c>
      <c r="B72" t="s">
        <v>318</v>
      </c>
      <c r="C72" s="4">
        <v>42.6</v>
      </c>
      <c r="D72" s="24">
        <v>609.70059085517948</v>
      </c>
      <c r="E72" s="4"/>
    </row>
    <row r="73" spans="1:5" x14ac:dyDescent="0.2">
      <c r="A73" t="s">
        <v>176</v>
      </c>
      <c r="B73" t="s">
        <v>319</v>
      </c>
      <c r="C73" s="4">
        <v>27.8</v>
      </c>
      <c r="D73" s="24">
        <v>284.37412368417381</v>
      </c>
    </row>
    <row r="74" spans="1:5" x14ac:dyDescent="0.2">
      <c r="A74" t="s">
        <v>177</v>
      </c>
      <c r="B74" t="s">
        <v>320</v>
      </c>
      <c r="C74" s="4">
        <v>19.899999999999999</v>
      </c>
      <c r="D74" s="24">
        <v>180.28562268174909</v>
      </c>
    </row>
    <row r="75" spans="1:5" x14ac:dyDescent="0.2">
      <c r="A75" t="s">
        <v>178</v>
      </c>
      <c r="B75" t="s">
        <v>321</v>
      </c>
      <c r="C75" s="4">
        <v>53.8</v>
      </c>
      <c r="D75" s="24">
        <v>181.12383977156171</v>
      </c>
    </row>
    <row r="76" spans="1:5" x14ac:dyDescent="0.2">
      <c r="A76" t="s">
        <v>179</v>
      </c>
      <c r="B76" t="s">
        <v>322</v>
      </c>
      <c r="C76" s="4">
        <v>31.9</v>
      </c>
      <c r="D76" s="24">
        <v>917.35300976221265</v>
      </c>
    </row>
    <row r="77" spans="1:5" x14ac:dyDescent="0.2">
      <c r="A77" t="s">
        <v>180</v>
      </c>
      <c r="B77" t="s">
        <v>323</v>
      </c>
      <c r="C77" s="4">
        <v>28.8</v>
      </c>
      <c r="D77" s="24">
        <v>210.42259568698739</v>
      </c>
    </row>
    <row r="78" spans="1:5" x14ac:dyDescent="0.2">
      <c r="A78" t="s">
        <v>189</v>
      </c>
      <c r="B78" t="s">
        <v>324</v>
      </c>
      <c r="C78" s="4">
        <v>26.7</v>
      </c>
      <c r="D78" s="24">
        <v>224.61811442642258</v>
      </c>
    </row>
    <row r="79" spans="1:5" x14ac:dyDescent="0.2">
      <c r="A79" t="s">
        <v>181</v>
      </c>
      <c r="B79" t="s">
        <v>325</v>
      </c>
      <c r="C79" s="4">
        <v>98.4</v>
      </c>
      <c r="D79" s="24">
        <v>508.38304577852114</v>
      </c>
    </row>
    <row r="80" spans="1:5" x14ac:dyDescent="0.2">
      <c r="A80" t="s">
        <v>182</v>
      </c>
      <c r="B80" t="s">
        <v>326</v>
      </c>
      <c r="C80" s="4">
        <v>24.9</v>
      </c>
      <c r="D80" s="24">
        <v>277.79046848893654</v>
      </c>
    </row>
    <row r="81" spans="1:4" x14ac:dyDescent="0.2">
      <c r="A81" t="s">
        <v>183</v>
      </c>
      <c r="B81" t="s">
        <v>327</v>
      </c>
      <c r="C81" s="4">
        <v>22.8</v>
      </c>
      <c r="D81" s="24">
        <v>308.61173340937842</v>
      </c>
    </row>
    <row r="82" spans="1:4" x14ac:dyDescent="0.2">
      <c r="A82" t="s">
        <v>186</v>
      </c>
      <c r="B82" t="s">
        <v>330</v>
      </c>
      <c r="C82" s="4">
        <v>97.6</v>
      </c>
      <c r="D82" s="24">
        <v>589.99604195744928</v>
      </c>
    </row>
    <row r="83" spans="1:4" x14ac:dyDescent="0.2">
      <c r="A83" t="s">
        <v>187</v>
      </c>
      <c r="B83" t="s">
        <v>331</v>
      </c>
      <c r="C83" s="4">
        <v>26.3</v>
      </c>
      <c r="D83" s="24">
        <v>224.47121679488731</v>
      </c>
    </row>
    <row r="84" spans="1:4" x14ac:dyDescent="0.2">
      <c r="A84" t="s">
        <v>188</v>
      </c>
      <c r="B84" t="s">
        <v>332</v>
      </c>
      <c r="C84" s="4">
        <v>22</v>
      </c>
      <c r="D84" s="24">
        <v>367.62961884009428</v>
      </c>
    </row>
    <row r="85" spans="1:4" x14ac:dyDescent="0.2">
      <c r="A85" t="s">
        <v>190</v>
      </c>
      <c r="B85" t="s">
        <v>333</v>
      </c>
      <c r="C85" s="4">
        <v>30.4</v>
      </c>
      <c r="D85" s="24">
        <v>212.78902689404489</v>
      </c>
    </row>
    <row r="86" spans="1:4" x14ac:dyDescent="0.2">
      <c r="A86" t="s">
        <v>191</v>
      </c>
      <c r="B86" t="s">
        <v>334</v>
      </c>
      <c r="C86" s="4">
        <v>18.3</v>
      </c>
      <c r="D86" s="24">
        <v>180.43861419998535</v>
      </c>
    </row>
    <row r="87" spans="1:4" x14ac:dyDescent="0.2">
      <c r="A87" t="s">
        <v>192</v>
      </c>
      <c r="B87" t="s">
        <v>335</v>
      </c>
      <c r="C87" s="4">
        <v>62.7</v>
      </c>
      <c r="D87" s="24">
        <v>423.08709316907937</v>
      </c>
    </row>
    <row r="88" spans="1:4" x14ac:dyDescent="0.2">
      <c r="A88" t="s">
        <v>193</v>
      </c>
      <c r="B88" t="s">
        <v>336</v>
      </c>
      <c r="C88" s="4">
        <v>61.2</v>
      </c>
      <c r="D88" s="24">
        <v>321.84087502650868</v>
      </c>
    </row>
    <row r="89" spans="1:4" x14ac:dyDescent="0.2">
      <c r="A89" t="s">
        <v>194</v>
      </c>
      <c r="B89" t="s">
        <v>337</v>
      </c>
      <c r="C89" s="4">
        <v>24.8</v>
      </c>
      <c r="D89" s="24">
        <v>109.05481389185567</v>
      </c>
    </row>
    <row r="90" spans="1:4" x14ac:dyDescent="0.2">
      <c r="A90" t="s">
        <v>195</v>
      </c>
      <c r="B90" t="s">
        <v>338</v>
      </c>
      <c r="C90" s="4">
        <v>34.799999999999997</v>
      </c>
      <c r="D90" s="24">
        <v>896.27432221723734</v>
      </c>
    </row>
    <row r="91" spans="1:4" x14ac:dyDescent="0.2">
      <c r="A91" t="s">
        <v>196</v>
      </c>
      <c r="B91" t="s">
        <v>339</v>
      </c>
      <c r="C91" s="4">
        <v>31.1</v>
      </c>
      <c r="D91" s="24">
        <v>282.9226486080114</v>
      </c>
    </row>
    <row r="92" spans="1:4" x14ac:dyDescent="0.2">
      <c r="A92" t="s">
        <v>199</v>
      </c>
      <c r="B92" t="s">
        <v>342</v>
      </c>
      <c r="C92" s="4">
        <v>50.8</v>
      </c>
      <c r="D92" s="24">
        <v>161.75053025565546</v>
      </c>
    </row>
    <row r="93" spans="1:4" x14ac:dyDescent="0.2">
      <c r="A93" t="s">
        <v>200</v>
      </c>
      <c r="B93" t="s">
        <v>343</v>
      </c>
      <c r="C93" s="4">
        <v>30.4</v>
      </c>
      <c r="D93" s="24">
        <v>158.38412761750064</v>
      </c>
    </row>
    <row r="94" spans="1:4" x14ac:dyDescent="0.2">
      <c r="A94" t="s">
        <v>201</v>
      </c>
      <c r="B94" t="s">
        <v>344</v>
      </c>
      <c r="C94" s="4">
        <v>34.6</v>
      </c>
      <c r="D94" s="24">
        <v>266.77435742668905</v>
      </c>
    </row>
    <row r="95" spans="1:4" x14ac:dyDescent="0.2">
      <c r="A95" t="s">
        <v>202</v>
      </c>
      <c r="B95" t="s">
        <v>345</v>
      </c>
      <c r="C95" s="4">
        <v>24.3</v>
      </c>
      <c r="D95" s="24">
        <v>125.27222949548232</v>
      </c>
    </row>
    <row r="96" spans="1:4" x14ac:dyDescent="0.2">
      <c r="A96" t="s">
        <v>203</v>
      </c>
      <c r="B96" t="s">
        <v>346</v>
      </c>
      <c r="C96" s="4">
        <v>17.2</v>
      </c>
      <c r="D96" s="24">
        <v>113.41058096225453</v>
      </c>
    </row>
    <row r="97" spans="1:4" x14ac:dyDescent="0.2">
      <c r="A97" t="s">
        <v>204</v>
      </c>
      <c r="B97" t="s">
        <v>347</v>
      </c>
      <c r="C97" s="4">
        <v>24.9</v>
      </c>
      <c r="D97" s="24">
        <v>453.31479575569205</v>
      </c>
    </row>
    <row r="98" spans="1:4" x14ac:dyDescent="0.2">
      <c r="A98" t="s">
        <v>205</v>
      </c>
      <c r="B98" t="s">
        <v>348</v>
      </c>
      <c r="C98" s="4">
        <v>135</v>
      </c>
      <c r="D98" s="24">
        <v>1035.7516543845743</v>
      </c>
    </row>
    <row r="99" spans="1:4" x14ac:dyDescent="0.2">
      <c r="A99" t="s">
        <v>206</v>
      </c>
      <c r="B99" t="s">
        <v>349</v>
      </c>
      <c r="C99" s="4">
        <v>27.3</v>
      </c>
      <c r="D99" s="24">
        <v>357.83076487887143</v>
      </c>
    </row>
    <row r="100" spans="1:4" x14ac:dyDescent="0.2">
      <c r="A100" t="s">
        <v>207</v>
      </c>
      <c r="B100" t="s">
        <v>350</v>
      </c>
      <c r="C100" s="4">
        <v>31.9</v>
      </c>
      <c r="D100" s="24">
        <v>400.58987290844016</v>
      </c>
    </row>
    <row r="101" spans="1:4" x14ac:dyDescent="0.2">
      <c r="A101" t="s">
        <v>208</v>
      </c>
      <c r="B101" t="s">
        <v>351</v>
      </c>
      <c r="C101" s="4">
        <v>31.8</v>
      </c>
      <c r="D101" s="24">
        <v>753.88893976349186</v>
      </c>
    </row>
    <row r="102" spans="1:4" x14ac:dyDescent="0.2">
      <c r="C102" s="4"/>
      <c r="D102" s="4"/>
    </row>
    <row r="103" spans="1:4" x14ac:dyDescent="0.2">
      <c r="C103" s="4"/>
      <c r="D103" s="4"/>
    </row>
    <row r="104" spans="1:4" x14ac:dyDescent="0.2">
      <c r="C104" s="4"/>
      <c r="D104" s="4"/>
    </row>
    <row r="105" spans="1:4" x14ac:dyDescent="0.2">
      <c r="C105" s="4"/>
      <c r="D105" s="4"/>
    </row>
    <row r="106" spans="1:4" x14ac:dyDescent="0.2">
      <c r="C106" s="4"/>
      <c r="D106" s="4"/>
    </row>
    <row r="107" spans="1:4" x14ac:dyDescent="0.2">
      <c r="C107" s="4"/>
      <c r="D107" s="4"/>
    </row>
    <row r="108" spans="1:4" x14ac:dyDescent="0.2">
      <c r="C108" s="4"/>
      <c r="D108" s="4"/>
    </row>
    <row r="109" spans="1:4" x14ac:dyDescent="0.2">
      <c r="C109" s="4"/>
      <c r="D109" s="4"/>
    </row>
    <row r="110" spans="1:4" x14ac:dyDescent="0.2">
      <c r="C110" s="4"/>
      <c r="D110" s="4"/>
    </row>
    <row r="111" spans="1:4" x14ac:dyDescent="0.2">
      <c r="C111" s="4"/>
      <c r="D111" s="4"/>
    </row>
    <row r="112" spans="1:4" x14ac:dyDescent="0.2">
      <c r="C112" s="4"/>
      <c r="D112" s="4"/>
    </row>
    <row r="113" spans="3:4" x14ac:dyDescent="0.2">
      <c r="C113" s="4"/>
      <c r="D113" s="4"/>
    </row>
    <row r="114" spans="3:4" x14ac:dyDescent="0.2">
      <c r="C114" s="4"/>
      <c r="D114" s="4"/>
    </row>
    <row r="115" spans="3:4" x14ac:dyDescent="0.2">
      <c r="C115" s="4"/>
      <c r="D115" s="4"/>
    </row>
    <row r="116" spans="3:4" x14ac:dyDescent="0.2">
      <c r="C116" s="4"/>
      <c r="D116" s="4"/>
    </row>
    <row r="117" spans="3:4" x14ac:dyDescent="0.2">
      <c r="C117" s="4"/>
      <c r="D117" s="4"/>
    </row>
    <row r="118" spans="3:4" x14ac:dyDescent="0.2">
      <c r="C118" s="4"/>
      <c r="D118" s="4"/>
    </row>
    <row r="119" spans="3:4" x14ac:dyDescent="0.2">
      <c r="C119" s="4"/>
      <c r="D119" s="4"/>
    </row>
    <row r="120" spans="3:4" x14ac:dyDescent="0.2">
      <c r="C120" s="4"/>
      <c r="D120" s="4"/>
    </row>
    <row r="121" spans="3:4" x14ac:dyDescent="0.2">
      <c r="C121" s="4"/>
      <c r="D121" s="4"/>
    </row>
    <row r="122" spans="3:4" x14ac:dyDescent="0.2">
      <c r="C122" s="4"/>
      <c r="D122" s="4"/>
    </row>
    <row r="123" spans="3:4" x14ac:dyDescent="0.2">
      <c r="C123" s="4"/>
      <c r="D123" s="4"/>
    </row>
    <row r="124" spans="3:4" x14ac:dyDescent="0.2">
      <c r="C124" s="4"/>
      <c r="D124" s="4"/>
    </row>
    <row r="125" spans="3:4" x14ac:dyDescent="0.2">
      <c r="C125" s="4"/>
      <c r="D125" s="4"/>
    </row>
    <row r="126" spans="3:4" x14ac:dyDescent="0.2">
      <c r="C126" s="4"/>
      <c r="D126" s="4"/>
    </row>
    <row r="127" spans="3:4" x14ac:dyDescent="0.2">
      <c r="C127" s="4"/>
      <c r="D127" s="4"/>
    </row>
    <row r="128" spans="3:4" x14ac:dyDescent="0.2">
      <c r="C128" s="4"/>
      <c r="D128" s="4"/>
    </row>
    <row r="129" spans="3:4" x14ac:dyDescent="0.2">
      <c r="C129" s="4"/>
      <c r="D129" s="4"/>
    </row>
    <row r="130" spans="3:4" x14ac:dyDescent="0.2">
      <c r="C130" s="4"/>
      <c r="D130" s="4"/>
    </row>
    <row r="131" spans="3:4" x14ac:dyDescent="0.2">
      <c r="C131" s="4"/>
      <c r="D131" s="4"/>
    </row>
    <row r="132" spans="3:4" x14ac:dyDescent="0.2">
      <c r="C132" s="4"/>
      <c r="D132" s="4"/>
    </row>
    <row r="133" spans="3:4" x14ac:dyDescent="0.2">
      <c r="C133" s="4"/>
      <c r="D133" s="4"/>
    </row>
    <row r="134" spans="3:4" x14ac:dyDescent="0.2">
      <c r="C134" s="4"/>
      <c r="D134" s="4"/>
    </row>
    <row r="135" spans="3:4" x14ac:dyDescent="0.2">
      <c r="C135" s="4"/>
      <c r="D135" s="4"/>
    </row>
    <row r="136" spans="3:4" x14ac:dyDescent="0.2">
      <c r="C136" s="4"/>
      <c r="D136" s="4"/>
    </row>
    <row r="137" spans="3:4" x14ac:dyDescent="0.2">
      <c r="C137" s="4"/>
      <c r="D137" s="4"/>
    </row>
    <row r="138" spans="3:4" x14ac:dyDescent="0.2">
      <c r="C138" s="4"/>
      <c r="D138" s="4"/>
    </row>
    <row r="139" spans="3:4" x14ac:dyDescent="0.2">
      <c r="C139" s="4"/>
      <c r="D139" s="4"/>
    </row>
    <row r="140" spans="3:4" x14ac:dyDescent="0.2">
      <c r="C140" s="4"/>
      <c r="D140" s="4"/>
    </row>
    <row r="141" spans="3:4" x14ac:dyDescent="0.2">
      <c r="C141" s="4"/>
      <c r="D141" s="4"/>
    </row>
    <row r="142" spans="3:4" x14ac:dyDescent="0.2">
      <c r="C142" s="4"/>
      <c r="D142" s="4"/>
    </row>
    <row r="143" spans="3:4" x14ac:dyDescent="0.2">
      <c r="C143" s="4"/>
      <c r="D143" s="4"/>
    </row>
    <row r="144" spans="3:4" x14ac:dyDescent="0.2">
      <c r="C144" s="4"/>
      <c r="D144" s="4"/>
    </row>
    <row r="145" spans="3:4" x14ac:dyDescent="0.2">
      <c r="C145" s="4"/>
      <c r="D145" s="4"/>
    </row>
    <row r="146" spans="3:4" x14ac:dyDescent="0.2">
      <c r="C146" s="4"/>
      <c r="D146" s="4"/>
    </row>
    <row r="147" spans="3:4" x14ac:dyDescent="0.2">
      <c r="C147" s="4"/>
      <c r="D147" s="4"/>
    </row>
    <row r="148" spans="3:4" x14ac:dyDescent="0.2">
      <c r="C148" s="4"/>
      <c r="D148" s="4"/>
    </row>
    <row r="149" spans="3:4" x14ac:dyDescent="0.2">
      <c r="C149" s="4"/>
      <c r="D149" s="4"/>
    </row>
    <row r="150" spans="3:4" x14ac:dyDescent="0.2">
      <c r="C150" s="4"/>
      <c r="D150" s="4"/>
    </row>
    <row r="151" spans="3:4" x14ac:dyDescent="0.2">
      <c r="C151" s="4"/>
      <c r="D151" s="4"/>
    </row>
    <row r="152" spans="3:4" x14ac:dyDescent="0.2">
      <c r="C152" s="4"/>
      <c r="D152" s="4"/>
    </row>
    <row r="153" spans="3:4" x14ac:dyDescent="0.2">
      <c r="C153" s="4"/>
      <c r="D153" s="4"/>
    </row>
    <row r="154" spans="3:4" x14ac:dyDescent="0.2">
      <c r="C154" s="4"/>
      <c r="D154" s="4"/>
    </row>
    <row r="155" spans="3:4" x14ac:dyDescent="0.2">
      <c r="C155" s="4"/>
      <c r="D155" s="4"/>
    </row>
    <row r="156" spans="3:4" x14ac:dyDescent="0.2">
      <c r="C156" s="4"/>
      <c r="D156" s="4"/>
    </row>
    <row r="157" spans="3:4" x14ac:dyDescent="0.2">
      <c r="C157" s="4"/>
      <c r="D157" s="4"/>
    </row>
    <row r="158" spans="3:4" x14ac:dyDescent="0.2">
      <c r="C158" s="4"/>
      <c r="D158" s="4"/>
    </row>
    <row r="159" spans="3:4" x14ac:dyDescent="0.2">
      <c r="C159" s="4"/>
      <c r="D159" s="4"/>
    </row>
    <row r="160" spans="3:4" x14ac:dyDescent="0.2">
      <c r="C160" s="4"/>
      <c r="D160" s="4"/>
    </row>
    <row r="161" spans="3:4" x14ac:dyDescent="0.2">
      <c r="C161" s="4"/>
      <c r="D161" s="4"/>
    </row>
    <row r="162" spans="3:4" x14ac:dyDescent="0.2">
      <c r="C162" s="4"/>
      <c r="D162" s="4"/>
    </row>
    <row r="163" spans="3:4" x14ac:dyDescent="0.2">
      <c r="C163" s="4"/>
      <c r="D163" s="4"/>
    </row>
    <row r="164" spans="3:4" x14ac:dyDescent="0.2">
      <c r="C164" s="4"/>
      <c r="D164" s="4"/>
    </row>
    <row r="165" spans="3:4" x14ac:dyDescent="0.2">
      <c r="C165" s="4"/>
      <c r="D165" s="4"/>
    </row>
    <row r="166" spans="3:4" x14ac:dyDescent="0.2">
      <c r="C166" s="4"/>
      <c r="D166" s="4"/>
    </row>
    <row r="167" spans="3:4" x14ac:dyDescent="0.2">
      <c r="C167" s="4"/>
      <c r="D167" s="4"/>
    </row>
    <row r="168" spans="3:4" x14ac:dyDescent="0.2">
      <c r="C168" s="4"/>
      <c r="D168" s="4"/>
    </row>
    <row r="169" spans="3:4" x14ac:dyDescent="0.2">
      <c r="C169" s="4"/>
      <c r="D169" s="4"/>
    </row>
    <row r="170" spans="3:4" x14ac:dyDescent="0.2">
      <c r="C170" s="4"/>
      <c r="D170" s="4"/>
    </row>
    <row r="171" spans="3:4" x14ac:dyDescent="0.2">
      <c r="C171" s="4"/>
      <c r="D171" s="4"/>
    </row>
    <row r="172" spans="3:4" x14ac:dyDescent="0.2">
      <c r="C172" s="4"/>
      <c r="D172" s="4"/>
    </row>
    <row r="173" spans="3:4" x14ac:dyDescent="0.2">
      <c r="C173" s="4"/>
      <c r="D173" s="4"/>
    </row>
    <row r="174" spans="3:4" x14ac:dyDescent="0.2">
      <c r="C174" s="4"/>
      <c r="D174" s="4"/>
    </row>
    <row r="175" spans="3:4" x14ac:dyDescent="0.2">
      <c r="C175" s="4"/>
      <c r="D175" s="4"/>
    </row>
    <row r="176" spans="3:4" x14ac:dyDescent="0.2">
      <c r="C176" s="4"/>
      <c r="D176" s="4"/>
    </row>
    <row r="177" spans="3:4" x14ac:dyDescent="0.2">
      <c r="C177" s="4"/>
      <c r="D177" s="4"/>
    </row>
    <row r="178" spans="3:4" x14ac:dyDescent="0.2">
      <c r="C178" s="4"/>
      <c r="D178" s="4"/>
    </row>
    <row r="179" spans="3:4" x14ac:dyDescent="0.2">
      <c r="C179" s="4"/>
      <c r="D179" s="4"/>
    </row>
    <row r="180" spans="3:4" x14ac:dyDescent="0.2">
      <c r="C180" s="4"/>
      <c r="D180" s="4"/>
    </row>
    <row r="181" spans="3:4" x14ac:dyDescent="0.2">
      <c r="C181" s="4"/>
      <c r="D181" s="4"/>
    </row>
    <row r="182" spans="3:4" x14ac:dyDescent="0.2">
      <c r="C182" s="4"/>
      <c r="D182" s="4"/>
    </row>
    <row r="183" spans="3:4" x14ac:dyDescent="0.2">
      <c r="C183" s="4"/>
      <c r="D183" s="4"/>
    </row>
    <row r="184" spans="3:4" x14ac:dyDescent="0.2">
      <c r="C184" s="4"/>
      <c r="D184" s="4"/>
    </row>
    <row r="185" spans="3:4" x14ac:dyDescent="0.2">
      <c r="C185" s="4"/>
      <c r="D185" s="4"/>
    </row>
    <row r="186" spans="3:4" x14ac:dyDescent="0.2">
      <c r="C186" s="4"/>
      <c r="D186" s="4"/>
    </row>
    <row r="187" spans="3:4" x14ac:dyDescent="0.2">
      <c r="C187" s="4"/>
      <c r="D187" s="4"/>
    </row>
    <row r="188" spans="3:4" x14ac:dyDescent="0.2">
      <c r="C188" s="4"/>
      <c r="D188" s="4"/>
    </row>
    <row r="189" spans="3:4" x14ac:dyDescent="0.2">
      <c r="C189" s="4"/>
      <c r="D189" s="4"/>
    </row>
    <row r="190" spans="3:4" x14ac:dyDescent="0.2">
      <c r="C190" s="4"/>
      <c r="D190" s="4"/>
    </row>
    <row r="191" spans="3:4" x14ac:dyDescent="0.2">
      <c r="C191" s="4"/>
      <c r="D191" s="4"/>
    </row>
    <row r="192" spans="3:4" x14ac:dyDescent="0.2">
      <c r="C192" s="4"/>
      <c r="D192" s="4"/>
    </row>
    <row r="193" spans="3:4" x14ac:dyDescent="0.2">
      <c r="C193" s="4"/>
      <c r="D193" s="4"/>
    </row>
    <row r="194" spans="3:4" x14ac:dyDescent="0.2">
      <c r="C194" s="4"/>
      <c r="D194" s="4"/>
    </row>
    <row r="195" spans="3:4" x14ac:dyDescent="0.2">
      <c r="C195" s="4"/>
      <c r="D195" s="4"/>
    </row>
    <row r="196" spans="3:4" x14ac:dyDescent="0.2">
      <c r="C196" s="4"/>
      <c r="D196" s="4"/>
    </row>
    <row r="197" spans="3:4" x14ac:dyDescent="0.2">
      <c r="C197" s="4"/>
      <c r="D197" s="4"/>
    </row>
    <row r="198" spans="3:4" x14ac:dyDescent="0.2">
      <c r="C198" s="4"/>
      <c r="D198" s="4"/>
    </row>
    <row r="199" spans="3:4" x14ac:dyDescent="0.2">
      <c r="C199" s="4"/>
      <c r="D199" s="4"/>
    </row>
    <row r="200" spans="3:4" x14ac:dyDescent="0.2">
      <c r="C200" s="4"/>
      <c r="D200" s="4"/>
    </row>
    <row r="201" spans="3:4" x14ac:dyDescent="0.2">
      <c r="C201" s="4"/>
      <c r="D201" s="4"/>
    </row>
    <row r="202" spans="3:4" x14ac:dyDescent="0.2">
      <c r="C202" s="4"/>
      <c r="D202" s="4"/>
    </row>
    <row r="203" spans="3:4" x14ac:dyDescent="0.2">
      <c r="C203" s="4"/>
      <c r="D203" s="4"/>
    </row>
    <row r="204" spans="3:4" x14ac:dyDescent="0.2">
      <c r="C204" s="4"/>
      <c r="D204" s="4"/>
    </row>
    <row r="205" spans="3:4" x14ac:dyDescent="0.2">
      <c r="C205" s="4"/>
      <c r="D205" s="4"/>
    </row>
    <row r="206" spans="3:4" x14ac:dyDescent="0.2">
      <c r="C206" s="4"/>
      <c r="D206" s="4"/>
    </row>
    <row r="207" spans="3:4" x14ac:dyDescent="0.2">
      <c r="C207" s="4"/>
      <c r="D207" s="4"/>
    </row>
    <row r="208" spans="3:4" x14ac:dyDescent="0.2">
      <c r="C208" s="4"/>
      <c r="D208" s="4"/>
    </row>
    <row r="209" spans="3:4" x14ac:dyDescent="0.2">
      <c r="C209" s="4"/>
      <c r="D209" s="4"/>
    </row>
    <row r="210" spans="3:4" x14ac:dyDescent="0.2">
      <c r="C210" s="4"/>
      <c r="D210" s="4"/>
    </row>
    <row r="211" spans="3:4" x14ac:dyDescent="0.2">
      <c r="C211" s="4"/>
      <c r="D211" s="4"/>
    </row>
    <row r="212" spans="3:4" x14ac:dyDescent="0.2">
      <c r="C212" s="4"/>
      <c r="D212" s="4"/>
    </row>
    <row r="213" spans="3:4" x14ac:dyDescent="0.2">
      <c r="C213" s="4"/>
      <c r="D213" s="4"/>
    </row>
    <row r="214" spans="3:4" x14ac:dyDescent="0.2">
      <c r="C214" s="4"/>
      <c r="D214" s="4"/>
    </row>
    <row r="215" spans="3:4" x14ac:dyDescent="0.2">
      <c r="C215" s="4"/>
      <c r="D215" s="4"/>
    </row>
    <row r="216" spans="3:4" x14ac:dyDescent="0.2">
      <c r="C216" s="4"/>
      <c r="D216" s="4"/>
    </row>
    <row r="217" spans="3:4" x14ac:dyDescent="0.2">
      <c r="C217" s="4"/>
      <c r="D217" s="4"/>
    </row>
    <row r="218" spans="3:4" x14ac:dyDescent="0.2">
      <c r="C218" s="4"/>
      <c r="D218" s="4"/>
    </row>
  </sheetData>
  <sortState xmlns:xlrd2="http://schemas.microsoft.com/office/spreadsheetml/2017/richdata2" ref="B2:D107">
    <sortCondition ref="B2:B107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AB81-2284-4539-9524-C3AF40A70480}">
  <dimension ref="A16:CW157"/>
  <sheetViews>
    <sheetView workbookViewId="0">
      <selection activeCell="Q9" sqref="Q9"/>
    </sheetView>
  </sheetViews>
  <sheetFormatPr baseColWidth="10" defaultColWidth="8.83203125" defaultRowHeight="15" x14ac:dyDescent="0.2"/>
  <cols>
    <col min="1" max="1" width="16.33203125" customWidth="1"/>
    <col min="12" max="12" width="16.33203125" customWidth="1"/>
    <col min="64" max="64" width="15.1640625" customWidth="1"/>
  </cols>
  <sheetData>
    <row r="16" spans="2:7" s="2" customFormat="1" ht="48" x14ac:dyDescent="0.2">
      <c r="B16" s="2" t="s">
        <v>476</v>
      </c>
      <c r="C16" s="2" t="s">
        <v>477</v>
      </c>
      <c r="E16" s="2" t="s">
        <v>478</v>
      </c>
      <c r="F16" s="2" t="s">
        <v>479</v>
      </c>
      <c r="G16" s="2" t="s">
        <v>480</v>
      </c>
    </row>
    <row r="17" spans="1:101" s="2" customFormat="1" ht="80" x14ac:dyDescent="0.2">
      <c r="A17" s="2" t="s">
        <v>2</v>
      </c>
      <c r="B17" s="2" t="s">
        <v>51</v>
      </c>
      <c r="C17" s="2" t="s">
        <v>51</v>
      </c>
      <c r="E17" s="2" t="s">
        <v>54</v>
      </c>
      <c r="F17" s="2" t="s">
        <v>414</v>
      </c>
      <c r="J17" s="2" t="s">
        <v>0</v>
      </c>
      <c r="K17" s="2" t="s">
        <v>1</v>
      </c>
      <c r="L17" s="2" t="s">
        <v>2</v>
      </c>
      <c r="M17" s="2" t="s">
        <v>3</v>
      </c>
      <c r="N17" s="2" t="s">
        <v>4</v>
      </c>
      <c r="O17" s="2" t="s">
        <v>5</v>
      </c>
      <c r="P17" s="2" t="s">
        <v>6</v>
      </c>
      <c r="Q17" s="2" t="s">
        <v>7</v>
      </c>
      <c r="R17" s="2" t="s">
        <v>8</v>
      </c>
      <c r="S17" s="2" t="s">
        <v>9</v>
      </c>
      <c r="T17" s="2" t="s">
        <v>10</v>
      </c>
      <c r="U17" s="2" t="s">
        <v>6</v>
      </c>
      <c r="V17" s="2" t="s">
        <v>7</v>
      </c>
      <c r="W17" s="2" t="s">
        <v>8</v>
      </c>
      <c r="X17" s="2" t="s">
        <v>9</v>
      </c>
      <c r="Y17" s="2" t="s">
        <v>10</v>
      </c>
      <c r="Z17" s="2" t="s">
        <v>16</v>
      </c>
      <c r="AA17" s="2" t="s">
        <v>48</v>
      </c>
      <c r="AB17" s="2" t="s">
        <v>17</v>
      </c>
      <c r="AC17" s="2" t="s">
        <v>18</v>
      </c>
      <c r="AD17" s="2" t="s">
        <v>49</v>
      </c>
      <c r="AE17" s="2" t="s">
        <v>50</v>
      </c>
      <c r="AF17" s="2" t="s">
        <v>51</v>
      </c>
      <c r="AG17" s="2" t="s">
        <v>19</v>
      </c>
      <c r="AH17" s="2" t="s">
        <v>20</v>
      </c>
      <c r="AI17" s="2" t="s">
        <v>21</v>
      </c>
      <c r="AJ17" s="2" t="s">
        <v>22</v>
      </c>
      <c r="AK17" s="2" t="s">
        <v>23</v>
      </c>
      <c r="AL17" s="2" t="s">
        <v>24</v>
      </c>
      <c r="AM17" s="2" t="s">
        <v>59</v>
      </c>
      <c r="AN17" s="2" t="s">
        <v>18</v>
      </c>
      <c r="AO17" s="2" t="s">
        <v>52</v>
      </c>
      <c r="AP17" s="2" t="s">
        <v>53</v>
      </c>
      <c r="AQ17" s="2" t="s">
        <v>54</v>
      </c>
      <c r="AR17" s="2" t="s">
        <v>25</v>
      </c>
      <c r="AS17" s="2" t="s">
        <v>26</v>
      </c>
      <c r="AT17" s="2" t="s">
        <v>27</v>
      </c>
      <c r="AU17" s="2" t="s">
        <v>28</v>
      </c>
      <c r="AV17" s="2" t="s">
        <v>29</v>
      </c>
      <c r="AW17" s="2" t="s">
        <v>30</v>
      </c>
      <c r="AX17" s="2" t="s">
        <v>360</v>
      </c>
      <c r="AY17" s="2" t="s">
        <v>359</v>
      </c>
      <c r="AZ17" s="2" t="s">
        <v>376</v>
      </c>
      <c r="BA17" s="2" t="s">
        <v>411</v>
      </c>
      <c r="BC17" s="2" t="s">
        <v>412</v>
      </c>
      <c r="BD17" s="2" t="s">
        <v>413</v>
      </c>
      <c r="BE17" s="2" t="s">
        <v>414</v>
      </c>
      <c r="BJ17" s="2" t="s">
        <v>0</v>
      </c>
      <c r="BK17" s="2" t="s">
        <v>1</v>
      </c>
      <c r="BL17" s="2" t="s">
        <v>2</v>
      </c>
      <c r="BM17" s="2" t="s">
        <v>3</v>
      </c>
      <c r="BN17" s="2" t="s">
        <v>4</v>
      </c>
      <c r="BO17" s="2" t="s">
        <v>5</v>
      </c>
      <c r="BP17" s="2" t="s">
        <v>6</v>
      </c>
      <c r="BQ17" s="2" t="s">
        <v>7</v>
      </c>
      <c r="BR17" s="2" t="s">
        <v>8</v>
      </c>
      <c r="BS17" s="2" t="s">
        <v>9</v>
      </c>
      <c r="BT17" s="2" t="s">
        <v>10</v>
      </c>
      <c r="BU17" s="2" t="s">
        <v>6</v>
      </c>
      <c r="BV17" s="2" t="s">
        <v>7</v>
      </c>
      <c r="BW17" s="2" t="s">
        <v>8</v>
      </c>
      <c r="BX17" s="2" t="s">
        <v>9</v>
      </c>
      <c r="BY17" s="2" t="s">
        <v>10</v>
      </c>
      <c r="BZ17" s="2" t="s">
        <v>16</v>
      </c>
      <c r="CA17" s="2" t="s">
        <v>48</v>
      </c>
      <c r="CB17" s="2" t="s">
        <v>17</v>
      </c>
      <c r="CC17" s="2" t="s">
        <v>18</v>
      </c>
      <c r="CD17" s="2" t="s">
        <v>49</v>
      </c>
      <c r="CE17" s="2" t="s">
        <v>50</v>
      </c>
      <c r="CF17" s="2" t="s">
        <v>51</v>
      </c>
      <c r="CG17" s="2" t="s">
        <v>19</v>
      </c>
      <c r="CH17" s="2" t="s">
        <v>20</v>
      </c>
      <c r="CI17" s="2" t="s">
        <v>21</v>
      </c>
      <c r="CJ17" s="2" t="s">
        <v>22</v>
      </c>
      <c r="CK17" s="2" t="s">
        <v>23</v>
      </c>
      <c r="CL17" s="2" t="s">
        <v>24</v>
      </c>
      <c r="CM17" s="2" t="s">
        <v>59</v>
      </c>
      <c r="CN17" s="2" t="s">
        <v>18</v>
      </c>
      <c r="CO17" s="2" t="s">
        <v>52</v>
      </c>
      <c r="CP17" s="2" t="s">
        <v>53</v>
      </c>
      <c r="CQ17" s="2" t="s">
        <v>54</v>
      </c>
      <c r="CR17" s="2" t="s">
        <v>25</v>
      </c>
      <c r="CS17" s="2" t="s">
        <v>26</v>
      </c>
      <c r="CT17" s="2" t="s">
        <v>27</v>
      </c>
      <c r="CU17" s="2" t="s">
        <v>28</v>
      </c>
      <c r="CV17" s="2" t="s">
        <v>29</v>
      </c>
      <c r="CW17" s="2" t="s">
        <v>30</v>
      </c>
    </row>
    <row r="18" spans="1:101" x14ac:dyDescent="0.2">
      <c r="A18" t="s">
        <v>224</v>
      </c>
      <c r="B18">
        <f t="shared" ref="B18:B58" si="0">AF18</f>
        <v>0.58799999999999997</v>
      </c>
      <c r="C18">
        <f t="shared" ref="C18:C34" si="1">CF18</f>
        <v>-13.9</v>
      </c>
      <c r="E18" s="24">
        <f>AQ18</f>
        <v>8.1913414399999738</v>
      </c>
      <c r="F18" s="24">
        <f>BE18</f>
        <v>-3.6152851452773405</v>
      </c>
      <c r="G18" s="24"/>
      <c r="H18" s="24"/>
      <c r="J18">
        <v>44119</v>
      </c>
      <c r="K18" t="s">
        <v>396</v>
      </c>
      <c r="L18" t="s">
        <v>224</v>
      </c>
      <c r="M18">
        <v>18</v>
      </c>
      <c r="N18">
        <v>1</v>
      </c>
      <c r="O18">
        <v>1</v>
      </c>
      <c r="P18" t="s">
        <v>60</v>
      </c>
      <c r="Q18" t="s">
        <v>212</v>
      </c>
      <c r="R18">
        <v>2.1899999999999999E-2</v>
      </c>
      <c r="S18">
        <v>0.48199999999999998</v>
      </c>
      <c r="T18">
        <v>0.58799999999999997</v>
      </c>
      <c r="U18" t="s">
        <v>61</v>
      </c>
      <c r="V18" t="s">
        <v>213</v>
      </c>
      <c r="W18">
        <v>0.35099999999999998</v>
      </c>
      <c r="X18">
        <v>5.92</v>
      </c>
      <c r="Y18">
        <v>-1.69</v>
      </c>
      <c r="AA18">
        <v>1</v>
      </c>
      <c r="AB18">
        <v>1</v>
      </c>
      <c r="AD18">
        <v>0.58799999999999997</v>
      </c>
      <c r="AE18">
        <v>0.58799999999999997</v>
      </c>
      <c r="AF18">
        <v>0.58799999999999997</v>
      </c>
      <c r="AM18">
        <v>2</v>
      </c>
      <c r="AN18" t="s">
        <v>473</v>
      </c>
      <c r="AO18">
        <v>8.1913414399999738</v>
      </c>
      <c r="AP18">
        <v>8.1913414399999738</v>
      </c>
      <c r="AQ18">
        <v>8.1913414399999738</v>
      </c>
      <c r="AY18">
        <v>27</v>
      </c>
      <c r="BC18">
        <v>0.97379999999999989</v>
      </c>
      <c r="BD18">
        <v>6.0792770589443421</v>
      </c>
      <c r="BE18">
        <v>-3.6152851452773405</v>
      </c>
      <c r="BJ18">
        <v>44126</v>
      </c>
      <c r="BK18" t="s">
        <v>428</v>
      </c>
      <c r="BL18" t="s">
        <v>224</v>
      </c>
      <c r="BM18">
        <v>18</v>
      </c>
      <c r="BN18">
        <v>1</v>
      </c>
      <c r="BO18">
        <v>1</v>
      </c>
      <c r="BP18" t="s">
        <v>60</v>
      </c>
      <c r="BQ18" t="s">
        <v>212</v>
      </c>
      <c r="BR18">
        <v>7.79E-3</v>
      </c>
      <c r="BS18">
        <v>-8.8800000000000004E-2</v>
      </c>
      <c r="BT18">
        <v>-13.9</v>
      </c>
      <c r="BU18" t="s">
        <v>61</v>
      </c>
      <c r="BV18" t="s">
        <v>213</v>
      </c>
      <c r="BW18">
        <v>0.41699999999999998</v>
      </c>
      <c r="BX18">
        <v>7.12</v>
      </c>
      <c r="BY18">
        <v>-27.1</v>
      </c>
      <c r="CA18">
        <v>1</v>
      </c>
      <c r="CB18">
        <v>1</v>
      </c>
      <c r="CD18">
        <v>-13.9</v>
      </c>
      <c r="CE18">
        <v>-13.9</v>
      </c>
      <c r="CF18">
        <v>-13.9</v>
      </c>
      <c r="CM18">
        <v>1</v>
      </c>
      <c r="CO18">
        <v>-27.1</v>
      </c>
      <c r="CP18">
        <v>-27.1</v>
      </c>
      <c r="CQ18">
        <v>-27.1</v>
      </c>
    </row>
    <row r="19" spans="1:101" x14ac:dyDescent="0.2">
      <c r="A19" t="s">
        <v>225</v>
      </c>
      <c r="B19">
        <f t="shared" si="0"/>
        <v>0.85699999999999998</v>
      </c>
      <c r="C19">
        <f t="shared" si="1"/>
        <v>1.55</v>
      </c>
      <c r="E19" s="24">
        <f t="shared" ref="E19:E82" si="2">AQ19</f>
        <v>8.1913414399999738</v>
      </c>
      <c r="F19" s="24">
        <f t="shared" ref="F19:F82" si="3">BE19</f>
        <v>-3.0786552112187593</v>
      </c>
      <c r="G19" s="24"/>
      <c r="H19" s="24"/>
      <c r="J19">
        <v>44119</v>
      </c>
      <c r="K19" t="s">
        <v>396</v>
      </c>
      <c r="L19" t="s">
        <v>225</v>
      </c>
      <c r="M19">
        <v>19</v>
      </c>
      <c r="N19">
        <v>1</v>
      </c>
      <c r="O19">
        <v>1</v>
      </c>
      <c r="P19" t="s">
        <v>60</v>
      </c>
      <c r="Q19" t="s">
        <v>212</v>
      </c>
      <c r="R19">
        <v>2.2100000000000002E-2</v>
      </c>
      <c r="S19">
        <v>0.49199999999999999</v>
      </c>
      <c r="T19">
        <v>0.85699999999999998</v>
      </c>
      <c r="U19" t="s">
        <v>61</v>
      </c>
      <c r="V19" t="s">
        <v>213</v>
      </c>
      <c r="W19">
        <v>0.34799999999999998</v>
      </c>
      <c r="X19">
        <v>5.92</v>
      </c>
      <c r="Y19">
        <v>-1.73</v>
      </c>
      <c r="AA19">
        <v>1</v>
      </c>
      <c r="AB19">
        <v>1</v>
      </c>
      <c r="AD19">
        <v>0.85699999999999998</v>
      </c>
      <c r="AE19">
        <v>0.85699999999999998</v>
      </c>
      <c r="AF19">
        <v>0.85699999999999998</v>
      </c>
      <c r="AM19">
        <v>2</v>
      </c>
      <c r="AN19" t="s">
        <v>473</v>
      </c>
      <c r="AO19">
        <v>8.1913414399999738</v>
      </c>
      <c r="AP19">
        <v>8.1913414399999738</v>
      </c>
      <c r="AQ19">
        <v>8.1913414399999738</v>
      </c>
      <c r="AY19">
        <v>28</v>
      </c>
      <c r="BC19">
        <v>0.97279999999999989</v>
      </c>
      <c r="BD19">
        <v>6.0855263157894743</v>
      </c>
      <c r="BE19">
        <v>-3.0786552112187593</v>
      </c>
      <c r="BJ19">
        <v>44126</v>
      </c>
      <c r="BK19" t="s">
        <v>428</v>
      </c>
      <c r="BL19" t="s">
        <v>225</v>
      </c>
      <c r="BM19">
        <v>19</v>
      </c>
      <c r="BN19">
        <v>1</v>
      </c>
      <c r="BO19">
        <v>1</v>
      </c>
      <c r="BP19" t="s">
        <v>60</v>
      </c>
      <c r="BQ19" t="s">
        <v>212</v>
      </c>
      <c r="BR19">
        <v>2.0199999999999999E-2</v>
      </c>
      <c r="BS19">
        <v>0.36599999999999999</v>
      </c>
      <c r="BT19">
        <v>1.55</v>
      </c>
      <c r="BU19" t="s">
        <v>61</v>
      </c>
      <c r="BV19" t="s">
        <v>213</v>
      </c>
      <c r="BW19">
        <v>0.42199999999999999</v>
      </c>
      <c r="BX19">
        <v>7.15</v>
      </c>
      <c r="BY19">
        <v>-25</v>
      </c>
      <c r="CA19">
        <v>1</v>
      </c>
      <c r="CB19">
        <v>1</v>
      </c>
      <c r="CD19">
        <v>1.55</v>
      </c>
      <c r="CE19">
        <v>1.55</v>
      </c>
      <c r="CF19">
        <v>1.55</v>
      </c>
      <c r="CM19">
        <v>1</v>
      </c>
      <c r="CO19">
        <v>-25</v>
      </c>
      <c r="CP19">
        <v>-25</v>
      </c>
      <c r="CQ19">
        <v>-25</v>
      </c>
    </row>
    <row r="20" spans="1:101" x14ac:dyDescent="0.2">
      <c r="A20" t="s">
        <v>226</v>
      </c>
      <c r="B20">
        <f t="shared" si="0"/>
        <v>-0.78300000000000003</v>
      </c>
      <c r="C20">
        <f t="shared" si="1"/>
        <v>2.4700000000000002</v>
      </c>
      <c r="E20" s="24">
        <f t="shared" si="2"/>
        <v>0.87440474999993967</v>
      </c>
      <c r="F20" s="24">
        <f t="shared" si="3"/>
        <v>-8.7260388140033029</v>
      </c>
      <c r="G20" s="24"/>
      <c r="H20" s="24"/>
      <c r="J20">
        <v>44119</v>
      </c>
      <c r="K20" t="s">
        <v>396</v>
      </c>
      <c r="L20" t="s">
        <v>226</v>
      </c>
      <c r="M20">
        <v>20</v>
      </c>
      <c r="N20">
        <v>1</v>
      </c>
      <c r="O20">
        <v>1</v>
      </c>
      <c r="P20" t="s">
        <v>60</v>
      </c>
      <c r="Q20" t="s">
        <v>212</v>
      </c>
      <c r="R20">
        <v>4.41E-2</v>
      </c>
      <c r="S20">
        <v>0.433</v>
      </c>
      <c r="T20">
        <v>-0.78300000000000003</v>
      </c>
      <c r="U20" t="s">
        <v>61</v>
      </c>
      <c r="V20" t="s">
        <v>213</v>
      </c>
      <c r="W20">
        <v>0.34599999999999997</v>
      </c>
      <c r="X20">
        <v>5.85</v>
      </c>
      <c r="Y20">
        <v>-2.2999999999999998</v>
      </c>
      <c r="AA20">
        <v>1</v>
      </c>
      <c r="AB20">
        <v>1</v>
      </c>
      <c r="AD20">
        <v>-0.78300000000000003</v>
      </c>
      <c r="AE20">
        <v>-0.78300000000000003</v>
      </c>
      <c r="AF20">
        <v>-0.78300000000000003</v>
      </c>
      <c r="AM20">
        <v>2</v>
      </c>
      <c r="AN20" t="s">
        <v>473</v>
      </c>
      <c r="AO20">
        <v>0.87440474999993967</v>
      </c>
      <c r="AP20">
        <v>0.87440474999993967</v>
      </c>
      <c r="AQ20">
        <v>0.87440474999993967</v>
      </c>
      <c r="AY20">
        <v>29</v>
      </c>
      <c r="BC20">
        <v>0.97179999999999989</v>
      </c>
      <c r="BD20">
        <v>6.0197571516773003</v>
      </c>
      <c r="BE20">
        <v>-8.7260388140033029</v>
      </c>
      <c r="BJ20">
        <v>44126</v>
      </c>
      <c r="BK20" t="s">
        <v>428</v>
      </c>
      <c r="BL20" t="s">
        <v>226</v>
      </c>
      <c r="BM20">
        <v>20</v>
      </c>
      <c r="BN20">
        <v>1</v>
      </c>
      <c r="BO20">
        <v>1</v>
      </c>
      <c r="BP20" t="s">
        <v>60</v>
      </c>
      <c r="BQ20" t="s">
        <v>212</v>
      </c>
      <c r="BR20">
        <v>2.0299999999999999E-2</v>
      </c>
      <c r="BS20">
        <v>0.39400000000000002</v>
      </c>
      <c r="BT20">
        <v>2.4700000000000002</v>
      </c>
      <c r="BU20" t="s">
        <v>61</v>
      </c>
      <c r="BV20" t="s">
        <v>213</v>
      </c>
      <c r="BW20">
        <v>0.436</v>
      </c>
      <c r="BX20">
        <v>7.37</v>
      </c>
      <c r="BY20">
        <v>-9.59</v>
      </c>
      <c r="CA20">
        <v>1</v>
      </c>
      <c r="CB20">
        <v>1</v>
      </c>
      <c r="CD20">
        <v>2.4700000000000002</v>
      </c>
      <c r="CE20">
        <v>2.4700000000000002</v>
      </c>
      <c r="CF20">
        <v>2.4700000000000002</v>
      </c>
      <c r="CM20">
        <v>1</v>
      </c>
      <c r="CO20">
        <v>-9.59</v>
      </c>
      <c r="CP20">
        <v>-9.59</v>
      </c>
      <c r="CQ20">
        <v>-9.59</v>
      </c>
    </row>
    <row r="21" spans="1:101" x14ac:dyDescent="0.2">
      <c r="A21" t="s">
        <v>227</v>
      </c>
      <c r="B21">
        <f t="shared" si="0"/>
        <v>1.05</v>
      </c>
      <c r="C21">
        <f t="shared" si="1"/>
        <v>-14.1</v>
      </c>
      <c r="E21" s="24">
        <f t="shared" si="2"/>
        <v>102.72034418999988</v>
      </c>
      <c r="F21" s="24">
        <f t="shared" si="3"/>
        <v>78.55595854662802</v>
      </c>
      <c r="G21" s="24"/>
      <c r="H21" s="24"/>
      <c r="J21">
        <v>44119</v>
      </c>
      <c r="K21" t="s">
        <v>396</v>
      </c>
      <c r="L21" t="s">
        <v>227</v>
      </c>
      <c r="M21">
        <v>21</v>
      </c>
      <c r="N21">
        <v>1</v>
      </c>
      <c r="O21">
        <v>1</v>
      </c>
      <c r="P21" t="s">
        <v>60</v>
      </c>
      <c r="Q21" t="s">
        <v>212</v>
      </c>
      <c r="R21">
        <v>2.23E-2</v>
      </c>
      <c r="S21">
        <v>0.499</v>
      </c>
      <c r="T21">
        <v>1.05</v>
      </c>
      <c r="U21" t="s">
        <v>61</v>
      </c>
      <c r="V21" t="s">
        <v>213</v>
      </c>
      <c r="W21">
        <v>0.40600000000000003</v>
      </c>
      <c r="X21">
        <v>6.83</v>
      </c>
      <c r="Y21">
        <v>6.16</v>
      </c>
      <c r="AA21">
        <v>1</v>
      </c>
      <c r="AB21">
        <v>1</v>
      </c>
      <c r="AD21">
        <v>1.05</v>
      </c>
      <c r="AE21">
        <v>1.05</v>
      </c>
      <c r="AF21">
        <v>1.05</v>
      </c>
      <c r="AM21">
        <v>2</v>
      </c>
      <c r="AN21" t="s">
        <v>473</v>
      </c>
      <c r="AO21">
        <v>102.72034418999988</v>
      </c>
      <c r="AP21">
        <v>102.72034418999988</v>
      </c>
      <c r="AQ21">
        <v>102.72034418999988</v>
      </c>
      <c r="AY21">
        <v>30</v>
      </c>
      <c r="BC21">
        <v>0.97079999999999989</v>
      </c>
      <c r="BD21">
        <v>7.035434693036672</v>
      </c>
      <c r="BE21">
        <v>78.55595854662802</v>
      </c>
      <c r="BJ21">
        <v>44126</v>
      </c>
      <c r="BK21" t="s">
        <v>428</v>
      </c>
      <c r="BL21" t="s">
        <v>227</v>
      </c>
      <c r="BM21">
        <v>21</v>
      </c>
      <c r="BN21">
        <v>1</v>
      </c>
      <c r="BO21">
        <v>1</v>
      </c>
      <c r="BP21" t="s">
        <v>60</v>
      </c>
      <c r="BQ21" t="s">
        <v>212</v>
      </c>
      <c r="BR21">
        <v>8.7799999999999996E-3</v>
      </c>
      <c r="BS21">
        <v>-9.35E-2</v>
      </c>
      <c r="BT21">
        <v>-14.1</v>
      </c>
      <c r="BU21" t="s">
        <v>61</v>
      </c>
      <c r="BV21" t="s">
        <v>213</v>
      </c>
      <c r="BW21">
        <v>0.47099999999999997</v>
      </c>
      <c r="BX21">
        <v>8.0399999999999991</v>
      </c>
      <c r="BY21">
        <v>36.6</v>
      </c>
      <c r="CA21">
        <v>1</v>
      </c>
      <c r="CB21">
        <v>1</v>
      </c>
      <c r="CD21">
        <v>-14.1</v>
      </c>
      <c r="CE21">
        <v>-14.1</v>
      </c>
      <c r="CF21">
        <v>-14.1</v>
      </c>
      <c r="CM21">
        <v>1</v>
      </c>
      <c r="CO21">
        <v>36.6</v>
      </c>
      <c r="CP21">
        <v>36.6</v>
      </c>
      <c r="CQ21">
        <v>36.6</v>
      </c>
    </row>
    <row r="22" spans="1:101" x14ac:dyDescent="0.2">
      <c r="A22" t="s">
        <v>228</v>
      </c>
      <c r="B22">
        <f t="shared" si="0"/>
        <v>-0.47099999999999997</v>
      </c>
      <c r="C22">
        <f t="shared" si="1"/>
        <v>0.497</v>
      </c>
      <c r="E22" s="24">
        <f t="shared" si="2"/>
        <v>-4.3559559999999919</v>
      </c>
      <c r="F22" s="24">
        <f t="shared" si="3"/>
        <v>-12.086791488602202</v>
      </c>
      <c r="G22" s="24"/>
      <c r="H22" s="24"/>
      <c r="J22">
        <v>44119</v>
      </c>
      <c r="K22" t="s">
        <v>396</v>
      </c>
      <c r="L22" t="s">
        <v>228</v>
      </c>
      <c r="M22">
        <v>22</v>
      </c>
      <c r="N22">
        <v>1</v>
      </c>
      <c r="O22">
        <v>1</v>
      </c>
      <c r="P22" t="s">
        <v>60</v>
      </c>
      <c r="Q22" t="s">
        <v>212</v>
      </c>
      <c r="R22">
        <v>0.02</v>
      </c>
      <c r="S22">
        <v>0.44400000000000001</v>
      </c>
      <c r="T22">
        <v>-0.47099999999999997</v>
      </c>
      <c r="U22" t="s">
        <v>61</v>
      </c>
      <c r="V22" t="s">
        <v>213</v>
      </c>
      <c r="W22">
        <v>0.34300000000000003</v>
      </c>
      <c r="X22">
        <v>5.8</v>
      </c>
      <c r="Y22">
        <v>-2.72</v>
      </c>
      <c r="AA22">
        <v>1</v>
      </c>
      <c r="AB22">
        <v>1</v>
      </c>
      <c r="AD22">
        <v>-0.47099999999999997</v>
      </c>
      <c r="AE22">
        <v>-0.47099999999999997</v>
      </c>
      <c r="AF22">
        <v>-0.47099999999999997</v>
      </c>
      <c r="AM22">
        <v>2</v>
      </c>
      <c r="AN22" t="s">
        <v>473</v>
      </c>
      <c r="AO22">
        <v>-4.3559559999999919</v>
      </c>
      <c r="AP22">
        <v>-4.3559559999999919</v>
      </c>
      <c r="AQ22">
        <v>-4.3559559999999919</v>
      </c>
      <c r="AY22">
        <v>31</v>
      </c>
      <c r="BC22">
        <v>0.96979999999999988</v>
      </c>
      <c r="BD22">
        <v>5.9806145597030325</v>
      </c>
      <c r="BE22">
        <v>-12.086791488602202</v>
      </c>
      <c r="BJ22">
        <v>44126</v>
      </c>
      <c r="BK22" t="s">
        <v>428</v>
      </c>
      <c r="BL22" t="s">
        <v>228</v>
      </c>
      <c r="BM22">
        <v>22</v>
      </c>
      <c r="BN22">
        <v>1</v>
      </c>
      <c r="BO22">
        <v>1</v>
      </c>
      <c r="BP22" t="s">
        <v>60</v>
      </c>
      <c r="BQ22" t="s">
        <v>212</v>
      </c>
      <c r="BR22">
        <v>1.7299999999999999E-2</v>
      </c>
      <c r="BS22">
        <v>0.33500000000000002</v>
      </c>
      <c r="BT22">
        <v>0.497</v>
      </c>
      <c r="BU22" t="s">
        <v>61</v>
      </c>
      <c r="BV22" t="s">
        <v>213</v>
      </c>
      <c r="BW22">
        <v>0.42699999999999999</v>
      </c>
      <c r="BX22">
        <v>7.25</v>
      </c>
      <c r="BY22">
        <v>-18.2</v>
      </c>
      <c r="CA22">
        <v>1</v>
      </c>
      <c r="CB22">
        <v>1</v>
      </c>
      <c r="CD22">
        <v>0.497</v>
      </c>
      <c r="CE22">
        <v>0.497</v>
      </c>
      <c r="CF22">
        <v>0.497</v>
      </c>
      <c r="CM22">
        <v>1</v>
      </c>
      <c r="CO22">
        <v>-18.2</v>
      </c>
      <c r="CP22">
        <v>-18.2</v>
      </c>
      <c r="CQ22">
        <v>-18.2</v>
      </c>
    </row>
    <row r="23" spans="1:101" x14ac:dyDescent="0.2">
      <c r="A23" t="s">
        <v>229</v>
      </c>
      <c r="B23">
        <f t="shared" si="0"/>
        <v>38.9</v>
      </c>
      <c r="C23">
        <f t="shared" si="1"/>
        <v>41.1</v>
      </c>
      <c r="E23" s="24">
        <f t="shared" si="2"/>
        <v>412.53405891</v>
      </c>
      <c r="F23" s="24">
        <f t="shared" si="3"/>
        <v>352.18464869408649</v>
      </c>
      <c r="G23" s="24"/>
      <c r="H23" s="24"/>
      <c r="J23">
        <v>44119</v>
      </c>
      <c r="K23" t="s">
        <v>396</v>
      </c>
      <c r="L23" t="s">
        <v>229</v>
      </c>
      <c r="M23">
        <v>23</v>
      </c>
      <c r="N23">
        <v>1</v>
      </c>
      <c r="O23">
        <v>1</v>
      </c>
      <c r="P23" t="s">
        <v>60</v>
      </c>
      <c r="Q23" t="s">
        <v>212</v>
      </c>
      <c r="R23">
        <v>8.3599999999999994E-2</v>
      </c>
      <c r="S23">
        <v>1.83</v>
      </c>
      <c r="T23">
        <v>38.9</v>
      </c>
      <c r="U23" t="s">
        <v>61</v>
      </c>
      <c r="V23" t="s">
        <v>213</v>
      </c>
      <c r="W23">
        <v>0.58799999999999997</v>
      </c>
      <c r="X23">
        <v>9.89</v>
      </c>
      <c r="Y23">
        <v>32.5</v>
      </c>
      <c r="AA23">
        <v>1</v>
      </c>
      <c r="AB23">
        <v>1</v>
      </c>
      <c r="AD23">
        <v>38.9</v>
      </c>
      <c r="AE23">
        <v>38.9</v>
      </c>
      <c r="AF23">
        <v>38.9</v>
      </c>
      <c r="AM23">
        <v>2</v>
      </c>
      <c r="AN23" t="s">
        <v>473</v>
      </c>
      <c r="AO23">
        <v>412.53405891</v>
      </c>
      <c r="AP23">
        <v>412.53405891</v>
      </c>
      <c r="AQ23">
        <v>412.53405891</v>
      </c>
      <c r="AY23">
        <v>32</v>
      </c>
      <c r="BC23">
        <v>0.96879999999999988</v>
      </c>
      <c r="BD23">
        <v>10.208505367464907</v>
      </c>
      <c r="BE23">
        <v>352.18464869408649</v>
      </c>
      <c r="BJ23">
        <v>44126</v>
      </c>
      <c r="BK23" t="s">
        <v>428</v>
      </c>
      <c r="BL23" t="s">
        <v>229</v>
      </c>
      <c r="BM23">
        <v>23</v>
      </c>
      <c r="BN23">
        <v>1</v>
      </c>
      <c r="BO23">
        <v>1</v>
      </c>
      <c r="BP23" t="s">
        <v>60</v>
      </c>
      <c r="BQ23" t="s">
        <v>212</v>
      </c>
      <c r="BR23">
        <v>7.4399999999999994E-2</v>
      </c>
      <c r="BS23">
        <v>1.58</v>
      </c>
      <c r="BT23">
        <v>41.1</v>
      </c>
      <c r="BU23" t="s">
        <v>61</v>
      </c>
      <c r="BV23" t="s">
        <v>213</v>
      </c>
      <c r="BW23">
        <v>0.75700000000000001</v>
      </c>
      <c r="BX23">
        <v>12.8</v>
      </c>
      <c r="BY23">
        <v>366</v>
      </c>
      <c r="CA23">
        <v>1</v>
      </c>
      <c r="CB23">
        <v>1</v>
      </c>
      <c r="CD23">
        <v>41.1</v>
      </c>
      <c r="CE23">
        <v>41.1</v>
      </c>
      <c r="CF23">
        <v>41.1</v>
      </c>
      <c r="CM23">
        <v>1</v>
      </c>
      <c r="CO23">
        <v>366</v>
      </c>
      <c r="CP23">
        <v>366</v>
      </c>
      <c r="CQ23">
        <v>366</v>
      </c>
    </row>
    <row r="24" spans="1:101" x14ac:dyDescent="0.2">
      <c r="A24" t="s">
        <v>230</v>
      </c>
      <c r="B24">
        <f t="shared" si="0"/>
        <v>40.4</v>
      </c>
      <c r="C24">
        <f t="shared" si="1"/>
        <v>41</v>
      </c>
      <c r="E24" s="24">
        <f t="shared" si="2"/>
        <v>462.96273599999984</v>
      </c>
      <c r="F24" s="24">
        <f t="shared" si="3"/>
        <v>398.68001420913583</v>
      </c>
      <c r="G24" s="24"/>
      <c r="H24" s="24"/>
      <c r="J24">
        <v>44119</v>
      </c>
      <c r="K24" t="s">
        <v>396</v>
      </c>
      <c r="L24" t="s">
        <v>230</v>
      </c>
      <c r="M24">
        <v>24</v>
      </c>
      <c r="N24">
        <v>1</v>
      </c>
      <c r="O24">
        <v>1</v>
      </c>
      <c r="P24" t="s">
        <v>60</v>
      </c>
      <c r="Q24" t="s">
        <v>212</v>
      </c>
      <c r="R24">
        <v>8.2699999999999996E-2</v>
      </c>
      <c r="S24">
        <v>1.88</v>
      </c>
      <c r="T24">
        <v>40.4</v>
      </c>
      <c r="U24" t="s">
        <v>61</v>
      </c>
      <c r="V24" t="s">
        <v>213</v>
      </c>
      <c r="W24">
        <v>0.61</v>
      </c>
      <c r="X24">
        <v>10.4</v>
      </c>
      <c r="Y24">
        <v>36.5</v>
      </c>
      <c r="AA24">
        <v>1</v>
      </c>
      <c r="AB24">
        <v>1</v>
      </c>
      <c r="AD24">
        <v>40.4</v>
      </c>
      <c r="AE24">
        <v>40.4</v>
      </c>
      <c r="AF24">
        <v>40.4</v>
      </c>
      <c r="AM24">
        <v>2</v>
      </c>
      <c r="AN24" t="s">
        <v>473</v>
      </c>
      <c r="AO24">
        <v>462.96273599999984</v>
      </c>
      <c r="AP24">
        <v>462.96273599999984</v>
      </c>
      <c r="AQ24">
        <v>462.96273599999984</v>
      </c>
      <c r="AY24">
        <v>33</v>
      </c>
      <c r="BC24">
        <v>0.96779999999999988</v>
      </c>
      <c r="BD24">
        <v>10.746021905352347</v>
      </c>
      <c r="BE24">
        <v>398.68001420913583</v>
      </c>
      <c r="BJ24">
        <v>44126</v>
      </c>
      <c r="BK24" t="s">
        <v>428</v>
      </c>
      <c r="BL24" t="s">
        <v>230</v>
      </c>
      <c r="BM24">
        <v>24</v>
      </c>
      <c r="BN24">
        <v>1</v>
      </c>
      <c r="BO24">
        <v>1</v>
      </c>
      <c r="BP24" t="s">
        <v>60</v>
      </c>
      <c r="BQ24" t="s">
        <v>212</v>
      </c>
      <c r="BR24">
        <v>9.0200000000000002E-2</v>
      </c>
      <c r="BS24">
        <v>1.58</v>
      </c>
      <c r="BT24">
        <v>41</v>
      </c>
      <c r="BU24" t="s">
        <v>61</v>
      </c>
      <c r="BV24" t="s">
        <v>213</v>
      </c>
      <c r="BW24">
        <v>0.77</v>
      </c>
      <c r="BX24">
        <v>13.1</v>
      </c>
      <c r="BY24">
        <v>387</v>
      </c>
      <c r="CA24">
        <v>1</v>
      </c>
      <c r="CB24">
        <v>1</v>
      </c>
      <c r="CD24">
        <v>41</v>
      </c>
      <c r="CE24">
        <v>41</v>
      </c>
      <c r="CF24">
        <v>41</v>
      </c>
      <c r="CM24">
        <v>1</v>
      </c>
      <c r="CO24">
        <v>387</v>
      </c>
      <c r="CP24">
        <v>387</v>
      </c>
      <c r="CQ24">
        <v>387</v>
      </c>
    </row>
    <row r="25" spans="1:101" x14ac:dyDescent="0.2">
      <c r="A25" t="s">
        <v>231</v>
      </c>
      <c r="B25">
        <f t="shared" si="0"/>
        <v>38.6</v>
      </c>
      <c r="C25">
        <f t="shared" si="1"/>
        <v>40</v>
      </c>
      <c r="E25" s="24">
        <f t="shared" si="2"/>
        <v>443.22788399999979</v>
      </c>
      <c r="F25" s="24">
        <f t="shared" si="3"/>
        <v>381.74252420749525</v>
      </c>
      <c r="G25" s="24"/>
      <c r="H25" s="24"/>
      <c r="J25">
        <v>44119</v>
      </c>
      <c r="K25" t="s">
        <v>396</v>
      </c>
      <c r="L25" t="s">
        <v>231</v>
      </c>
      <c r="M25">
        <v>25</v>
      </c>
      <c r="N25">
        <v>1</v>
      </c>
      <c r="O25">
        <v>1</v>
      </c>
      <c r="P25" t="s">
        <v>60</v>
      </c>
      <c r="Q25" t="s">
        <v>212</v>
      </c>
      <c r="R25">
        <v>8.0299999999999996E-2</v>
      </c>
      <c r="S25">
        <v>1.82</v>
      </c>
      <c r="T25">
        <v>38.6</v>
      </c>
      <c r="U25" t="s">
        <v>61</v>
      </c>
      <c r="V25" t="s">
        <v>213</v>
      </c>
      <c r="W25">
        <v>0.60199999999999998</v>
      </c>
      <c r="X25">
        <v>10.199999999999999</v>
      </c>
      <c r="Y25">
        <v>34.9</v>
      </c>
      <c r="AA25">
        <v>1</v>
      </c>
      <c r="AB25">
        <v>1</v>
      </c>
      <c r="AD25">
        <v>38.6</v>
      </c>
      <c r="AE25">
        <v>38.6</v>
      </c>
      <c r="AF25">
        <v>38.6</v>
      </c>
      <c r="AM25">
        <v>2</v>
      </c>
      <c r="AN25" t="s">
        <v>473</v>
      </c>
      <c r="AO25">
        <v>443.22788399999979</v>
      </c>
      <c r="AP25">
        <v>443.22788399999979</v>
      </c>
      <c r="AQ25">
        <v>443.22788399999979</v>
      </c>
      <c r="AY25">
        <v>34</v>
      </c>
      <c r="BC25">
        <v>0.96679999999999988</v>
      </c>
      <c r="BD25">
        <v>10.550268928423666</v>
      </c>
      <c r="BE25">
        <v>381.74252420749525</v>
      </c>
      <c r="BJ25">
        <v>44126</v>
      </c>
      <c r="BK25" t="s">
        <v>428</v>
      </c>
      <c r="BL25" t="s">
        <v>231</v>
      </c>
      <c r="BM25">
        <v>25</v>
      </c>
      <c r="BN25">
        <v>1</v>
      </c>
      <c r="BO25">
        <v>1</v>
      </c>
      <c r="BP25" t="s">
        <v>60</v>
      </c>
      <c r="BQ25" t="s">
        <v>212</v>
      </c>
      <c r="BR25">
        <v>7.0499999999999993E-2</v>
      </c>
      <c r="BS25">
        <v>1.55</v>
      </c>
      <c r="BT25">
        <v>40</v>
      </c>
      <c r="BU25" t="s">
        <v>61</v>
      </c>
      <c r="BV25" t="s">
        <v>213</v>
      </c>
      <c r="BW25">
        <v>0.753</v>
      </c>
      <c r="BX25">
        <v>12.7</v>
      </c>
      <c r="BY25">
        <v>358</v>
      </c>
      <c r="CA25">
        <v>1</v>
      </c>
      <c r="CB25">
        <v>1</v>
      </c>
      <c r="CD25">
        <v>40</v>
      </c>
      <c r="CE25">
        <v>40</v>
      </c>
      <c r="CF25">
        <v>40</v>
      </c>
      <c r="CM25">
        <v>1</v>
      </c>
      <c r="CO25">
        <v>358</v>
      </c>
      <c r="CP25">
        <v>358</v>
      </c>
      <c r="CQ25">
        <v>358</v>
      </c>
    </row>
    <row r="26" spans="1:101" x14ac:dyDescent="0.2">
      <c r="A26" t="s">
        <v>232</v>
      </c>
      <c r="B26">
        <f t="shared" si="0"/>
        <v>39.5</v>
      </c>
      <c r="C26">
        <f t="shared" si="1"/>
        <v>42</v>
      </c>
      <c r="E26" s="24">
        <f t="shared" si="2"/>
        <v>502.27334399999984</v>
      </c>
      <c r="F26" s="24">
        <f t="shared" si="3"/>
        <v>436.46071315099857</v>
      </c>
      <c r="G26" s="24"/>
      <c r="H26" s="24"/>
      <c r="J26">
        <v>44119</v>
      </c>
      <c r="K26" t="s">
        <v>396</v>
      </c>
      <c r="L26" t="s">
        <v>232</v>
      </c>
      <c r="M26">
        <v>26</v>
      </c>
      <c r="N26">
        <v>1</v>
      </c>
      <c r="O26">
        <v>1</v>
      </c>
      <c r="P26" t="s">
        <v>60</v>
      </c>
      <c r="Q26" t="s">
        <v>212</v>
      </c>
      <c r="R26">
        <v>8.3599999999999994E-2</v>
      </c>
      <c r="S26">
        <v>1.85</v>
      </c>
      <c r="T26">
        <v>39.5</v>
      </c>
      <c r="U26" t="s">
        <v>61</v>
      </c>
      <c r="V26" t="s">
        <v>213</v>
      </c>
      <c r="W26">
        <v>0.64300000000000002</v>
      </c>
      <c r="X26">
        <v>10.8</v>
      </c>
      <c r="Y26">
        <v>40.6</v>
      </c>
      <c r="AA26">
        <v>1</v>
      </c>
      <c r="AB26">
        <v>1</v>
      </c>
      <c r="AD26">
        <v>39.5</v>
      </c>
      <c r="AE26">
        <v>39.5</v>
      </c>
      <c r="AF26">
        <v>39.5</v>
      </c>
      <c r="AM26">
        <v>2</v>
      </c>
      <c r="AN26" t="s">
        <v>473</v>
      </c>
      <c r="AO26">
        <v>502.27334399999984</v>
      </c>
      <c r="AP26">
        <v>502.27334399999984</v>
      </c>
      <c r="AQ26">
        <v>502.27334399999984</v>
      </c>
      <c r="AY26">
        <v>35</v>
      </c>
      <c r="BC26">
        <v>0.96579999999999988</v>
      </c>
      <c r="BD26">
        <v>11.182439428453097</v>
      </c>
      <c r="BE26">
        <v>436.46071315099857</v>
      </c>
      <c r="BJ26">
        <v>44126</v>
      </c>
      <c r="BK26" t="s">
        <v>428</v>
      </c>
      <c r="BL26" t="s">
        <v>232</v>
      </c>
      <c r="BM26">
        <v>26</v>
      </c>
      <c r="BN26">
        <v>1</v>
      </c>
      <c r="BO26">
        <v>1</v>
      </c>
      <c r="BP26" t="s">
        <v>60</v>
      </c>
      <c r="BQ26" t="s">
        <v>212</v>
      </c>
      <c r="BR26">
        <v>7.2900000000000006E-2</v>
      </c>
      <c r="BS26">
        <v>1.61</v>
      </c>
      <c r="BT26">
        <v>42</v>
      </c>
      <c r="BU26" t="s">
        <v>61</v>
      </c>
      <c r="BV26" t="s">
        <v>213</v>
      </c>
      <c r="BW26">
        <v>0.74299999999999999</v>
      </c>
      <c r="BX26">
        <v>12.6</v>
      </c>
      <c r="BY26">
        <v>353</v>
      </c>
      <c r="CA26">
        <v>1</v>
      </c>
      <c r="CB26">
        <v>1</v>
      </c>
      <c r="CD26">
        <v>42</v>
      </c>
      <c r="CE26">
        <v>42</v>
      </c>
      <c r="CF26">
        <v>42</v>
      </c>
      <c r="CM26">
        <v>1</v>
      </c>
      <c r="CO26">
        <v>353</v>
      </c>
      <c r="CP26">
        <v>353</v>
      </c>
      <c r="CQ26">
        <v>353</v>
      </c>
    </row>
    <row r="27" spans="1:101" x14ac:dyDescent="0.2">
      <c r="A27" t="s">
        <v>233</v>
      </c>
      <c r="B27">
        <f t="shared" si="0"/>
        <v>38.4</v>
      </c>
      <c r="C27">
        <f t="shared" si="1"/>
        <v>39.200000000000003</v>
      </c>
      <c r="E27" s="24">
        <f t="shared" si="2"/>
        <v>453.10193900000002</v>
      </c>
      <c r="F27" s="24">
        <f t="shared" si="3"/>
        <v>392.60238384500951</v>
      </c>
      <c r="G27" s="24"/>
      <c r="H27" s="24"/>
      <c r="J27">
        <v>44119</v>
      </c>
      <c r="K27" t="s">
        <v>396</v>
      </c>
      <c r="L27" t="s">
        <v>233</v>
      </c>
      <c r="M27">
        <v>27</v>
      </c>
      <c r="N27">
        <v>1</v>
      </c>
      <c r="O27">
        <v>1</v>
      </c>
      <c r="P27" t="s">
        <v>60</v>
      </c>
      <c r="Q27" t="s">
        <v>212</v>
      </c>
      <c r="R27">
        <v>8.2199999999999995E-2</v>
      </c>
      <c r="S27">
        <v>1.82</v>
      </c>
      <c r="T27">
        <v>38.4</v>
      </c>
      <c r="U27" t="s">
        <v>61</v>
      </c>
      <c r="V27" t="s">
        <v>213</v>
      </c>
      <c r="W27">
        <v>0.60799999999999998</v>
      </c>
      <c r="X27">
        <v>10.3</v>
      </c>
      <c r="Y27">
        <v>35.6</v>
      </c>
      <c r="AA27">
        <v>1</v>
      </c>
      <c r="AB27">
        <v>1</v>
      </c>
      <c r="AD27">
        <v>38.4</v>
      </c>
      <c r="AE27">
        <v>38.4</v>
      </c>
      <c r="AF27">
        <v>38.4</v>
      </c>
      <c r="AM27">
        <v>2</v>
      </c>
      <c r="AN27" t="s">
        <v>473</v>
      </c>
      <c r="AO27">
        <v>453.10193900000002</v>
      </c>
      <c r="AP27">
        <v>453.10193900000002</v>
      </c>
      <c r="AQ27">
        <v>453.10193900000002</v>
      </c>
      <c r="AY27">
        <v>36</v>
      </c>
      <c r="BC27">
        <v>0.96479999999999988</v>
      </c>
      <c r="BD27">
        <v>10.675787728026537</v>
      </c>
      <c r="BE27">
        <v>392.60238384500951</v>
      </c>
      <c r="BJ27">
        <v>44126</v>
      </c>
      <c r="BK27" t="s">
        <v>428</v>
      </c>
      <c r="BL27" t="s">
        <v>233</v>
      </c>
      <c r="BM27">
        <v>27</v>
      </c>
      <c r="BN27">
        <v>1</v>
      </c>
      <c r="BO27">
        <v>1</v>
      </c>
      <c r="BP27" t="s">
        <v>60</v>
      </c>
      <c r="BQ27" t="s">
        <v>212</v>
      </c>
      <c r="BR27">
        <v>7.0000000000000007E-2</v>
      </c>
      <c r="BS27">
        <v>1.52</v>
      </c>
      <c r="BT27">
        <v>39.200000000000003</v>
      </c>
      <c r="BU27" t="s">
        <v>61</v>
      </c>
      <c r="BV27" t="s">
        <v>213</v>
      </c>
      <c r="BW27">
        <v>0.73699999999999999</v>
      </c>
      <c r="BX27">
        <v>12.4</v>
      </c>
      <c r="BY27">
        <v>341</v>
      </c>
      <c r="CA27">
        <v>1</v>
      </c>
      <c r="CB27">
        <v>1</v>
      </c>
      <c r="CD27">
        <v>39.200000000000003</v>
      </c>
      <c r="CE27">
        <v>39.200000000000003</v>
      </c>
      <c r="CF27">
        <v>39.200000000000003</v>
      </c>
      <c r="CM27">
        <v>1</v>
      </c>
      <c r="CO27">
        <v>341</v>
      </c>
      <c r="CP27">
        <v>341</v>
      </c>
      <c r="CQ27">
        <v>341</v>
      </c>
    </row>
    <row r="28" spans="1:101" x14ac:dyDescent="0.2">
      <c r="A28" t="s">
        <v>235</v>
      </c>
      <c r="B28">
        <f t="shared" si="0"/>
        <v>24</v>
      </c>
      <c r="C28">
        <f t="shared" si="1"/>
        <v>25.6</v>
      </c>
      <c r="E28" s="24">
        <f t="shared" si="2"/>
        <v>127.46810978999997</v>
      </c>
      <c r="F28" s="24">
        <f t="shared" si="3"/>
        <v>105.68690316525036</v>
      </c>
      <c r="G28" s="24"/>
      <c r="H28" s="24"/>
      <c r="J28">
        <v>44119</v>
      </c>
      <c r="K28" t="s">
        <v>396</v>
      </c>
      <c r="L28" t="s">
        <v>235</v>
      </c>
      <c r="M28">
        <v>28</v>
      </c>
      <c r="N28">
        <v>1</v>
      </c>
      <c r="O28">
        <v>1</v>
      </c>
      <c r="P28" t="s">
        <v>60</v>
      </c>
      <c r="Q28" t="s">
        <v>212</v>
      </c>
      <c r="R28">
        <v>5.5100000000000003E-2</v>
      </c>
      <c r="S28">
        <v>1.31</v>
      </c>
      <c r="T28">
        <v>24</v>
      </c>
      <c r="U28" t="s">
        <v>61</v>
      </c>
      <c r="V28" t="s">
        <v>213</v>
      </c>
      <c r="W28">
        <v>0.42199999999999999</v>
      </c>
      <c r="X28">
        <v>7.07</v>
      </c>
      <c r="Y28">
        <v>8.16</v>
      </c>
      <c r="AA28">
        <v>1</v>
      </c>
      <c r="AB28">
        <v>1</v>
      </c>
      <c r="AD28">
        <v>24</v>
      </c>
      <c r="AE28">
        <v>24</v>
      </c>
      <c r="AF28">
        <v>24</v>
      </c>
      <c r="AM28">
        <v>2</v>
      </c>
      <c r="AN28" t="s">
        <v>473</v>
      </c>
      <c r="AO28">
        <v>127.46810978999997</v>
      </c>
      <c r="AP28">
        <v>127.46810978999997</v>
      </c>
      <c r="AQ28">
        <v>127.46810978999997</v>
      </c>
      <c r="AY28">
        <v>39</v>
      </c>
      <c r="BC28">
        <v>0.96179999999999988</v>
      </c>
      <c r="BD28">
        <v>7.3508005822416314</v>
      </c>
      <c r="BE28">
        <v>105.68690316525036</v>
      </c>
      <c r="BJ28">
        <v>44126</v>
      </c>
      <c r="BK28" t="s">
        <v>428</v>
      </c>
      <c r="BL28" t="s">
        <v>235</v>
      </c>
      <c r="BM28">
        <v>28</v>
      </c>
      <c r="BN28">
        <v>1</v>
      </c>
      <c r="BO28">
        <v>1</v>
      </c>
      <c r="BP28" t="s">
        <v>60</v>
      </c>
      <c r="BQ28" t="s">
        <v>212</v>
      </c>
      <c r="BR28">
        <v>4.7100000000000003E-2</v>
      </c>
      <c r="BS28">
        <v>1.1000000000000001</v>
      </c>
      <c r="BT28">
        <v>25.6</v>
      </c>
      <c r="BU28" t="s">
        <v>61</v>
      </c>
      <c r="BV28" t="s">
        <v>213</v>
      </c>
      <c r="BW28">
        <v>0.63500000000000001</v>
      </c>
      <c r="BX28">
        <v>10.8</v>
      </c>
      <c r="BY28">
        <v>230</v>
      </c>
      <c r="CA28">
        <v>1</v>
      </c>
      <c r="CB28">
        <v>1</v>
      </c>
      <c r="CD28">
        <v>25.6</v>
      </c>
      <c r="CE28">
        <v>25.6</v>
      </c>
      <c r="CF28">
        <v>25.6</v>
      </c>
      <c r="CM28">
        <v>1</v>
      </c>
      <c r="CO28">
        <v>230</v>
      </c>
      <c r="CP28">
        <v>230</v>
      </c>
      <c r="CQ28">
        <v>230</v>
      </c>
    </row>
    <row r="29" spans="1:101" x14ac:dyDescent="0.2">
      <c r="A29" t="s">
        <v>236</v>
      </c>
      <c r="B29">
        <f t="shared" si="0"/>
        <v>23.8</v>
      </c>
      <c r="C29">
        <f t="shared" si="1"/>
        <v>25.4</v>
      </c>
      <c r="E29" s="24">
        <f t="shared" si="2"/>
        <v>292.51807730999997</v>
      </c>
      <c r="F29" s="24">
        <f t="shared" si="3"/>
        <v>251.64358121458605</v>
      </c>
      <c r="G29" s="24"/>
      <c r="H29" s="24"/>
      <c r="J29">
        <v>44119</v>
      </c>
      <c r="K29" t="s">
        <v>396</v>
      </c>
      <c r="L29" t="s">
        <v>236</v>
      </c>
      <c r="M29">
        <v>29</v>
      </c>
      <c r="N29">
        <v>1</v>
      </c>
      <c r="O29">
        <v>1</v>
      </c>
      <c r="P29" t="s">
        <v>60</v>
      </c>
      <c r="Q29" t="s">
        <v>212</v>
      </c>
      <c r="R29">
        <v>5.6300000000000003E-2</v>
      </c>
      <c r="S29">
        <v>1.31</v>
      </c>
      <c r="T29">
        <v>23.8</v>
      </c>
      <c r="U29" t="s">
        <v>61</v>
      </c>
      <c r="V29" t="s">
        <v>213</v>
      </c>
      <c r="W29">
        <v>0.51200000000000001</v>
      </c>
      <c r="X29">
        <v>8.69</v>
      </c>
      <c r="Y29">
        <v>22.1</v>
      </c>
      <c r="AA29">
        <v>1</v>
      </c>
      <c r="AB29">
        <v>1</v>
      </c>
      <c r="AD29">
        <v>23.8</v>
      </c>
      <c r="AE29">
        <v>23.8</v>
      </c>
      <c r="AF29">
        <v>23.8</v>
      </c>
      <c r="AM29">
        <v>2</v>
      </c>
      <c r="AN29" t="s">
        <v>473</v>
      </c>
      <c r="AO29">
        <v>292.51807730999997</v>
      </c>
      <c r="AP29">
        <v>292.51807730999997</v>
      </c>
      <c r="AQ29">
        <v>292.51807730999997</v>
      </c>
      <c r="AY29">
        <v>40</v>
      </c>
      <c r="BC29">
        <v>0.96079999999999988</v>
      </c>
      <c r="BD29">
        <v>9.0445462114904256</v>
      </c>
      <c r="BE29">
        <v>251.64358121458605</v>
      </c>
      <c r="BJ29">
        <v>44126</v>
      </c>
      <c r="BK29" t="s">
        <v>428</v>
      </c>
      <c r="BL29" t="s">
        <v>236</v>
      </c>
      <c r="BM29">
        <v>29</v>
      </c>
      <c r="BN29">
        <v>1</v>
      </c>
      <c r="BO29">
        <v>1</v>
      </c>
      <c r="BP29" t="s">
        <v>60</v>
      </c>
      <c r="BQ29" t="s">
        <v>212</v>
      </c>
      <c r="BR29">
        <v>4.58E-2</v>
      </c>
      <c r="BS29">
        <v>1.0900000000000001</v>
      </c>
      <c r="BT29">
        <v>25.4</v>
      </c>
      <c r="BU29" t="s">
        <v>61</v>
      </c>
      <c r="BV29" t="s">
        <v>213</v>
      </c>
      <c r="BW29">
        <v>0.63800000000000001</v>
      </c>
      <c r="BX29">
        <v>10.8</v>
      </c>
      <c r="BY29">
        <v>227</v>
      </c>
      <c r="CA29">
        <v>1</v>
      </c>
      <c r="CB29">
        <v>1</v>
      </c>
      <c r="CD29">
        <v>25.4</v>
      </c>
      <c r="CE29">
        <v>25.4</v>
      </c>
      <c r="CF29">
        <v>25.4</v>
      </c>
      <c r="CM29">
        <v>1</v>
      </c>
      <c r="CO29">
        <v>227</v>
      </c>
      <c r="CP29">
        <v>227</v>
      </c>
      <c r="CQ29">
        <v>227</v>
      </c>
    </row>
    <row r="30" spans="1:101" x14ac:dyDescent="0.2">
      <c r="A30" t="s">
        <v>237</v>
      </c>
      <c r="B30">
        <f t="shared" si="0"/>
        <v>22.9</v>
      </c>
      <c r="C30">
        <f t="shared" si="1"/>
        <v>23.9</v>
      </c>
      <c r="E30" s="24">
        <f t="shared" si="2"/>
        <v>264.23964250999995</v>
      </c>
      <c r="F30" s="24">
        <f t="shared" si="3"/>
        <v>227.2878064954233</v>
      </c>
      <c r="G30" s="24"/>
      <c r="H30" s="24"/>
      <c r="J30">
        <v>44119</v>
      </c>
      <c r="K30" t="s">
        <v>396</v>
      </c>
      <c r="L30" t="s">
        <v>237</v>
      </c>
      <c r="M30">
        <v>30</v>
      </c>
      <c r="N30">
        <v>1</v>
      </c>
      <c r="O30">
        <v>1</v>
      </c>
      <c r="P30" t="s">
        <v>60</v>
      </c>
      <c r="Q30" t="s">
        <v>212</v>
      </c>
      <c r="R30">
        <v>5.5500000000000001E-2</v>
      </c>
      <c r="S30">
        <v>1.27</v>
      </c>
      <c r="T30">
        <v>22.9</v>
      </c>
      <c r="U30" t="s">
        <v>61</v>
      </c>
      <c r="V30" t="s">
        <v>213</v>
      </c>
      <c r="W30">
        <v>0.495</v>
      </c>
      <c r="X30">
        <v>8.41</v>
      </c>
      <c r="Y30">
        <v>19.7</v>
      </c>
      <c r="AA30">
        <v>1</v>
      </c>
      <c r="AB30">
        <v>1</v>
      </c>
      <c r="AD30">
        <v>22.9</v>
      </c>
      <c r="AE30">
        <v>22.9</v>
      </c>
      <c r="AF30">
        <v>22.9</v>
      </c>
      <c r="AM30">
        <v>2</v>
      </c>
      <c r="AN30" t="s">
        <v>473</v>
      </c>
      <c r="AO30">
        <v>264.23964250999995</v>
      </c>
      <c r="AP30">
        <v>264.23964250999995</v>
      </c>
      <c r="AQ30">
        <v>264.23964250999995</v>
      </c>
      <c r="AY30">
        <v>41</v>
      </c>
      <c r="BC30">
        <v>0.95979999999999988</v>
      </c>
      <c r="BD30">
        <v>8.7622421337778711</v>
      </c>
      <c r="BE30">
        <v>227.2878064954233</v>
      </c>
      <c r="BJ30">
        <v>44126</v>
      </c>
      <c r="BK30" t="s">
        <v>428</v>
      </c>
      <c r="BL30" t="s">
        <v>237</v>
      </c>
      <c r="BM30">
        <v>30</v>
      </c>
      <c r="BN30">
        <v>1</v>
      </c>
      <c r="BO30">
        <v>1</v>
      </c>
      <c r="BP30" t="s">
        <v>60</v>
      </c>
      <c r="BQ30" t="s">
        <v>212</v>
      </c>
      <c r="BR30">
        <v>4.3900000000000002E-2</v>
      </c>
      <c r="BS30">
        <v>1.05</v>
      </c>
      <c r="BT30">
        <v>23.9</v>
      </c>
      <c r="BU30" t="s">
        <v>61</v>
      </c>
      <c r="BV30" t="s">
        <v>213</v>
      </c>
      <c r="BW30">
        <v>0.625</v>
      </c>
      <c r="BX30">
        <v>10.5</v>
      </c>
      <c r="BY30">
        <v>209</v>
      </c>
      <c r="CA30">
        <v>1</v>
      </c>
      <c r="CB30">
        <v>1</v>
      </c>
      <c r="CD30">
        <v>23.9</v>
      </c>
      <c r="CE30">
        <v>23.9</v>
      </c>
      <c r="CF30">
        <v>23.9</v>
      </c>
      <c r="CM30">
        <v>1</v>
      </c>
      <c r="CO30">
        <v>209</v>
      </c>
      <c r="CP30">
        <v>209</v>
      </c>
      <c r="CQ30">
        <v>209</v>
      </c>
    </row>
    <row r="31" spans="1:101" x14ac:dyDescent="0.2">
      <c r="A31" t="s">
        <v>238</v>
      </c>
      <c r="B31">
        <f t="shared" si="0"/>
        <v>23.1</v>
      </c>
      <c r="C31">
        <f t="shared" si="1"/>
        <v>23.6</v>
      </c>
      <c r="E31" s="24">
        <f t="shared" si="2"/>
        <v>238.90320575999999</v>
      </c>
      <c r="F31" s="24">
        <f t="shared" si="3"/>
        <v>205.5903123585334</v>
      </c>
      <c r="G31" s="24"/>
      <c r="H31" s="24"/>
      <c r="J31">
        <v>44119</v>
      </c>
      <c r="K31" t="s">
        <v>396</v>
      </c>
      <c r="L31" t="s">
        <v>238</v>
      </c>
      <c r="M31">
        <v>31</v>
      </c>
      <c r="N31">
        <v>1</v>
      </c>
      <c r="O31">
        <v>1</v>
      </c>
      <c r="P31" t="s">
        <v>60</v>
      </c>
      <c r="Q31" t="s">
        <v>212</v>
      </c>
      <c r="R31">
        <v>5.57E-2</v>
      </c>
      <c r="S31">
        <v>1.28</v>
      </c>
      <c r="T31">
        <v>23.1</v>
      </c>
      <c r="U31" t="s">
        <v>61</v>
      </c>
      <c r="V31" t="s">
        <v>213</v>
      </c>
      <c r="W31">
        <v>0.48299999999999998</v>
      </c>
      <c r="X31">
        <v>8.16</v>
      </c>
      <c r="Y31">
        <v>17.5</v>
      </c>
      <c r="AA31">
        <v>1</v>
      </c>
      <c r="AB31">
        <v>1</v>
      </c>
      <c r="AD31">
        <v>23.1</v>
      </c>
      <c r="AE31">
        <v>23.1</v>
      </c>
      <c r="AF31">
        <v>23.1</v>
      </c>
      <c r="AM31">
        <v>2</v>
      </c>
      <c r="AN31" t="s">
        <v>473</v>
      </c>
      <c r="AO31">
        <v>238.90320575999999</v>
      </c>
      <c r="AP31">
        <v>238.90320575999999</v>
      </c>
      <c r="AQ31">
        <v>238.90320575999999</v>
      </c>
      <c r="AY31">
        <v>42</v>
      </c>
      <c r="BC31">
        <v>0.95879999999999987</v>
      </c>
      <c r="BD31">
        <v>8.5106382978723421</v>
      </c>
      <c r="BE31">
        <v>205.5903123585334</v>
      </c>
      <c r="BJ31">
        <v>44126</v>
      </c>
      <c r="BK31" t="s">
        <v>428</v>
      </c>
      <c r="BL31" t="s">
        <v>238</v>
      </c>
      <c r="BM31">
        <v>31</v>
      </c>
      <c r="BN31">
        <v>1</v>
      </c>
      <c r="BO31">
        <v>1</v>
      </c>
      <c r="BP31" t="s">
        <v>60</v>
      </c>
      <c r="BQ31" t="s">
        <v>212</v>
      </c>
      <c r="BR31">
        <v>4.4299999999999999E-2</v>
      </c>
      <c r="BS31">
        <v>1.04</v>
      </c>
      <c r="BT31">
        <v>23.6</v>
      </c>
      <c r="BU31" t="s">
        <v>61</v>
      </c>
      <c r="BV31" t="s">
        <v>213</v>
      </c>
      <c r="BW31">
        <v>0.64200000000000002</v>
      </c>
      <c r="BX31">
        <v>10.8</v>
      </c>
      <c r="BY31">
        <v>227</v>
      </c>
      <c r="CA31">
        <v>1</v>
      </c>
      <c r="CB31">
        <v>1</v>
      </c>
      <c r="CD31">
        <v>23.6</v>
      </c>
      <c r="CE31">
        <v>23.6</v>
      </c>
      <c r="CF31">
        <v>23.6</v>
      </c>
      <c r="CM31">
        <v>1</v>
      </c>
      <c r="CO31">
        <v>227</v>
      </c>
      <c r="CP31">
        <v>227</v>
      </c>
      <c r="CQ31">
        <v>227</v>
      </c>
    </row>
    <row r="32" spans="1:101" x14ac:dyDescent="0.2">
      <c r="A32" t="s">
        <v>239</v>
      </c>
      <c r="B32">
        <f t="shared" si="0"/>
        <v>24.1</v>
      </c>
      <c r="C32">
        <f t="shared" si="1"/>
        <v>25.4</v>
      </c>
      <c r="E32" s="24">
        <f t="shared" si="2"/>
        <v>293.52609899999993</v>
      </c>
      <c r="F32" s="24">
        <f t="shared" si="3"/>
        <v>254.98932883751976</v>
      </c>
      <c r="G32" s="24"/>
      <c r="H32" s="24"/>
      <c r="J32">
        <v>44119</v>
      </c>
      <c r="K32" t="s">
        <v>396</v>
      </c>
      <c r="L32" t="s">
        <v>239</v>
      </c>
      <c r="M32">
        <v>32</v>
      </c>
      <c r="N32">
        <v>1</v>
      </c>
      <c r="O32">
        <v>1</v>
      </c>
      <c r="P32" t="s">
        <v>60</v>
      </c>
      <c r="Q32" t="s">
        <v>212</v>
      </c>
      <c r="R32">
        <v>5.7299999999999997E-2</v>
      </c>
      <c r="S32">
        <v>1.32</v>
      </c>
      <c r="T32">
        <v>24.1</v>
      </c>
      <c r="U32" t="s">
        <v>61</v>
      </c>
      <c r="V32" t="s">
        <v>213</v>
      </c>
      <c r="W32">
        <v>0.51700000000000002</v>
      </c>
      <c r="X32">
        <v>8.6999999999999993</v>
      </c>
      <c r="Y32">
        <v>22.2</v>
      </c>
      <c r="AA32">
        <v>1</v>
      </c>
      <c r="AB32">
        <v>1</v>
      </c>
      <c r="AD32">
        <v>24.1</v>
      </c>
      <c r="AE32">
        <v>24.1</v>
      </c>
      <c r="AF32">
        <v>24.1</v>
      </c>
      <c r="AM32">
        <v>2</v>
      </c>
      <c r="AN32" t="s">
        <v>473</v>
      </c>
      <c r="AO32">
        <v>293.52609899999993</v>
      </c>
      <c r="AP32">
        <v>293.52609899999993</v>
      </c>
      <c r="AQ32">
        <v>293.52609899999993</v>
      </c>
      <c r="AY32">
        <v>43</v>
      </c>
      <c r="BC32">
        <v>0.95779999999999987</v>
      </c>
      <c r="BD32">
        <v>9.0833159323449575</v>
      </c>
      <c r="BE32">
        <v>254.98932883751976</v>
      </c>
      <c r="BJ32">
        <v>44126</v>
      </c>
      <c r="BK32" t="s">
        <v>428</v>
      </c>
      <c r="BL32" t="s">
        <v>239</v>
      </c>
      <c r="BM32">
        <v>32</v>
      </c>
      <c r="BN32">
        <v>1</v>
      </c>
      <c r="BO32">
        <v>1</v>
      </c>
      <c r="BP32" t="s">
        <v>60</v>
      </c>
      <c r="BQ32" t="s">
        <v>212</v>
      </c>
      <c r="BR32">
        <v>4.4499999999999998E-2</v>
      </c>
      <c r="BS32">
        <v>1.0900000000000001</v>
      </c>
      <c r="BT32">
        <v>25.4</v>
      </c>
      <c r="BU32" t="s">
        <v>61</v>
      </c>
      <c r="BV32" t="s">
        <v>213</v>
      </c>
      <c r="BW32">
        <v>0.6</v>
      </c>
      <c r="BX32">
        <v>10.4</v>
      </c>
      <c r="BY32">
        <v>202</v>
      </c>
      <c r="CA32">
        <v>1</v>
      </c>
      <c r="CB32">
        <v>1</v>
      </c>
      <c r="CD32">
        <v>25.4</v>
      </c>
      <c r="CE32">
        <v>25.4</v>
      </c>
      <c r="CF32">
        <v>25.4</v>
      </c>
      <c r="CM32">
        <v>1</v>
      </c>
      <c r="CO32">
        <v>202</v>
      </c>
      <c r="CP32">
        <v>202</v>
      </c>
      <c r="CQ32">
        <v>202</v>
      </c>
    </row>
    <row r="33" spans="1:101" x14ac:dyDescent="0.2">
      <c r="A33" t="s">
        <v>240</v>
      </c>
      <c r="B33">
        <f t="shared" si="0"/>
        <v>21.5</v>
      </c>
      <c r="C33">
        <f t="shared" si="1"/>
        <v>19.100000000000001</v>
      </c>
      <c r="E33" s="24">
        <f t="shared" si="2"/>
        <v>311.64781823999999</v>
      </c>
      <c r="F33" s="24">
        <f t="shared" si="3"/>
        <v>272.04692061610075</v>
      </c>
      <c r="G33" s="24"/>
      <c r="H33" s="24"/>
      <c r="J33">
        <v>44119</v>
      </c>
      <c r="K33" t="s">
        <v>396</v>
      </c>
      <c r="L33" t="s">
        <v>240</v>
      </c>
      <c r="M33">
        <v>33</v>
      </c>
      <c r="N33">
        <v>1</v>
      </c>
      <c r="O33">
        <v>1</v>
      </c>
      <c r="P33" t="s">
        <v>60</v>
      </c>
      <c r="Q33" t="s">
        <v>212</v>
      </c>
      <c r="R33">
        <v>5.1499999999999997E-2</v>
      </c>
      <c r="S33">
        <v>1.22</v>
      </c>
      <c r="T33">
        <v>21.5</v>
      </c>
      <c r="U33" t="s">
        <v>61</v>
      </c>
      <c r="V33" t="s">
        <v>213</v>
      </c>
      <c r="W33">
        <v>0.52200000000000002</v>
      </c>
      <c r="X33">
        <v>8.8800000000000008</v>
      </c>
      <c r="Y33">
        <v>23.8</v>
      </c>
      <c r="AA33">
        <v>1</v>
      </c>
      <c r="AB33">
        <v>1</v>
      </c>
      <c r="AD33">
        <v>21.5</v>
      </c>
      <c r="AE33">
        <v>21.5</v>
      </c>
      <c r="AF33">
        <v>21.5</v>
      </c>
      <c r="AM33">
        <v>2</v>
      </c>
      <c r="AN33" t="s">
        <v>473</v>
      </c>
      <c r="AO33">
        <v>311.64781823999999</v>
      </c>
      <c r="AP33">
        <v>311.64781823999999</v>
      </c>
      <c r="AQ33">
        <v>311.64781823999999</v>
      </c>
      <c r="AY33">
        <v>44</v>
      </c>
      <c r="BC33">
        <v>0.95679999999999987</v>
      </c>
      <c r="BD33">
        <v>9.2809364548495008</v>
      </c>
      <c r="BE33">
        <v>272.04692061610075</v>
      </c>
      <c r="BJ33">
        <v>44126</v>
      </c>
      <c r="BK33" t="s">
        <v>428</v>
      </c>
      <c r="BL33" t="s">
        <v>240</v>
      </c>
      <c r="BM33">
        <v>33</v>
      </c>
      <c r="BN33">
        <v>1</v>
      </c>
      <c r="BO33">
        <v>1</v>
      </c>
      <c r="BP33" t="s">
        <v>60</v>
      </c>
      <c r="BQ33" t="s">
        <v>212</v>
      </c>
      <c r="BR33">
        <v>3.5200000000000002E-2</v>
      </c>
      <c r="BS33">
        <v>0.89800000000000002</v>
      </c>
      <c r="BT33">
        <v>19.100000000000001</v>
      </c>
      <c r="BU33" t="s">
        <v>61</v>
      </c>
      <c r="BV33" t="s">
        <v>213</v>
      </c>
      <c r="BW33">
        <v>0.217</v>
      </c>
      <c r="BX33">
        <v>3.15</v>
      </c>
      <c r="BY33">
        <v>-297</v>
      </c>
      <c r="CA33">
        <v>1</v>
      </c>
      <c r="CB33">
        <v>1</v>
      </c>
      <c r="CD33">
        <v>19.100000000000001</v>
      </c>
      <c r="CE33">
        <v>19.100000000000001</v>
      </c>
      <c r="CF33">
        <v>19.100000000000001</v>
      </c>
      <c r="CM33">
        <v>1</v>
      </c>
      <c r="CO33">
        <v>-297</v>
      </c>
      <c r="CP33">
        <v>-297</v>
      </c>
      <c r="CQ33">
        <v>-297</v>
      </c>
    </row>
    <row r="34" spans="1:101" x14ac:dyDescent="0.2">
      <c r="A34" t="s">
        <v>241</v>
      </c>
      <c r="B34">
        <f t="shared" si="0"/>
        <v>20.6</v>
      </c>
      <c r="C34">
        <f t="shared" si="1"/>
        <v>0</v>
      </c>
      <c r="E34" s="24">
        <f t="shared" si="2"/>
        <v>307.62448175999998</v>
      </c>
      <c r="F34" s="24">
        <f t="shared" si="3"/>
        <v>269.27241102120746</v>
      </c>
      <c r="G34" s="24"/>
      <c r="H34" s="24"/>
      <c r="J34">
        <v>44119</v>
      </c>
      <c r="K34" t="s">
        <v>396</v>
      </c>
      <c r="L34" t="s">
        <v>241</v>
      </c>
      <c r="M34">
        <v>34</v>
      </c>
      <c r="N34">
        <v>1</v>
      </c>
      <c r="O34">
        <v>1</v>
      </c>
      <c r="P34" t="s">
        <v>60</v>
      </c>
      <c r="Q34" t="s">
        <v>212</v>
      </c>
      <c r="R34">
        <v>5.0700000000000002E-2</v>
      </c>
      <c r="S34">
        <v>1.19</v>
      </c>
      <c r="T34">
        <v>20.6</v>
      </c>
      <c r="U34" t="s">
        <v>61</v>
      </c>
      <c r="V34" t="s">
        <v>213</v>
      </c>
      <c r="W34">
        <v>0.52600000000000002</v>
      </c>
      <c r="X34">
        <v>8.84</v>
      </c>
      <c r="Y34">
        <v>23.4</v>
      </c>
      <c r="AA34">
        <v>1</v>
      </c>
      <c r="AB34">
        <v>1</v>
      </c>
      <c r="AD34">
        <v>20.6</v>
      </c>
      <c r="AE34">
        <v>20.6</v>
      </c>
      <c r="AF34">
        <v>20.6</v>
      </c>
      <c r="AM34">
        <v>2</v>
      </c>
      <c r="AN34" t="s">
        <v>473</v>
      </c>
      <c r="AO34">
        <v>307.62448175999998</v>
      </c>
      <c r="AP34">
        <v>307.62448175999998</v>
      </c>
      <c r="AQ34">
        <v>307.62448175999998</v>
      </c>
      <c r="AY34">
        <v>45</v>
      </c>
      <c r="BC34">
        <v>0.95579999999999987</v>
      </c>
      <c r="BD34">
        <v>9.2487968194182901</v>
      </c>
      <c r="BE34">
        <v>269.27241102120746</v>
      </c>
      <c r="BJ34">
        <v>44126</v>
      </c>
      <c r="BK34" t="s">
        <v>430</v>
      </c>
      <c r="BL34" t="s">
        <v>241</v>
      </c>
      <c r="BM34">
        <v>34</v>
      </c>
      <c r="BN34">
        <v>1</v>
      </c>
      <c r="BO34">
        <v>1</v>
      </c>
      <c r="BP34" t="s">
        <v>60</v>
      </c>
      <c r="BQ34" t="s">
        <v>212</v>
      </c>
      <c r="BR34">
        <v>4.1799999999999997E-2</v>
      </c>
      <c r="BS34">
        <v>1.02</v>
      </c>
      <c r="BT34">
        <v>23.2</v>
      </c>
      <c r="BU34" t="s">
        <v>61</v>
      </c>
      <c r="BV34" t="s">
        <v>213</v>
      </c>
      <c r="BW34">
        <v>0.61499999999999999</v>
      </c>
      <c r="BX34">
        <v>9.7100000000000009</v>
      </c>
      <c r="BY34">
        <v>152</v>
      </c>
      <c r="CA34">
        <v>1</v>
      </c>
      <c r="CB34">
        <v>1</v>
      </c>
      <c r="CO34">
        <v>152</v>
      </c>
      <c r="CP34">
        <v>152</v>
      </c>
      <c r="CQ34">
        <v>152</v>
      </c>
    </row>
    <row r="35" spans="1:101" x14ac:dyDescent="0.2">
      <c r="A35" s="25" t="s">
        <v>242</v>
      </c>
      <c r="B35">
        <f t="shared" si="0"/>
        <v>21.3</v>
      </c>
      <c r="E35" s="24">
        <f t="shared" si="2"/>
        <v>249.04772395999987</v>
      </c>
      <c r="F35" s="24">
        <f t="shared" si="3"/>
        <v>217.69580584962299</v>
      </c>
      <c r="G35" s="24"/>
      <c r="H35" s="24"/>
      <c r="J35">
        <v>44119</v>
      </c>
      <c r="K35" t="s">
        <v>396</v>
      </c>
      <c r="L35" t="s">
        <v>242</v>
      </c>
      <c r="M35">
        <v>35</v>
      </c>
      <c r="N35">
        <v>1</v>
      </c>
      <c r="O35">
        <v>1</v>
      </c>
      <c r="P35" t="s">
        <v>60</v>
      </c>
      <c r="Q35" t="s">
        <v>212</v>
      </c>
      <c r="R35">
        <v>5.0999999999999997E-2</v>
      </c>
      <c r="S35">
        <v>1.22</v>
      </c>
      <c r="T35">
        <v>21.3</v>
      </c>
      <c r="U35" t="s">
        <v>61</v>
      </c>
      <c r="V35" t="s">
        <v>213</v>
      </c>
      <c r="W35">
        <v>0.48599999999999999</v>
      </c>
      <c r="X35">
        <v>8.26</v>
      </c>
      <c r="Y35">
        <v>18.399999999999999</v>
      </c>
      <c r="AA35">
        <v>1</v>
      </c>
      <c r="AB35">
        <v>1</v>
      </c>
      <c r="AD35">
        <v>21.3</v>
      </c>
      <c r="AE35">
        <v>21.3</v>
      </c>
      <c r="AF35">
        <v>21.3</v>
      </c>
      <c r="AM35">
        <v>2</v>
      </c>
      <c r="AN35" t="s">
        <v>473</v>
      </c>
      <c r="AO35">
        <v>249.04772395999987</v>
      </c>
      <c r="AP35">
        <v>249.04772395999987</v>
      </c>
      <c r="AQ35">
        <v>249.04772395999987</v>
      </c>
      <c r="AY35">
        <v>46</v>
      </c>
      <c r="BC35">
        <v>0.95479999999999987</v>
      </c>
      <c r="BD35">
        <v>8.651026392961878</v>
      </c>
      <c r="BE35">
        <v>217.69580584962299</v>
      </c>
      <c r="BJ35">
        <v>44126</v>
      </c>
      <c r="BK35" t="s">
        <v>430</v>
      </c>
      <c r="BL35" t="s">
        <v>242</v>
      </c>
      <c r="BM35">
        <v>35</v>
      </c>
      <c r="BN35">
        <v>1</v>
      </c>
      <c r="BO35">
        <v>1</v>
      </c>
      <c r="BP35" t="s">
        <v>60</v>
      </c>
      <c r="BQ35" t="s">
        <v>212</v>
      </c>
      <c r="BR35">
        <v>4.4000000000000004</v>
      </c>
      <c r="BS35">
        <v>31.7</v>
      </c>
      <c r="BT35">
        <v>202</v>
      </c>
      <c r="BU35" t="s">
        <v>61</v>
      </c>
      <c r="BV35" t="s">
        <v>213</v>
      </c>
      <c r="BW35">
        <v>-2.9499999999999999E-3</v>
      </c>
      <c r="BX35">
        <v>-2.4199999999999999E-2</v>
      </c>
      <c r="BY35">
        <v>-511</v>
      </c>
      <c r="CA35">
        <v>1</v>
      </c>
      <c r="CB35">
        <v>1</v>
      </c>
      <c r="CD35">
        <v>202</v>
      </c>
      <c r="CE35">
        <v>202</v>
      </c>
      <c r="CF35">
        <v>202</v>
      </c>
      <c r="CM35">
        <v>1</v>
      </c>
      <c r="CO35">
        <v>-511</v>
      </c>
      <c r="CP35">
        <v>-511</v>
      </c>
      <c r="CQ35">
        <v>-511</v>
      </c>
    </row>
    <row r="36" spans="1:101" x14ac:dyDescent="0.2">
      <c r="A36" t="s">
        <v>243</v>
      </c>
      <c r="B36">
        <f t="shared" si="0"/>
        <v>51.3</v>
      </c>
      <c r="C36">
        <f t="shared" ref="C36:C58" si="4">CF36</f>
        <v>54.6</v>
      </c>
      <c r="E36" s="24">
        <f t="shared" si="2"/>
        <v>1075.4761309999999</v>
      </c>
      <c r="F36" s="24">
        <f t="shared" si="3"/>
        <v>1005.5596706660903</v>
      </c>
      <c r="G36" s="24"/>
      <c r="H36" s="24"/>
      <c r="J36">
        <v>44119</v>
      </c>
      <c r="K36" t="s">
        <v>396</v>
      </c>
      <c r="L36" t="s">
        <v>243</v>
      </c>
      <c r="M36">
        <v>36</v>
      </c>
      <c r="N36">
        <v>1</v>
      </c>
      <c r="O36">
        <v>1</v>
      </c>
      <c r="P36" t="s">
        <v>60</v>
      </c>
      <c r="Q36" t="s">
        <v>212</v>
      </c>
      <c r="R36">
        <v>0.104</v>
      </c>
      <c r="S36">
        <v>2.2599999999999998</v>
      </c>
      <c r="T36">
        <v>51.3</v>
      </c>
      <c r="U36" t="s">
        <v>61</v>
      </c>
      <c r="V36" t="s">
        <v>213</v>
      </c>
      <c r="W36">
        <v>0.996</v>
      </c>
      <c r="X36">
        <v>16.899999999999999</v>
      </c>
      <c r="Y36">
        <v>93.8</v>
      </c>
      <c r="AA36">
        <v>1</v>
      </c>
      <c r="AB36">
        <v>1</v>
      </c>
      <c r="AD36">
        <v>51.3</v>
      </c>
      <c r="AE36">
        <v>51.3</v>
      </c>
      <c r="AF36">
        <v>51.3</v>
      </c>
      <c r="AM36">
        <v>2</v>
      </c>
      <c r="AN36" t="s">
        <v>473</v>
      </c>
      <c r="AO36">
        <v>1075.4761309999999</v>
      </c>
      <c r="AP36">
        <v>1075.4761309999999</v>
      </c>
      <c r="AQ36">
        <v>1075.4761309999999</v>
      </c>
      <c r="AY36">
        <v>47</v>
      </c>
      <c r="BC36">
        <v>0.95379999999999987</v>
      </c>
      <c r="BD36">
        <v>17.718599287062279</v>
      </c>
      <c r="BE36">
        <v>1005.5596706660903</v>
      </c>
      <c r="BJ36">
        <v>44126</v>
      </c>
      <c r="BK36" t="s">
        <v>430</v>
      </c>
      <c r="BL36" t="s">
        <v>243</v>
      </c>
      <c r="BM36">
        <v>36</v>
      </c>
      <c r="BN36">
        <v>1</v>
      </c>
      <c r="BO36">
        <v>1</v>
      </c>
      <c r="BP36" t="s">
        <v>60</v>
      </c>
      <c r="BQ36" t="s">
        <v>212</v>
      </c>
      <c r="BR36">
        <v>9.1200000000000003E-2</v>
      </c>
      <c r="BS36">
        <v>2.02</v>
      </c>
      <c r="BT36">
        <v>54.6</v>
      </c>
      <c r="BU36" t="s">
        <v>61</v>
      </c>
      <c r="BV36" t="s">
        <v>213</v>
      </c>
      <c r="BW36">
        <v>1.41</v>
      </c>
      <c r="BX36">
        <v>22.3</v>
      </c>
      <c r="BY36">
        <v>1040</v>
      </c>
      <c r="CA36">
        <v>1</v>
      </c>
      <c r="CB36">
        <v>1</v>
      </c>
      <c r="CD36">
        <v>54.6</v>
      </c>
      <c r="CE36">
        <v>54.6</v>
      </c>
      <c r="CF36">
        <v>54.6</v>
      </c>
      <c r="CM36">
        <v>1</v>
      </c>
      <c r="CO36">
        <v>1040</v>
      </c>
      <c r="CP36">
        <v>1040</v>
      </c>
      <c r="CQ36">
        <v>1040</v>
      </c>
    </row>
    <row r="37" spans="1:101" x14ac:dyDescent="0.2">
      <c r="A37" t="s">
        <v>244</v>
      </c>
      <c r="B37">
        <f t="shared" si="0"/>
        <v>27.6</v>
      </c>
      <c r="C37">
        <f t="shared" si="4"/>
        <v>26.6</v>
      </c>
      <c r="E37" s="24">
        <f t="shared" si="2"/>
        <v>423.43999999999994</v>
      </c>
      <c r="F37" s="24">
        <f t="shared" si="3"/>
        <v>376.99443066209585</v>
      </c>
      <c r="G37" s="24"/>
      <c r="H37" s="24"/>
      <c r="J37">
        <v>44119</v>
      </c>
      <c r="K37" t="s">
        <v>396</v>
      </c>
      <c r="L37" t="s">
        <v>244</v>
      </c>
      <c r="M37">
        <v>37</v>
      </c>
      <c r="N37">
        <v>1</v>
      </c>
      <c r="O37">
        <v>1</v>
      </c>
      <c r="P37" t="s">
        <v>60</v>
      </c>
      <c r="Q37" t="s">
        <v>212</v>
      </c>
      <c r="R37">
        <v>6.2199999999999998E-2</v>
      </c>
      <c r="S37">
        <v>1.44</v>
      </c>
      <c r="T37">
        <v>27.6</v>
      </c>
      <c r="U37" t="s">
        <v>61</v>
      </c>
      <c r="V37" t="s">
        <v>213</v>
      </c>
      <c r="W37">
        <v>0.59299999999999997</v>
      </c>
      <c r="X37">
        <v>10</v>
      </c>
      <c r="Y37">
        <v>33.4</v>
      </c>
      <c r="AA37">
        <v>1</v>
      </c>
      <c r="AB37">
        <v>1</v>
      </c>
      <c r="AD37">
        <v>27.6</v>
      </c>
      <c r="AE37">
        <v>27.6</v>
      </c>
      <c r="AF37">
        <v>27.6</v>
      </c>
      <c r="AM37">
        <v>2</v>
      </c>
      <c r="AN37" t="s">
        <v>473</v>
      </c>
      <c r="AO37">
        <v>423.43999999999994</v>
      </c>
      <c r="AP37">
        <v>423.43999999999994</v>
      </c>
      <c r="AQ37">
        <v>423.43999999999994</v>
      </c>
      <c r="AY37">
        <v>48</v>
      </c>
      <c r="BC37">
        <v>0.95279999999999987</v>
      </c>
      <c r="BD37">
        <v>10.495382031905963</v>
      </c>
      <c r="BE37">
        <v>376.99443066209585</v>
      </c>
      <c r="BJ37">
        <v>44126</v>
      </c>
      <c r="BK37" t="s">
        <v>430</v>
      </c>
      <c r="BL37" t="s">
        <v>244</v>
      </c>
      <c r="BM37">
        <v>37</v>
      </c>
      <c r="BN37">
        <v>1</v>
      </c>
      <c r="BO37">
        <v>1</v>
      </c>
      <c r="BP37" t="s">
        <v>60</v>
      </c>
      <c r="BQ37" t="s">
        <v>212</v>
      </c>
      <c r="BR37">
        <v>4.7100000000000003E-2</v>
      </c>
      <c r="BS37">
        <v>1.1299999999999999</v>
      </c>
      <c r="BT37">
        <v>26.6</v>
      </c>
      <c r="BU37" t="s">
        <v>61</v>
      </c>
      <c r="BV37" t="s">
        <v>213</v>
      </c>
      <c r="BW37">
        <v>0.69</v>
      </c>
      <c r="BX37">
        <v>11</v>
      </c>
      <c r="BY37">
        <v>243</v>
      </c>
      <c r="CA37">
        <v>1</v>
      </c>
      <c r="CB37">
        <v>1</v>
      </c>
      <c r="CD37">
        <v>26.6</v>
      </c>
      <c r="CE37">
        <v>26.6</v>
      </c>
      <c r="CF37">
        <v>26.6</v>
      </c>
      <c r="CM37">
        <v>1</v>
      </c>
      <c r="CO37">
        <v>243</v>
      </c>
      <c r="CP37">
        <v>243</v>
      </c>
      <c r="CQ37">
        <v>243</v>
      </c>
    </row>
    <row r="38" spans="1:101" x14ac:dyDescent="0.2">
      <c r="A38" t="s">
        <v>245</v>
      </c>
      <c r="B38">
        <f t="shared" si="0"/>
        <v>21.7</v>
      </c>
      <c r="C38">
        <f t="shared" si="4"/>
        <v>23.4</v>
      </c>
      <c r="E38" s="24">
        <f t="shared" si="2"/>
        <v>281.42108843999995</v>
      </c>
      <c r="F38" s="24">
        <f t="shared" si="3"/>
        <v>250.68869251590968</v>
      </c>
      <c r="G38" s="24"/>
      <c r="H38" s="24"/>
      <c r="J38">
        <v>44119</v>
      </c>
      <c r="K38" t="s">
        <v>396</v>
      </c>
      <c r="L38" t="s">
        <v>245</v>
      </c>
      <c r="M38">
        <v>38</v>
      </c>
      <c r="N38">
        <v>1</v>
      </c>
      <c r="O38">
        <v>1</v>
      </c>
      <c r="P38" t="s">
        <v>60</v>
      </c>
      <c r="Q38" t="s">
        <v>212</v>
      </c>
      <c r="R38">
        <v>5.33E-2</v>
      </c>
      <c r="S38">
        <v>1.23</v>
      </c>
      <c r="T38">
        <v>21.7</v>
      </c>
      <c r="U38" t="s">
        <v>61</v>
      </c>
      <c r="V38" t="s">
        <v>213</v>
      </c>
      <c r="W38">
        <v>0.50900000000000001</v>
      </c>
      <c r="X38">
        <v>8.58</v>
      </c>
      <c r="Y38">
        <v>21.2</v>
      </c>
      <c r="AA38">
        <v>1</v>
      </c>
      <c r="AB38">
        <v>1</v>
      </c>
      <c r="AD38">
        <v>21.7</v>
      </c>
      <c r="AE38">
        <v>21.7</v>
      </c>
      <c r="AF38">
        <v>21.7</v>
      </c>
      <c r="AM38">
        <v>2</v>
      </c>
      <c r="AN38" t="s">
        <v>473</v>
      </c>
      <c r="AO38">
        <v>281.42108843999995</v>
      </c>
      <c r="AP38">
        <v>281.42108843999995</v>
      </c>
      <c r="AQ38">
        <v>281.42108843999995</v>
      </c>
      <c r="AY38">
        <v>51</v>
      </c>
      <c r="BC38">
        <v>0.94979999999999987</v>
      </c>
      <c r="BD38">
        <v>9.0334807327858506</v>
      </c>
      <c r="BE38">
        <v>250.68869251590968</v>
      </c>
      <c r="BJ38">
        <v>44126</v>
      </c>
      <c r="BK38" t="s">
        <v>430</v>
      </c>
      <c r="BL38" t="s">
        <v>245</v>
      </c>
      <c r="BM38">
        <v>38</v>
      </c>
      <c r="BN38">
        <v>1</v>
      </c>
      <c r="BO38">
        <v>1</v>
      </c>
      <c r="BP38" t="s">
        <v>60</v>
      </c>
      <c r="BQ38" t="s">
        <v>212</v>
      </c>
      <c r="BR38">
        <v>4.1200000000000001E-2</v>
      </c>
      <c r="BS38">
        <v>1.03</v>
      </c>
      <c r="BT38">
        <v>23.4</v>
      </c>
      <c r="BU38" t="s">
        <v>61</v>
      </c>
      <c r="BV38" t="s">
        <v>213</v>
      </c>
      <c r="BW38">
        <v>0.59499999999999997</v>
      </c>
      <c r="BX38">
        <v>9.8800000000000008</v>
      </c>
      <c r="BY38">
        <v>164</v>
      </c>
      <c r="CA38">
        <v>1</v>
      </c>
      <c r="CB38">
        <v>1</v>
      </c>
      <c r="CD38">
        <v>23.4</v>
      </c>
      <c r="CE38">
        <v>23.4</v>
      </c>
      <c r="CF38">
        <v>23.4</v>
      </c>
      <c r="CM38">
        <v>1</v>
      </c>
      <c r="CO38">
        <v>164</v>
      </c>
      <c r="CP38">
        <v>164</v>
      </c>
      <c r="CQ38">
        <v>164</v>
      </c>
    </row>
    <row r="39" spans="1:101" x14ac:dyDescent="0.2">
      <c r="A39" t="s">
        <v>246</v>
      </c>
      <c r="B39">
        <f t="shared" si="0"/>
        <v>120</v>
      </c>
      <c r="C39">
        <f t="shared" si="4"/>
        <v>117</v>
      </c>
      <c r="E39" s="24">
        <f t="shared" si="2"/>
        <v>837.19257899999991</v>
      </c>
      <c r="F39" s="24">
        <f t="shared" si="3"/>
        <v>774.35621937642406</v>
      </c>
      <c r="G39" s="24"/>
      <c r="H39" s="24"/>
      <c r="J39">
        <v>44119</v>
      </c>
      <c r="K39" t="s">
        <v>396</v>
      </c>
      <c r="L39" t="s">
        <v>246</v>
      </c>
      <c r="M39">
        <v>39</v>
      </c>
      <c r="N39">
        <v>1</v>
      </c>
      <c r="O39">
        <v>1</v>
      </c>
      <c r="P39" t="s">
        <v>60</v>
      </c>
      <c r="Q39" t="s">
        <v>212</v>
      </c>
      <c r="R39">
        <v>0.23</v>
      </c>
      <c r="S39">
        <v>4.5599999999999996</v>
      </c>
      <c r="T39">
        <v>120</v>
      </c>
      <c r="U39" t="s">
        <v>61</v>
      </c>
      <c r="V39" t="s">
        <v>213</v>
      </c>
      <c r="W39">
        <v>0.84599999999999997</v>
      </c>
      <c r="X39">
        <v>14.3</v>
      </c>
      <c r="Y39">
        <v>70.8</v>
      </c>
      <c r="AA39">
        <v>1</v>
      </c>
      <c r="AB39">
        <v>1</v>
      </c>
      <c r="AD39">
        <v>120</v>
      </c>
      <c r="AE39">
        <v>120</v>
      </c>
      <c r="AF39">
        <v>120</v>
      </c>
      <c r="AM39">
        <v>2</v>
      </c>
      <c r="AN39" t="s">
        <v>473</v>
      </c>
      <c r="AO39">
        <v>837.19257899999991</v>
      </c>
      <c r="AP39">
        <v>837.19257899999991</v>
      </c>
      <c r="AQ39">
        <v>837.19257899999991</v>
      </c>
      <c r="AY39">
        <v>52</v>
      </c>
      <c r="BC39">
        <v>0.94879999999999987</v>
      </c>
      <c r="BD39">
        <v>15.071669477234405</v>
      </c>
      <c r="BE39">
        <v>774.35621937642406</v>
      </c>
      <c r="BJ39">
        <v>44126</v>
      </c>
      <c r="BK39" t="s">
        <v>430</v>
      </c>
      <c r="BL39" t="s">
        <v>246</v>
      </c>
      <c r="BM39">
        <v>39</v>
      </c>
      <c r="BN39">
        <v>1</v>
      </c>
      <c r="BO39">
        <v>1</v>
      </c>
      <c r="BP39" t="s">
        <v>60</v>
      </c>
      <c r="BQ39" t="s">
        <v>212</v>
      </c>
      <c r="BR39">
        <v>0.214</v>
      </c>
      <c r="BS39">
        <v>4.2</v>
      </c>
      <c r="BT39">
        <v>117</v>
      </c>
      <c r="BU39" t="s">
        <v>61</v>
      </c>
      <c r="BV39" t="s">
        <v>213</v>
      </c>
      <c r="BW39">
        <v>0.89600000000000002</v>
      </c>
      <c r="BX39">
        <v>14.9</v>
      </c>
      <c r="BY39">
        <v>517</v>
      </c>
      <c r="CA39">
        <v>1</v>
      </c>
      <c r="CB39">
        <v>1</v>
      </c>
      <c r="CD39">
        <v>117</v>
      </c>
      <c r="CE39">
        <v>117</v>
      </c>
      <c r="CF39">
        <v>117</v>
      </c>
      <c r="CM39">
        <v>1</v>
      </c>
      <c r="CO39">
        <v>517</v>
      </c>
      <c r="CP39">
        <v>517</v>
      </c>
      <c r="CQ39">
        <v>517</v>
      </c>
    </row>
    <row r="40" spans="1:101" x14ac:dyDescent="0.2">
      <c r="A40" t="s">
        <v>247</v>
      </c>
      <c r="B40">
        <f t="shared" si="0"/>
        <v>27.6</v>
      </c>
      <c r="C40">
        <f t="shared" si="4"/>
        <v>28.5</v>
      </c>
      <c r="E40" s="24">
        <f t="shared" si="2"/>
        <v>220.60966283999994</v>
      </c>
      <c r="F40" s="24">
        <f t="shared" si="3"/>
        <v>197.73288838367222</v>
      </c>
      <c r="G40" s="24"/>
      <c r="H40" s="24"/>
      <c r="J40">
        <v>44119</v>
      </c>
      <c r="K40" t="s">
        <v>396</v>
      </c>
      <c r="L40" t="s">
        <v>247</v>
      </c>
      <c r="M40">
        <v>40</v>
      </c>
      <c r="N40">
        <v>1</v>
      </c>
      <c r="O40">
        <v>1</v>
      </c>
      <c r="P40" t="s">
        <v>60</v>
      </c>
      <c r="Q40" t="s">
        <v>212</v>
      </c>
      <c r="R40">
        <v>6.4399999999999999E-2</v>
      </c>
      <c r="S40">
        <v>1.44</v>
      </c>
      <c r="T40">
        <v>27.6</v>
      </c>
      <c r="U40" t="s">
        <v>61</v>
      </c>
      <c r="V40" t="s">
        <v>213</v>
      </c>
      <c r="W40">
        <v>0.46899999999999997</v>
      </c>
      <c r="X40">
        <v>7.98</v>
      </c>
      <c r="Y40">
        <v>16</v>
      </c>
      <c r="AA40">
        <v>1</v>
      </c>
      <c r="AB40">
        <v>1</v>
      </c>
      <c r="AD40">
        <v>27.6</v>
      </c>
      <c r="AE40">
        <v>27.6</v>
      </c>
      <c r="AF40">
        <v>27.6</v>
      </c>
      <c r="AM40">
        <v>2</v>
      </c>
      <c r="AN40" t="s">
        <v>473</v>
      </c>
      <c r="AO40">
        <v>220.60966283999994</v>
      </c>
      <c r="AP40">
        <v>220.60966283999994</v>
      </c>
      <c r="AQ40">
        <v>220.60966283999994</v>
      </c>
      <c r="AY40">
        <v>53</v>
      </c>
      <c r="BC40">
        <v>0.94779999999999986</v>
      </c>
      <c r="BD40">
        <v>8.4194977843426901</v>
      </c>
      <c r="BE40">
        <v>197.73288838367222</v>
      </c>
      <c r="BJ40">
        <v>44126</v>
      </c>
      <c r="BK40" t="s">
        <v>430</v>
      </c>
      <c r="BL40" t="s">
        <v>247</v>
      </c>
      <c r="BM40">
        <v>40</v>
      </c>
      <c r="BN40">
        <v>1</v>
      </c>
      <c r="BO40">
        <v>1</v>
      </c>
      <c r="BP40" t="s">
        <v>60</v>
      </c>
      <c r="BQ40" t="s">
        <v>212</v>
      </c>
      <c r="BR40">
        <v>4.9599999999999998E-2</v>
      </c>
      <c r="BS40">
        <v>1.19</v>
      </c>
      <c r="BT40">
        <v>28.5</v>
      </c>
      <c r="BU40" t="s">
        <v>61</v>
      </c>
      <c r="BV40" t="s">
        <v>213</v>
      </c>
      <c r="BW40">
        <v>0.57699999999999996</v>
      </c>
      <c r="BX40">
        <v>9.73</v>
      </c>
      <c r="BY40">
        <v>153</v>
      </c>
      <c r="CA40">
        <v>1</v>
      </c>
      <c r="CB40">
        <v>1</v>
      </c>
      <c r="CD40">
        <v>28.5</v>
      </c>
      <c r="CE40">
        <v>28.5</v>
      </c>
      <c r="CF40">
        <v>28.5</v>
      </c>
      <c r="CM40">
        <v>1</v>
      </c>
      <c r="CO40">
        <v>153</v>
      </c>
      <c r="CP40">
        <v>153</v>
      </c>
      <c r="CQ40">
        <v>153</v>
      </c>
    </row>
    <row r="41" spans="1:101" x14ac:dyDescent="0.2">
      <c r="A41" t="s">
        <v>248</v>
      </c>
      <c r="B41">
        <f t="shared" si="0"/>
        <v>27.7</v>
      </c>
      <c r="C41">
        <f t="shared" si="4"/>
        <v>24.3</v>
      </c>
      <c r="E41" s="24">
        <f t="shared" si="2"/>
        <v>321.69687884000007</v>
      </c>
      <c r="F41" s="24">
        <f t="shared" si="3"/>
        <v>289.63020828034576</v>
      </c>
      <c r="G41" s="24"/>
      <c r="H41" s="24"/>
      <c r="J41">
        <v>44119</v>
      </c>
      <c r="K41" t="s">
        <v>396</v>
      </c>
      <c r="L41" t="s">
        <v>248</v>
      </c>
      <c r="M41">
        <v>41</v>
      </c>
      <c r="N41">
        <v>1</v>
      </c>
      <c r="O41">
        <v>1</v>
      </c>
      <c r="P41" t="s">
        <v>60</v>
      </c>
      <c r="Q41" t="s">
        <v>212</v>
      </c>
      <c r="R41">
        <v>6.2600000000000003E-2</v>
      </c>
      <c r="S41">
        <v>1.44</v>
      </c>
      <c r="T41">
        <v>27.7</v>
      </c>
      <c r="U41" t="s">
        <v>61</v>
      </c>
      <c r="V41" t="s">
        <v>213</v>
      </c>
      <c r="W41">
        <v>0.53</v>
      </c>
      <c r="X41">
        <v>8.98</v>
      </c>
      <c r="Y41">
        <v>24.6</v>
      </c>
      <c r="AA41">
        <v>1</v>
      </c>
      <c r="AB41">
        <v>1</v>
      </c>
      <c r="AD41">
        <v>27.7</v>
      </c>
      <c r="AE41">
        <v>27.7</v>
      </c>
      <c r="AF41">
        <v>27.7</v>
      </c>
      <c r="AM41">
        <v>2</v>
      </c>
      <c r="AN41" t="s">
        <v>473</v>
      </c>
      <c r="AO41">
        <v>321.69687884000007</v>
      </c>
      <c r="AP41">
        <v>321.69687884000007</v>
      </c>
      <c r="AQ41">
        <v>321.69687884000007</v>
      </c>
      <c r="AY41">
        <v>54</v>
      </c>
      <c r="BC41">
        <v>0.94679999999999986</v>
      </c>
      <c r="BD41">
        <v>9.4845796366708939</v>
      </c>
      <c r="BE41">
        <v>289.63020828034576</v>
      </c>
      <c r="BJ41">
        <v>44126</v>
      </c>
      <c r="BK41" t="s">
        <v>430</v>
      </c>
      <c r="BL41" t="s">
        <v>248</v>
      </c>
      <c r="BM41">
        <v>41</v>
      </c>
      <c r="BN41">
        <v>1</v>
      </c>
      <c r="BO41">
        <v>1</v>
      </c>
      <c r="BP41" t="s">
        <v>60</v>
      </c>
      <c r="BQ41" t="s">
        <v>212</v>
      </c>
      <c r="BR41">
        <v>4.8599999999999997E-2</v>
      </c>
      <c r="BS41">
        <v>1.06</v>
      </c>
      <c r="BT41">
        <v>24.3</v>
      </c>
      <c r="BU41" t="s">
        <v>61</v>
      </c>
      <c r="BV41" t="s">
        <v>213</v>
      </c>
      <c r="BW41">
        <v>0.56100000000000005</v>
      </c>
      <c r="BX41">
        <v>9.4600000000000009</v>
      </c>
      <c r="BY41">
        <v>134</v>
      </c>
      <c r="CA41">
        <v>1</v>
      </c>
      <c r="CB41">
        <v>1</v>
      </c>
      <c r="CD41">
        <v>24.3</v>
      </c>
      <c r="CE41">
        <v>24.3</v>
      </c>
      <c r="CF41">
        <v>24.3</v>
      </c>
      <c r="CM41">
        <v>1</v>
      </c>
      <c r="CO41">
        <v>134</v>
      </c>
      <c r="CP41">
        <v>134</v>
      </c>
      <c r="CQ41">
        <v>134</v>
      </c>
    </row>
    <row r="42" spans="1:101" x14ac:dyDescent="0.2">
      <c r="A42" t="s">
        <v>249</v>
      </c>
      <c r="B42">
        <f t="shared" si="0"/>
        <v>30.9</v>
      </c>
      <c r="C42">
        <f t="shared" si="4"/>
        <v>28.7</v>
      </c>
      <c r="E42" s="24">
        <f t="shared" si="2"/>
        <v>341.75522603999991</v>
      </c>
      <c r="F42" s="24">
        <f t="shared" si="3"/>
        <v>308.76113622228377</v>
      </c>
      <c r="G42" s="24"/>
      <c r="H42" s="24"/>
      <c r="J42">
        <v>44119</v>
      </c>
      <c r="K42" t="s">
        <v>396</v>
      </c>
      <c r="L42" t="s">
        <v>249</v>
      </c>
      <c r="M42">
        <v>42</v>
      </c>
      <c r="N42">
        <v>1</v>
      </c>
      <c r="O42">
        <v>1</v>
      </c>
      <c r="P42" t="s">
        <v>60</v>
      </c>
      <c r="Q42" t="s">
        <v>212</v>
      </c>
      <c r="R42">
        <v>6.9800000000000001E-2</v>
      </c>
      <c r="S42">
        <v>1.56</v>
      </c>
      <c r="T42">
        <v>30.9</v>
      </c>
      <c r="U42" t="s">
        <v>61</v>
      </c>
      <c r="V42" t="s">
        <v>213</v>
      </c>
      <c r="W42">
        <v>0.54200000000000004</v>
      </c>
      <c r="X42">
        <v>9.18</v>
      </c>
      <c r="Y42">
        <v>26.4</v>
      </c>
      <c r="AA42">
        <v>1</v>
      </c>
      <c r="AB42">
        <v>1</v>
      </c>
      <c r="AD42">
        <v>30.9</v>
      </c>
      <c r="AE42">
        <v>30.9</v>
      </c>
      <c r="AF42">
        <v>30.9</v>
      </c>
      <c r="AM42">
        <v>2</v>
      </c>
      <c r="AN42" t="s">
        <v>473</v>
      </c>
      <c r="AO42">
        <v>341.75522603999991</v>
      </c>
      <c r="AP42">
        <v>341.75522603999991</v>
      </c>
      <c r="AQ42">
        <v>341.75522603999991</v>
      </c>
      <c r="AY42">
        <v>55</v>
      </c>
      <c r="BC42">
        <v>0.94579999999999986</v>
      </c>
      <c r="BD42">
        <v>9.7060689363501815</v>
      </c>
      <c r="BE42">
        <v>308.76113622228377</v>
      </c>
      <c r="BJ42">
        <v>44126</v>
      </c>
      <c r="BK42" t="s">
        <v>430</v>
      </c>
      <c r="BL42" t="s">
        <v>249</v>
      </c>
      <c r="BM42">
        <v>42</v>
      </c>
      <c r="BN42">
        <v>1</v>
      </c>
      <c r="BO42">
        <v>1</v>
      </c>
      <c r="BP42" t="s">
        <v>60</v>
      </c>
      <c r="BQ42" t="s">
        <v>212</v>
      </c>
      <c r="BR42">
        <v>5.1799999999999999E-2</v>
      </c>
      <c r="BS42">
        <v>1.19</v>
      </c>
      <c r="BT42">
        <v>28.7</v>
      </c>
      <c r="BU42" t="s">
        <v>61</v>
      </c>
      <c r="BV42" t="s">
        <v>213</v>
      </c>
      <c r="BW42">
        <v>0.372</v>
      </c>
      <c r="BX42">
        <v>6.35</v>
      </c>
      <c r="BY42">
        <v>-79.599999999999994</v>
      </c>
      <c r="CA42">
        <v>1</v>
      </c>
      <c r="CB42">
        <v>1</v>
      </c>
      <c r="CD42">
        <v>28.7</v>
      </c>
      <c r="CE42">
        <v>28.7</v>
      </c>
      <c r="CF42">
        <v>28.7</v>
      </c>
      <c r="CM42">
        <v>1</v>
      </c>
      <c r="CO42">
        <v>-79.599999999999994</v>
      </c>
      <c r="CP42">
        <v>-79.599999999999994</v>
      </c>
      <c r="CQ42">
        <v>-79.599999999999994</v>
      </c>
    </row>
    <row r="43" spans="1:101" x14ac:dyDescent="0.2">
      <c r="A43" t="s">
        <v>250</v>
      </c>
      <c r="B43">
        <f t="shared" si="0"/>
        <v>28.1</v>
      </c>
      <c r="C43">
        <f t="shared" si="4"/>
        <v>27.1</v>
      </c>
      <c r="E43" s="24">
        <f t="shared" si="2"/>
        <v>381.71282443999996</v>
      </c>
      <c r="F43" s="24">
        <f t="shared" si="3"/>
        <v>346.23699454601922</v>
      </c>
      <c r="G43" s="24"/>
      <c r="H43" s="24"/>
      <c r="J43">
        <v>44119</v>
      </c>
      <c r="K43" t="s">
        <v>396</v>
      </c>
      <c r="L43" t="s">
        <v>250</v>
      </c>
      <c r="M43">
        <v>43</v>
      </c>
      <c r="N43">
        <v>1</v>
      </c>
      <c r="O43">
        <v>1</v>
      </c>
      <c r="P43" t="s">
        <v>60</v>
      </c>
      <c r="Q43" t="s">
        <v>212</v>
      </c>
      <c r="R43">
        <v>6.4600000000000005E-2</v>
      </c>
      <c r="S43">
        <v>1.46</v>
      </c>
      <c r="T43">
        <v>28.1</v>
      </c>
      <c r="U43" t="s">
        <v>61</v>
      </c>
      <c r="V43" t="s">
        <v>213</v>
      </c>
      <c r="W43">
        <v>0.56499999999999995</v>
      </c>
      <c r="X43">
        <v>9.58</v>
      </c>
      <c r="Y43">
        <v>29.8</v>
      </c>
      <c r="AA43">
        <v>1</v>
      </c>
      <c r="AB43">
        <v>1</v>
      </c>
      <c r="AD43">
        <v>28.1</v>
      </c>
      <c r="AE43">
        <v>28.1</v>
      </c>
      <c r="AF43">
        <v>28.1</v>
      </c>
      <c r="AI43">
        <v>1.7953321364452424</v>
      </c>
      <c r="AJ43" t="s">
        <v>474</v>
      </c>
      <c r="AM43">
        <v>2</v>
      </c>
      <c r="AN43" t="s">
        <v>473</v>
      </c>
      <c r="AO43">
        <v>381.71282443999996</v>
      </c>
      <c r="AP43">
        <v>381.71282443999996</v>
      </c>
      <c r="AQ43">
        <v>381.71282443999996</v>
      </c>
      <c r="AT43">
        <v>10.365032399662033</v>
      </c>
      <c r="AU43" t="s">
        <v>474</v>
      </c>
      <c r="AY43">
        <v>56</v>
      </c>
      <c r="BC43">
        <v>0.94479999999999986</v>
      </c>
      <c r="BD43">
        <v>10.139712108382728</v>
      </c>
      <c r="BE43">
        <v>346.23699454601922</v>
      </c>
      <c r="BJ43">
        <v>44126</v>
      </c>
      <c r="BK43" t="s">
        <v>430</v>
      </c>
      <c r="BL43" t="s">
        <v>250</v>
      </c>
      <c r="BM43">
        <v>43</v>
      </c>
      <c r="BN43">
        <v>1</v>
      </c>
      <c r="BO43">
        <v>1</v>
      </c>
      <c r="BP43" t="s">
        <v>60</v>
      </c>
      <c r="BQ43" t="s">
        <v>212</v>
      </c>
      <c r="BR43">
        <v>4.8599999999999997E-2</v>
      </c>
      <c r="BS43">
        <v>1.1399999999999999</v>
      </c>
      <c r="BT43">
        <v>27.1</v>
      </c>
      <c r="BU43" t="s">
        <v>61</v>
      </c>
      <c r="BV43" t="s">
        <v>213</v>
      </c>
      <c r="BW43">
        <v>0.57899999999999996</v>
      </c>
      <c r="BX43">
        <v>9.82</v>
      </c>
      <c r="BY43">
        <v>159</v>
      </c>
      <c r="CA43">
        <v>1</v>
      </c>
      <c r="CB43">
        <v>1</v>
      </c>
      <c r="CD43">
        <v>27.1</v>
      </c>
      <c r="CE43">
        <v>27.1</v>
      </c>
      <c r="CF43">
        <v>27.1</v>
      </c>
      <c r="CI43">
        <v>1.8621973929236497</v>
      </c>
      <c r="CJ43" t="s">
        <v>474</v>
      </c>
      <c r="CM43">
        <v>1</v>
      </c>
      <c r="CO43">
        <v>159</v>
      </c>
      <c r="CP43">
        <v>159</v>
      </c>
      <c r="CQ43">
        <v>159</v>
      </c>
      <c r="CT43">
        <v>41.791044776119406</v>
      </c>
      <c r="CU43" t="s">
        <v>475</v>
      </c>
    </row>
    <row r="44" spans="1:101" x14ac:dyDescent="0.2">
      <c r="A44" t="s">
        <v>251</v>
      </c>
      <c r="B44">
        <f t="shared" si="0"/>
        <v>51.8</v>
      </c>
      <c r="C44">
        <f t="shared" si="4"/>
        <v>55.3</v>
      </c>
      <c r="E44" s="24">
        <f t="shared" si="2"/>
        <v>551.11329899999998</v>
      </c>
      <c r="F44" s="24">
        <f t="shared" si="3"/>
        <v>504.9582689107051</v>
      </c>
      <c r="G44" s="24"/>
      <c r="H44" s="24"/>
      <c r="J44">
        <v>44119</v>
      </c>
      <c r="K44" t="s">
        <v>396</v>
      </c>
      <c r="L44" t="s">
        <v>251</v>
      </c>
      <c r="M44">
        <v>44</v>
      </c>
      <c r="N44">
        <v>1</v>
      </c>
      <c r="O44">
        <v>1</v>
      </c>
      <c r="P44" t="s">
        <v>60</v>
      </c>
      <c r="Q44" t="s">
        <v>212</v>
      </c>
      <c r="R44">
        <v>0.113</v>
      </c>
      <c r="S44">
        <v>2.2799999999999998</v>
      </c>
      <c r="T44">
        <v>51.8</v>
      </c>
      <c r="U44" t="s">
        <v>61</v>
      </c>
      <c r="V44" t="s">
        <v>213</v>
      </c>
      <c r="W44">
        <v>0.66800000000000004</v>
      </c>
      <c r="X44">
        <v>11.3</v>
      </c>
      <c r="Y44">
        <v>44.7</v>
      </c>
      <c r="AA44">
        <v>1</v>
      </c>
      <c r="AB44">
        <v>1</v>
      </c>
      <c r="AD44">
        <v>51.8</v>
      </c>
      <c r="AE44">
        <v>51.8</v>
      </c>
      <c r="AF44">
        <v>51.8</v>
      </c>
      <c r="AK44">
        <v>88.78</v>
      </c>
      <c r="AL44" t="s">
        <v>474</v>
      </c>
      <c r="AM44">
        <v>2</v>
      </c>
      <c r="AN44" t="s">
        <v>473</v>
      </c>
      <c r="AO44">
        <v>551.11329899999998</v>
      </c>
      <c r="AP44">
        <v>551.11329899999998</v>
      </c>
      <c r="AQ44">
        <v>551.11329899999998</v>
      </c>
      <c r="AV44">
        <v>892.54362174000039</v>
      </c>
      <c r="AW44" t="s">
        <v>475</v>
      </c>
      <c r="AY44">
        <v>57</v>
      </c>
      <c r="BC44">
        <v>0.94379999999999986</v>
      </c>
      <c r="BD44">
        <v>11.972875609239248</v>
      </c>
      <c r="BE44">
        <v>504.9582689107051</v>
      </c>
      <c r="BJ44">
        <v>44126</v>
      </c>
      <c r="BK44" t="s">
        <v>430</v>
      </c>
      <c r="BL44" t="s">
        <v>251</v>
      </c>
      <c r="BM44">
        <v>44</v>
      </c>
      <c r="BN44">
        <v>1</v>
      </c>
      <c r="BO44">
        <v>1</v>
      </c>
      <c r="BP44" t="s">
        <v>60</v>
      </c>
      <c r="BQ44" t="s">
        <v>212</v>
      </c>
      <c r="BR44">
        <v>0.1</v>
      </c>
      <c r="BS44">
        <v>2.04</v>
      </c>
      <c r="BT44">
        <v>55.3</v>
      </c>
      <c r="BU44" t="s">
        <v>61</v>
      </c>
      <c r="BV44" t="s">
        <v>213</v>
      </c>
      <c r="BW44">
        <v>0.73599999999999999</v>
      </c>
      <c r="BX44">
        <v>12.4</v>
      </c>
      <c r="BY44">
        <v>341</v>
      </c>
      <c r="CA44">
        <v>1</v>
      </c>
      <c r="CB44">
        <v>1</v>
      </c>
      <c r="CD44">
        <v>55.3</v>
      </c>
      <c r="CE44">
        <v>55.3</v>
      </c>
      <c r="CF44">
        <v>55.3</v>
      </c>
      <c r="CK44">
        <v>111.93</v>
      </c>
      <c r="CL44" t="s">
        <v>474</v>
      </c>
      <c r="CM44">
        <v>1</v>
      </c>
      <c r="CO44">
        <v>341</v>
      </c>
      <c r="CP44">
        <v>341</v>
      </c>
      <c r="CQ44">
        <v>341</v>
      </c>
      <c r="CV44">
        <v>171.65</v>
      </c>
      <c r="CW44" t="s">
        <v>475</v>
      </c>
    </row>
    <row r="45" spans="1:101" x14ac:dyDescent="0.2">
      <c r="A45" t="s">
        <v>252</v>
      </c>
      <c r="B45">
        <f t="shared" si="0"/>
        <v>26.7</v>
      </c>
      <c r="C45">
        <f t="shared" si="4"/>
        <v>26</v>
      </c>
      <c r="E45" s="24">
        <f t="shared" si="2"/>
        <v>317.6788455599999</v>
      </c>
      <c r="F45" s="24">
        <f t="shared" si="3"/>
        <v>289.44136360535396</v>
      </c>
      <c r="G45" s="24"/>
      <c r="H45" s="24"/>
      <c r="J45">
        <v>44119</v>
      </c>
      <c r="K45" t="s">
        <v>396</v>
      </c>
      <c r="L45" t="s">
        <v>252</v>
      </c>
      <c r="M45">
        <v>45</v>
      </c>
      <c r="N45">
        <v>1</v>
      </c>
      <c r="O45">
        <v>1</v>
      </c>
      <c r="P45" t="s">
        <v>60</v>
      </c>
      <c r="Q45" t="s">
        <v>212</v>
      </c>
      <c r="R45">
        <v>6.1899999999999997E-2</v>
      </c>
      <c r="S45">
        <v>1.41</v>
      </c>
      <c r="T45">
        <v>26.7</v>
      </c>
      <c r="U45" t="s">
        <v>61</v>
      </c>
      <c r="V45" t="s">
        <v>213</v>
      </c>
      <c r="W45">
        <v>0.53</v>
      </c>
      <c r="X45">
        <v>8.94</v>
      </c>
      <c r="Y45">
        <v>24.3</v>
      </c>
      <c r="AA45">
        <v>1</v>
      </c>
      <c r="AB45">
        <v>1</v>
      </c>
      <c r="AD45">
        <v>26.7</v>
      </c>
      <c r="AE45">
        <v>26.7</v>
      </c>
      <c r="AF45">
        <v>26.7</v>
      </c>
      <c r="AM45">
        <v>2</v>
      </c>
      <c r="AN45" t="s">
        <v>473</v>
      </c>
      <c r="AO45">
        <v>317.6788455599999</v>
      </c>
      <c r="AP45">
        <v>317.6788455599999</v>
      </c>
      <c r="AQ45">
        <v>317.6788455599999</v>
      </c>
      <c r="AY45">
        <v>58</v>
      </c>
      <c r="BC45">
        <v>0.94279999999999986</v>
      </c>
      <c r="BD45">
        <v>9.482392872295291</v>
      </c>
      <c r="BE45">
        <v>289.44136360535396</v>
      </c>
      <c r="BJ45">
        <v>44126</v>
      </c>
      <c r="BK45" t="s">
        <v>430</v>
      </c>
      <c r="BL45" t="s">
        <v>252</v>
      </c>
      <c r="BM45">
        <v>45</v>
      </c>
      <c r="BN45">
        <v>1</v>
      </c>
      <c r="BO45">
        <v>1</v>
      </c>
      <c r="BP45" t="s">
        <v>60</v>
      </c>
      <c r="BQ45" t="s">
        <v>212</v>
      </c>
      <c r="BR45">
        <v>4.7399999999999998E-2</v>
      </c>
      <c r="BS45">
        <v>1.1100000000000001</v>
      </c>
      <c r="BT45">
        <v>26</v>
      </c>
      <c r="BU45" t="s">
        <v>61</v>
      </c>
      <c r="BV45" t="s">
        <v>213</v>
      </c>
      <c r="BW45">
        <v>0.52100000000000002</v>
      </c>
      <c r="BX45">
        <v>8.8800000000000008</v>
      </c>
      <c r="BY45">
        <v>94.4</v>
      </c>
      <c r="CA45">
        <v>1</v>
      </c>
      <c r="CB45">
        <v>1</v>
      </c>
      <c r="CD45">
        <v>26</v>
      </c>
      <c r="CE45">
        <v>26</v>
      </c>
      <c r="CF45">
        <v>26</v>
      </c>
      <c r="CM45">
        <v>1</v>
      </c>
      <c r="CO45">
        <v>94.4</v>
      </c>
      <c r="CP45">
        <v>94.4</v>
      </c>
      <c r="CQ45">
        <v>94.4</v>
      </c>
    </row>
    <row r="46" spans="1:101" x14ac:dyDescent="0.2">
      <c r="A46" t="s">
        <v>253</v>
      </c>
      <c r="B46">
        <f t="shared" si="0"/>
        <v>24.2</v>
      </c>
      <c r="C46">
        <f t="shared" si="4"/>
        <v>25.8</v>
      </c>
      <c r="E46" s="24">
        <f t="shared" si="2"/>
        <v>301.58549963999997</v>
      </c>
      <c r="F46" s="24">
        <f t="shared" si="3"/>
        <v>275.64155592587792</v>
      </c>
      <c r="G46" s="24"/>
      <c r="H46" s="24"/>
      <c r="J46">
        <v>44119</v>
      </c>
      <c r="K46" t="s">
        <v>396</v>
      </c>
      <c r="L46" t="s">
        <v>253</v>
      </c>
      <c r="M46">
        <v>46</v>
      </c>
      <c r="N46">
        <v>1</v>
      </c>
      <c r="O46">
        <v>1</v>
      </c>
      <c r="P46" t="s">
        <v>60</v>
      </c>
      <c r="Q46" t="s">
        <v>212</v>
      </c>
      <c r="R46">
        <v>6.8000000000000005E-2</v>
      </c>
      <c r="S46">
        <v>1.32</v>
      </c>
      <c r="T46">
        <v>24.2</v>
      </c>
      <c r="U46" t="s">
        <v>61</v>
      </c>
      <c r="V46" t="s">
        <v>213</v>
      </c>
      <c r="W46">
        <v>0.52200000000000002</v>
      </c>
      <c r="X46">
        <v>8.7799999999999994</v>
      </c>
      <c r="Y46">
        <v>22.9</v>
      </c>
      <c r="AA46">
        <v>1</v>
      </c>
      <c r="AB46">
        <v>1</v>
      </c>
      <c r="AD46">
        <v>24.2</v>
      </c>
      <c r="AE46">
        <v>24.2</v>
      </c>
      <c r="AF46">
        <v>24.2</v>
      </c>
      <c r="AM46">
        <v>2</v>
      </c>
      <c r="AN46" t="s">
        <v>473</v>
      </c>
      <c r="AO46">
        <v>301.58549963999997</v>
      </c>
      <c r="AP46">
        <v>301.58549963999997</v>
      </c>
      <c r="AQ46">
        <v>301.58549963999997</v>
      </c>
      <c r="AY46">
        <v>59</v>
      </c>
      <c r="BC46">
        <v>0.94179999999999986</v>
      </c>
      <c r="BD46">
        <v>9.3225737948609062</v>
      </c>
      <c r="BE46">
        <v>275.64155592587792</v>
      </c>
      <c r="BJ46">
        <v>44126</v>
      </c>
      <c r="BK46" t="s">
        <v>430</v>
      </c>
      <c r="BL46" t="s">
        <v>253</v>
      </c>
      <c r="BM46">
        <v>46</v>
      </c>
      <c r="BN46">
        <v>1</v>
      </c>
      <c r="BO46">
        <v>1</v>
      </c>
      <c r="BP46" t="s">
        <v>60</v>
      </c>
      <c r="BQ46" t="s">
        <v>212</v>
      </c>
      <c r="BR46">
        <v>4.65E-2</v>
      </c>
      <c r="BS46">
        <v>1.1000000000000001</v>
      </c>
      <c r="BT46">
        <v>25.8</v>
      </c>
      <c r="BU46" t="s">
        <v>61</v>
      </c>
      <c r="BV46" t="s">
        <v>213</v>
      </c>
      <c r="BW46">
        <v>0.49399999999999999</v>
      </c>
      <c r="BX46">
        <v>8.3800000000000008</v>
      </c>
      <c r="BY46">
        <v>59.7</v>
      </c>
      <c r="CA46">
        <v>1</v>
      </c>
      <c r="CB46">
        <v>1</v>
      </c>
      <c r="CD46">
        <v>25.8</v>
      </c>
      <c r="CE46">
        <v>25.8</v>
      </c>
      <c r="CF46">
        <v>25.8</v>
      </c>
      <c r="CM46">
        <v>1</v>
      </c>
      <c r="CO46">
        <v>59.7</v>
      </c>
      <c r="CP46">
        <v>59.7</v>
      </c>
      <c r="CQ46">
        <v>59.7</v>
      </c>
    </row>
    <row r="47" spans="1:101" x14ac:dyDescent="0.2">
      <c r="A47" t="s">
        <v>254</v>
      </c>
      <c r="B47">
        <f t="shared" si="0"/>
        <v>33.6</v>
      </c>
      <c r="C47">
        <f t="shared" si="4"/>
        <v>33.299999999999997</v>
      </c>
      <c r="E47" s="24">
        <f t="shared" si="2"/>
        <v>356.76418418999992</v>
      </c>
      <c r="F47" s="24">
        <f t="shared" si="3"/>
        <v>326.9945737941224</v>
      </c>
      <c r="G47" s="24"/>
      <c r="H47" s="24"/>
      <c r="J47">
        <v>44119</v>
      </c>
      <c r="K47" t="s">
        <v>396</v>
      </c>
      <c r="L47" t="s">
        <v>254</v>
      </c>
      <c r="M47">
        <v>47</v>
      </c>
      <c r="N47">
        <v>1</v>
      </c>
      <c r="O47">
        <v>1</v>
      </c>
      <c r="P47" t="s">
        <v>60</v>
      </c>
      <c r="Q47" t="s">
        <v>212</v>
      </c>
      <c r="R47">
        <v>7.3999999999999996E-2</v>
      </c>
      <c r="S47">
        <v>1.65</v>
      </c>
      <c r="T47">
        <v>33.6</v>
      </c>
      <c r="U47" t="s">
        <v>61</v>
      </c>
      <c r="V47" t="s">
        <v>213</v>
      </c>
      <c r="W47">
        <v>0.54800000000000004</v>
      </c>
      <c r="X47">
        <v>9.33</v>
      </c>
      <c r="Y47">
        <v>27.6</v>
      </c>
      <c r="AA47">
        <v>1</v>
      </c>
      <c r="AB47">
        <v>1</v>
      </c>
      <c r="AD47">
        <v>33.6</v>
      </c>
      <c r="AE47">
        <v>33.6</v>
      </c>
      <c r="AF47">
        <v>33.6</v>
      </c>
      <c r="AM47">
        <v>2</v>
      </c>
      <c r="AN47" t="s">
        <v>473</v>
      </c>
      <c r="AO47">
        <v>356.76418418999992</v>
      </c>
      <c r="AP47">
        <v>356.76418418999992</v>
      </c>
      <c r="AQ47">
        <v>356.76418418999992</v>
      </c>
      <c r="AY47">
        <v>60</v>
      </c>
      <c r="BC47">
        <v>0.94079999999999986</v>
      </c>
      <c r="BD47">
        <v>9.917091836734695</v>
      </c>
      <c r="BE47">
        <v>326.9945737941224</v>
      </c>
      <c r="BJ47">
        <v>44126</v>
      </c>
      <c r="BK47" t="s">
        <v>430</v>
      </c>
      <c r="BL47" t="s">
        <v>254</v>
      </c>
      <c r="BM47">
        <v>47</v>
      </c>
      <c r="BN47">
        <v>1</v>
      </c>
      <c r="BO47">
        <v>1</v>
      </c>
      <c r="BP47" t="s">
        <v>60</v>
      </c>
      <c r="BQ47" t="s">
        <v>212</v>
      </c>
      <c r="BR47">
        <v>5.7500000000000002E-2</v>
      </c>
      <c r="BS47">
        <v>1.34</v>
      </c>
      <c r="BT47">
        <v>33.299999999999997</v>
      </c>
      <c r="BU47" t="s">
        <v>61</v>
      </c>
      <c r="BV47" t="s">
        <v>213</v>
      </c>
      <c r="BW47">
        <v>0.52100000000000002</v>
      </c>
      <c r="BX47">
        <v>8.82</v>
      </c>
      <c r="BY47">
        <v>90.4</v>
      </c>
      <c r="CA47">
        <v>1</v>
      </c>
      <c r="CB47">
        <v>1</v>
      </c>
      <c r="CD47">
        <v>33.299999999999997</v>
      </c>
      <c r="CE47">
        <v>33.299999999999997</v>
      </c>
      <c r="CF47">
        <v>33.299999999999997</v>
      </c>
      <c r="CM47">
        <v>1</v>
      </c>
      <c r="CO47">
        <v>90.4</v>
      </c>
      <c r="CP47">
        <v>90.4</v>
      </c>
      <c r="CQ47">
        <v>90.4</v>
      </c>
    </row>
    <row r="48" spans="1:101" x14ac:dyDescent="0.2">
      <c r="A48" t="s">
        <v>255</v>
      </c>
      <c r="B48">
        <f t="shared" si="0"/>
        <v>72.2</v>
      </c>
      <c r="C48">
        <f t="shared" si="4"/>
        <v>74.400000000000006</v>
      </c>
      <c r="E48" s="24">
        <f t="shared" si="2"/>
        <v>390.67405019</v>
      </c>
      <c r="F48" s="24">
        <f t="shared" si="3"/>
        <v>361.07901664827591</v>
      </c>
      <c r="G48" s="24"/>
      <c r="H48" s="24"/>
      <c r="J48">
        <v>44119</v>
      </c>
      <c r="K48" t="s">
        <v>396</v>
      </c>
      <c r="L48" t="s">
        <v>255</v>
      </c>
      <c r="M48">
        <v>48</v>
      </c>
      <c r="N48">
        <v>1</v>
      </c>
      <c r="O48">
        <v>1</v>
      </c>
      <c r="P48" t="s">
        <v>60</v>
      </c>
      <c r="Q48" t="s">
        <v>212</v>
      </c>
      <c r="R48">
        <v>0.14699999999999999</v>
      </c>
      <c r="S48">
        <v>2.97</v>
      </c>
      <c r="T48">
        <v>72.2</v>
      </c>
      <c r="U48" t="s">
        <v>61</v>
      </c>
      <c r="V48" t="s">
        <v>213</v>
      </c>
      <c r="W48">
        <v>0.56699999999999995</v>
      </c>
      <c r="X48">
        <v>9.67</v>
      </c>
      <c r="Y48">
        <v>30.6</v>
      </c>
      <c r="AA48">
        <v>1</v>
      </c>
      <c r="AB48">
        <v>1</v>
      </c>
      <c r="AD48">
        <v>72.2</v>
      </c>
      <c r="AE48">
        <v>72.2</v>
      </c>
      <c r="AF48">
        <v>72.2</v>
      </c>
      <c r="AM48">
        <v>2</v>
      </c>
      <c r="AN48" t="s">
        <v>473</v>
      </c>
      <c r="AO48">
        <v>390.67405019</v>
      </c>
      <c r="AP48">
        <v>390.67405019</v>
      </c>
      <c r="AQ48">
        <v>390.67405019</v>
      </c>
      <c r="AY48">
        <v>63</v>
      </c>
      <c r="BC48">
        <v>0.93779999999999997</v>
      </c>
      <c r="BD48">
        <v>10.311367029217317</v>
      </c>
      <c r="BE48">
        <v>361.07901664827591</v>
      </c>
      <c r="BJ48">
        <v>44126</v>
      </c>
      <c r="BK48" t="s">
        <v>430</v>
      </c>
      <c r="BL48" t="s">
        <v>255</v>
      </c>
      <c r="BM48">
        <v>48</v>
      </c>
      <c r="BN48">
        <v>1</v>
      </c>
      <c r="BO48">
        <v>1</v>
      </c>
      <c r="BP48" t="s">
        <v>60</v>
      </c>
      <c r="BQ48" t="s">
        <v>212</v>
      </c>
      <c r="BR48">
        <v>0.13200000000000001</v>
      </c>
      <c r="BS48">
        <v>2.68</v>
      </c>
      <c r="BT48">
        <v>74.400000000000006</v>
      </c>
      <c r="BU48" t="s">
        <v>61</v>
      </c>
      <c r="BV48" t="s">
        <v>213</v>
      </c>
      <c r="BW48">
        <v>0.58599999999999997</v>
      </c>
      <c r="BX48">
        <v>9.98</v>
      </c>
      <c r="BY48">
        <v>171</v>
      </c>
      <c r="CA48">
        <v>1</v>
      </c>
      <c r="CB48">
        <v>1</v>
      </c>
      <c r="CD48">
        <v>74.400000000000006</v>
      </c>
      <c r="CE48">
        <v>74.400000000000006</v>
      </c>
      <c r="CF48">
        <v>74.400000000000006</v>
      </c>
      <c r="CM48">
        <v>1</v>
      </c>
      <c r="CO48">
        <v>171</v>
      </c>
      <c r="CP48">
        <v>171</v>
      </c>
      <c r="CQ48">
        <v>171</v>
      </c>
    </row>
    <row r="49" spans="1:101" x14ac:dyDescent="0.2">
      <c r="A49" t="s">
        <v>256</v>
      </c>
      <c r="B49">
        <f t="shared" si="0"/>
        <v>33.200000000000003</v>
      </c>
      <c r="C49">
        <f t="shared" si="4"/>
        <v>34</v>
      </c>
      <c r="E49" s="24">
        <f t="shared" si="2"/>
        <v>261.20364524000001</v>
      </c>
      <c r="F49" s="24">
        <f t="shared" si="3"/>
        <v>243.08377356715582</v>
      </c>
      <c r="G49" s="24"/>
      <c r="H49" s="24"/>
      <c r="J49">
        <v>44119</v>
      </c>
      <c r="K49" t="s">
        <v>396</v>
      </c>
      <c r="L49" t="s">
        <v>256</v>
      </c>
      <c r="M49">
        <v>49</v>
      </c>
      <c r="N49">
        <v>1</v>
      </c>
      <c r="O49">
        <v>1</v>
      </c>
      <c r="P49" t="s">
        <v>60</v>
      </c>
      <c r="Q49" t="s">
        <v>212</v>
      </c>
      <c r="R49">
        <v>7.1199999999999999E-2</v>
      </c>
      <c r="S49">
        <v>1.63</v>
      </c>
      <c r="T49">
        <v>33.200000000000003</v>
      </c>
      <c r="U49" t="s">
        <v>61</v>
      </c>
      <c r="V49" t="s">
        <v>213</v>
      </c>
      <c r="W49">
        <v>0.49299999999999999</v>
      </c>
      <c r="X49">
        <v>8.3800000000000008</v>
      </c>
      <c r="Y49">
        <v>19.399999999999999</v>
      </c>
      <c r="AA49">
        <v>1</v>
      </c>
      <c r="AB49">
        <v>1</v>
      </c>
      <c r="AD49">
        <v>33.200000000000003</v>
      </c>
      <c r="AE49">
        <v>33.200000000000003</v>
      </c>
      <c r="AF49">
        <v>33.200000000000003</v>
      </c>
      <c r="AM49">
        <v>2</v>
      </c>
      <c r="AN49" t="s">
        <v>473</v>
      </c>
      <c r="AO49">
        <v>261.20364524000001</v>
      </c>
      <c r="AP49">
        <v>261.20364524000001</v>
      </c>
      <c r="AQ49">
        <v>261.20364524000001</v>
      </c>
      <c r="AY49">
        <v>64</v>
      </c>
      <c r="BC49">
        <v>0.93679999999999986</v>
      </c>
      <c r="BD49">
        <v>8.9453458582408221</v>
      </c>
      <c r="BE49">
        <v>243.08377356715582</v>
      </c>
      <c r="BJ49">
        <v>44126</v>
      </c>
      <c r="BK49" t="s">
        <v>430</v>
      </c>
      <c r="BL49" t="s">
        <v>256</v>
      </c>
      <c r="BM49">
        <v>49</v>
      </c>
      <c r="BN49">
        <v>1</v>
      </c>
      <c r="BO49">
        <v>1</v>
      </c>
      <c r="BP49" t="s">
        <v>60</v>
      </c>
      <c r="BQ49" t="s">
        <v>212</v>
      </c>
      <c r="BR49">
        <v>5.7500000000000002E-2</v>
      </c>
      <c r="BS49">
        <v>1.36</v>
      </c>
      <c r="BT49">
        <v>34</v>
      </c>
      <c r="BU49" t="s">
        <v>61</v>
      </c>
      <c r="BV49" t="s">
        <v>213</v>
      </c>
      <c r="BW49">
        <v>0.53200000000000003</v>
      </c>
      <c r="BX49">
        <v>9.08</v>
      </c>
      <c r="BY49">
        <v>108</v>
      </c>
      <c r="CA49">
        <v>1</v>
      </c>
      <c r="CB49">
        <v>1</v>
      </c>
      <c r="CD49">
        <v>34</v>
      </c>
      <c r="CE49">
        <v>34</v>
      </c>
      <c r="CF49">
        <v>34</v>
      </c>
      <c r="CM49">
        <v>1</v>
      </c>
      <c r="CO49">
        <v>108</v>
      </c>
      <c r="CP49">
        <v>108</v>
      </c>
      <c r="CQ49">
        <v>108</v>
      </c>
    </row>
    <row r="50" spans="1:101" x14ac:dyDescent="0.2">
      <c r="A50" t="s">
        <v>257</v>
      </c>
      <c r="B50">
        <f t="shared" si="0"/>
        <v>33.799999999999997</v>
      </c>
      <c r="C50">
        <f t="shared" si="4"/>
        <v>35.4</v>
      </c>
      <c r="E50" s="24">
        <f t="shared" si="2"/>
        <v>846.52305599999988</v>
      </c>
      <c r="F50" s="24">
        <f t="shared" si="3"/>
        <v>801.92577892673751</v>
      </c>
      <c r="G50" s="24"/>
      <c r="H50" s="24"/>
      <c r="J50">
        <v>44119</v>
      </c>
      <c r="K50" t="s">
        <v>396</v>
      </c>
      <c r="L50" t="s">
        <v>257</v>
      </c>
      <c r="M50">
        <v>50</v>
      </c>
      <c r="N50">
        <v>1</v>
      </c>
      <c r="O50">
        <v>1</v>
      </c>
      <c r="P50" t="s">
        <v>60</v>
      </c>
      <c r="Q50" t="s">
        <v>212</v>
      </c>
      <c r="R50">
        <v>7.5399999999999995E-2</v>
      </c>
      <c r="S50">
        <v>1.65</v>
      </c>
      <c r="T50">
        <v>33.799999999999997</v>
      </c>
      <c r="U50" t="s">
        <v>61</v>
      </c>
      <c r="V50" t="s">
        <v>213</v>
      </c>
      <c r="W50">
        <v>0.84599999999999997</v>
      </c>
      <c r="X50">
        <v>14.4</v>
      </c>
      <c r="Y50">
        <v>71.400000000000006</v>
      </c>
      <c r="AA50">
        <v>1</v>
      </c>
      <c r="AB50">
        <v>1</v>
      </c>
      <c r="AD50">
        <v>33.799999999999997</v>
      </c>
      <c r="AE50">
        <v>33.799999999999997</v>
      </c>
      <c r="AF50">
        <v>33.799999999999997</v>
      </c>
      <c r="AM50">
        <v>2</v>
      </c>
      <c r="AN50" t="s">
        <v>473</v>
      </c>
      <c r="AO50">
        <v>846.52305599999988</v>
      </c>
      <c r="AP50">
        <v>846.52305599999988</v>
      </c>
      <c r="AQ50">
        <v>846.52305599999988</v>
      </c>
      <c r="AY50">
        <v>65</v>
      </c>
      <c r="BC50">
        <v>0.93579999999999997</v>
      </c>
      <c r="BD50">
        <v>15.387903398162001</v>
      </c>
      <c r="BE50">
        <v>801.92577892673751</v>
      </c>
      <c r="BJ50">
        <v>44126</v>
      </c>
      <c r="BK50" t="s">
        <v>430</v>
      </c>
      <c r="BL50" t="s">
        <v>257</v>
      </c>
      <c r="BM50">
        <v>50</v>
      </c>
      <c r="BN50">
        <v>1</v>
      </c>
      <c r="BO50">
        <v>1</v>
      </c>
      <c r="BP50" t="s">
        <v>60</v>
      </c>
      <c r="BQ50" t="s">
        <v>212</v>
      </c>
      <c r="BR50">
        <v>6.1400000000000003E-2</v>
      </c>
      <c r="BS50">
        <v>1.4</v>
      </c>
      <c r="BT50">
        <v>35.4</v>
      </c>
      <c r="BU50" t="s">
        <v>61</v>
      </c>
      <c r="BV50" t="s">
        <v>213</v>
      </c>
      <c r="BW50">
        <v>0.879</v>
      </c>
      <c r="BX50">
        <v>14.9</v>
      </c>
      <c r="BY50">
        <v>515</v>
      </c>
      <c r="CA50">
        <v>1</v>
      </c>
      <c r="CB50">
        <v>1</v>
      </c>
      <c r="CD50">
        <v>35.4</v>
      </c>
      <c r="CE50">
        <v>35.4</v>
      </c>
      <c r="CF50">
        <v>35.4</v>
      </c>
      <c r="CM50">
        <v>1</v>
      </c>
      <c r="CO50">
        <v>515</v>
      </c>
      <c r="CP50">
        <v>515</v>
      </c>
      <c r="CQ50">
        <v>515</v>
      </c>
    </row>
    <row r="51" spans="1:101" x14ac:dyDescent="0.2">
      <c r="A51" t="s">
        <v>258</v>
      </c>
      <c r="B51">
        <f t="shared" si="0"/>
        <v>20.9</v>
      </c>
      <c r="C51">
        <f t="shared" si="4"/>
        <v>17.2</v>
      </c>
      <c r="E51" s="24">
        <f t="shared" si="2"/>
        <v>99.621503999999845</v>
      </c>
      <c r="F51" s="24">
        <f t="shared" si="3"/>
        <v>99.102805988535607</v>
      </c>
      <c r="G51" s="24"/>
      <c r="H51" s="24"/>
      <c r="J51">
        <v>44119</v>
      </c>
      <c r="K51" t="s">
        <v>396</v>
      </c>
      <c r="L51" t="s">
        <v>258</v>
      </c>
      <c r="M51">
        <v>51</v>
      </c>
      <c r="N51">
        <v>1</v>
      </c>
      <c r="O51">
        <v>1</v>
      </c>
      <c r="P51" t="s">
        <v>60</v>
      </c>
      <c r="Q51" t="s">
        <v>212</v>
      </c>
      <c r="R51">
        <v>4.9399999999999999E-2</v>
      </c>
      <c r="S51">
        <v>1.2</v>
      </c>
      <c r="T51">
        <v>20.9</v>
      </c>
      <c r="U51" t="s">
        <v>61</v>
      </c>
      <c r="V51" t="s">
        <v>213</v>
      </c>
      <c r="W51">
        <v>0.4</v>
      </c>
      <c r="X51">
        <v>6.8</v>
      </c>
      <c r="Y51">
        <v>5.83</v>
      </c>
      <c r="AA51">
        <v>1</v>
      </c>
      <c r="AB51">
        <v>1</v>
      </c>
      <c r="AD51">
        <v>20.9</v>
      </c>
      <c r="AE51">
        <v>20.9</v>
      </c>
      <c r="AF51">
        <v>20.9</v>
      </c>
      <c r="AM51">
        <v>2</v>
      </c>
      <c r="AN51" t="s">
        <v>473</v>
      </c>
      <c r="AO51">
        <v>99.621503999999845</v>
      </c>
      <c r="AP51">
        <v>99.621503999999845</v>
      </c>
      <c r="AQ51">
        <v>99.621503999999845</v>
      </c>
      <c r="AY51">
        <v>66</v>
      </c>
      <c r="BC51">
        <v>0.93479999999999985</v>
      </c>
      <c r="BD51">
        <v>7.2742832691484818</v>
      </c>
      <c r="BE51">
        <v>99.102805988535607</v>
      </c>
      <c r="BJ51">
        <v>44126</v>
      </c>
      <c r="BK51" t="s">
        <v>430</v>
      </c>
      <c r="BL51" t="s">
        <v>258</v>
      </c>
      <c r="BM51">
        <v>51</v>
      </c>
      <c r="BN51">
        <v>1</v>
      </c>
      <c r="BO51">
        <v>1</v>
      </c>
      <c r="BP51" t="s">
        <v>60</v>
      </c>
      <c r="BQ51" t="s">
        <v>212</v>
      </c>
      <c r="BR51">
        <v>3.4700000000000002E-2</v>
      </c>
      <c r="BS51">
        <v>0.83899999999999997</v>
      </c>
      <c r="BT51">
        <v>17.2</v>
      </c>
      <c r="BU51" t="s">
        <v>61</v>
      </c>
      <c r="BV51" t="s">
        <v>213</v>
      </c>
      <c r="BW51">
        <v>0.41599999999999998</v>
      </c>
      <c r="BX51">
        <v>7.04</v>
      </c>
      <c r="BY51">
        <v>-32.1</v>
      </c>
      <c r="CA51">
        <v>1</v>
      </c>
      <c r="CB51">
        <v>1</v>
      </c>
      <c r="CD51">
        <v>17.2</v>
      </c>
      <c r="CE51">
        <v>17.2</v>
      </c>
      <c r="CF51">
        <v>17.2</v>
      </c>
      <c r="CM51">
        <v>1</v>
      </c>
      <c r="CO51">
        <v>-32.1</v>
      </c>
      <c r="CP51">
        <v>-32.1</v>
      </c>
      <c r="CQ51">
        <v>-32.1</v>
      </c>
    </row>
    <row r="52" spans="1:101" x14ac:dyDescent="0.2">
      <c r="A52" t="s">
        <v>259</v>
      </c>
      <c r="B52">
        <f t="shared" si="0"/>
        <v>27.4</v>
      </c>
      <c r="C52">
        <f t="shared" si="4"/>
        <v>28</v>
      </c>
      <c r="E52" s="24">
        <f t="shared" si="2"/>
        <v>238.90320575999999</v>
      </c>
      <c r="F52" s="24">
        <f t="shared" si="3"/>
        <v>225.23893123352352</v>
      </c>
      <c r="G52" s="24"/>
      <c r="H52" s="24"/>
      <c r="J52">
        <v>44119</v>
      </c>
      <c r="K52" t="s">
        <v>396</v>
      </c>
      <c r="L52" t="s">
        <v>259</v>
      </c>
      <c r="M52">
        <v>52</v>
      </c>
      <c r="N52">
        <v>1</v>
      </c>
      <c r="O52">
        <v>1</v>
      </c>
      <c r="P52" t="s">
        <v>60</v>
      </c>
      <c r="Q52" t="s">
        <v>212</v>
      </c>
      <c r="R52">
        <v>6.5199999999999994E-2</v>
      </c>
      <c r="S52">
        <v>1.43</v>
      </c>
      <c r="T52">
        <v>27.4</v>
      </c>
      <c r="U52" t="s">
        <v>61</v>
      </c>
      <c r="V52" t="s">
        <v>213</v>
      </c>
      <c r="W52">
        <v>0.47899999999999998</v>
      </c>
      <c r="X52">
        <v>8.16</v>
      </c>
      <c r="Y52">
        <v>17.600000000000001</v>
      </c>
      <c r="AA52">
        <v>1</v>
      </c>
      <c r="AB52">
        <v>1</v>
      </c>
      <c r="AD52">
        <v>27.4</v>
      </c>
      <c r="AE52">
        <v>27.4</v>
      </c>
      <c r="AF52">
        <v>27.4</v>
      </c>
      <c r="AM52">
        <v>2</v>
      </c>
      <c r="AN52" t="s">
        <v>473</v>
      </c>
      <c r="AO52">
        <v>238.90320575999999</v>
      </c>
      <c r="AP52">
        <v>238.90320575999999</v>
      </c>
      <c r="AQ52">
        <v>238.90320575999999</v>
      </c>
      <c r="AY52">
        <v>67</v>
      </c>
      <c r="BC52">
        <v>0.93379999999999996</v>
      </c>
      <c r="BD52">
        <v>8.7384878989076888</v>
      </c>
      <c r="BE52">
        <v>225.23893123352352</v>
      </c>
      <c r="BJ52">
        <v>44126</v>
      </c>
      <c r="BK52" t="s">
        <v>430</v>
      </c>
      <c r="BL52" t="s">
        <v>259</v>
      </c>
      <c r="BM52">
        <v>52</v>
      </c>
      <c r="BN52">
        <v>1</v>
      </c>
      <c r="BO52">
        <v>1</v>
      </c>
      <c r="BP52" t="s">
        <v>60</v>
      </c>
      <c r="BQ52" t="s">
        <v>212</v>
      </c>
      <c r="BR52">
        <v>5.1400000000000001E-2</v>
      </c>
      <c r="BS52">
        <v>1.17</v>
      </c>
      <c r="BT52">
        <v>28</v>
      </c>
      <c r="BU52" t="s">
        <v>61</v>
      </c>
      <c r="BV52" t="s">
        <v>213</v>
      </c>
      <c r="BW52">
        <v>0.51900000000000002</v>
      </c>
      <c r="BX52">
        <v>8.89</v>
      </c>
      <c r="BY52">
        <v>94.8</v>
      </c>
      <c r="CA52">
        <v>1</v>
      </c>
      <c r="CB52">
        <v>1</v>
      </c>
      <c r="CD52">
        <v>28</v>
      </c>
      <c r="CE52">
        <v>28</v>
      </c>
      <c r="CF52">
        <v>28</v>
      </c>
      <c r="CM52">
        <v>1</v>
      </c>
      <c r="CO52">
        <v>94.8</v>
      </c>
      <c r="CP52">
        <v>94.8</v>
      </c>
      <c r="CQ52">
        <v>94.8</v>
      </c>
    </row>
    <row r="53" spans="1:101" x14ac:dyDescent="0.2">
      <c r="A53" t="s">
        <v>260</v>
      </c>
      <c r="B53">
        <f t="shared" si="0"/>
        <v>42.1</v>
      </c>
      <c r="C53">
        <f t="shared" si="4"/>
        <v>43.2</v>
      </c>
      <c r="E53" s="24">
        <f t="shared" si="2"/>
        <v>354.76471331000005</v>
      </c>
      <c r="F53" s="24">
        <f t="shared" si="3"/>
        <v>332.49217074361059</v>
      </c>
      <c r="G53" s="24"/>
      <c r="H53" s="24"/>
      <c r="J53">
        <v>44119</v>
      </c>
      <c r="K53" t="s">
        <v>396</v>
      </c>
      <c r="L53" t="s">
        <v>260</v>
      </c>
      <c r="M53">
        <v>53</v>
      </c>
      <c r="N53">
        <v>1</v>
      </c>
      <c r="O53">
        <v>1</v>
      </c>
      <c r="P53" t="s">
        <v>60</v>
      </c>
      <c r="Q53" t="s">
        <v>212</v>
      </c>
      <c r="R53">
        <v>9.0200000000000002E-2</v>
      </c>
      <c r="S53">
        <v>1.94</v>
      </c>
      <c r="T53">
        <v>42.1</v>
      </c>
      <c r="U53" t="s">
        <v>61</v>
      </c>
      <c r="V53" t="s">
        <v>213</v>
      </c>
      <c r="W53">
        <v>0.54600000000000004</v>
      </c>
      <c r="X53">
        <v>9.31</v>
      </c>
      <c r="Y53">
        <v>27.5</v>
      </c>
      <c r="AA53">
        <v>1</v>
      </c>
      <c r="AB53">
        <v>1</v>
      </c>
      <c r="AD53">
        <v>42.1</v>
      </c>
      <c r="AE53">
        <v>42.1</v>
      </c>
      <c r="AF53">
        <v>42.1</v>
      </c>
      <c r="AM53">
        <v>2</v>
      </c>
      <c r="AN53" t="s">
        <v>473</v>
      </c>
      <c r="AO53">
        <v>354.76471331000005</v>
      </c>
      <c r="AP53">
        <v>354.76471331000005</v>
      </c>
      <c r="AQ53">
        <v>354.76471331000005</v>
      </c>
      <c r="AY53">
        <v>68</v>
      </c>
      <c r="BC53">
        <v>0.93279999999999985</v>
      </c>
      <c r="BD53">
        <v>9.9807032590051481</v>
      </c>
      <c r="BE53">
        <v>332.49217074361059</v>
      </c>
      <c r="BJ53">
        <v>44126</v>
      </c>
      <c r="BK53" t="s">
        <v>430</v>
      </c>
      <c r="BL53" t="s">
        <v>260</v>
      </c>
      <c r="BM53">
        <v>53</v>
      </c>
      <c r="BN53">
        <v>1</v>
      </c>
      <c r="BO53">
        <v>1</v>
      </c>
      <c r="BP53" t="s">
        <v>60</v>
      </c>
      <c r="BQ53" t="s">
        <v>212</v>
      </c>
      <c r="BR53">
        <v>7.4700000000000003E-2</v>
      </c>
      <c r="BS53">
        <v>1.65</v>
      </c>
      <c r="BT53">
        <v>43.2</v>
      </c>
      <c r="BU53" t="s">
        <v>61</v>
      </c>
      <c r="BV53" t="s">
        <v>213</v>
      </c>
      <c r="BW53">
        <v>0.51400000000000001</v>
      </c>
      <c r="BX53">
        <v>8.76</v>
      </c>
      <c r="BY53">
        <v>86.3</v>
      </c>
      <c r="CA53">
        <v>1</v>
      </c>
      <c r="CB53">
        <v>1</v>
      </c>
      <c r="CD53">
        <v>43.2</v>
      </c>
      <c r="CE53">
        <v>43.2</v>
      </c>
      <c r="CF53">
        <v>43.2</v>
      </c>
      <c r="CM53">
        <v>1</v>
      </c>
      <c r="CO53">
        <v>86.3</v>
      </c>
      <c r="CP53">
        <v>86.3</v>
      </c>
      <c r="CQ53">
        <v>86.3</v>
      </c>
    </row>
    <row r="54" spans="1:101" x14ac:dyDescent="0.2">
      <c r="A54" t="s">
        <v>261</v>
      </c>
      <c r="B54">
        <f t="shared" si="0"/>
        <v>16.2</v>
      </c>
      <c r="C54">
        <f t="shared" si="4"/>
        <v>12.4</v>
      </c>
      <c r="E54" s="24">
        <f t="shared" si="2"/>
        <v>36.352957309999965</v>
      </c>
      <c r="F54" s="24">
        <f t="shared" si="3"/>
        <v>44.819520488102143</v>
      </c>
      <c r="G54" s="24"/>
      <c r="H54" s="24"/>
      <c r="J54">
        <v>44119</v>
      </c>
      <c r="K54" t="s">
        <v>396</v>
      </c>
      <c r="L54" t="s">
        <v>261</v>
      </c>
      <c r="M54">
        <v>54</v>
      </c>
      <c r="N54">
        <v>1</v>
      </c>
      <c r="O54">
        <v>1</v>
      </c>
      <c r="P54" t="s">
        <v>60</v>
      </c>
      <c r="Q54" t="s">
        <v>212</v>
      </c>
      <c r="R54">
        <v>4.3299999999999998E-2</v>
      </c>
      <c r="S54">
        <v>1.04</v>
      </c>
      <c r="T54">
        <v>16.2</v>
      </c>
      <c r="U54" t="s">
        <v>61</v>
      </c>
      <c r="V54" t="s">
        <v>213</v>
      </c>
      <c r="W54">
        <v>0.36299999999999999</v>
      </c>
      <c r="X54">
        <v>6.19</v>
      </c>
      <c r="Y54">
        <v>0.57699999999999996</v>
      </c>
      <c r="AA54">
        <v>1</v>
      </c>
      <c r="AB54">
        <v>1</v>
      </c>
      <c r="AD54">
        <v>16.2</v>
      </c>
      <c r="AE54">
        <v>16.2</v>
      </c>
      <c r="AF54">
        <v>16.2</v>
      </c>
      <c r="AM54">
        <v>2</v>
      </c>
      <c r="AN54" t="s">
        <v>473</v>
      </c>
      <c r="AO54">
        <v>36.352957309999965</v>
      </c>
      <c r="AP54">
        <v>36.352957309999965</v>
      </c>
      <c r="AQ54">
        <v>36.352957309999965</v>
      </c>
      <c r="AY54">
        <v>69</v>
      </c>
      <c r="BC54">
        <v>0.93179999999999996</v>
      </c>
      <c r="BD54">
        <v>6.64305644988195</v>
      </c>
      <c r="BE54">
        <v>44.819520488102143</v>
      </c>
      <c r="BJ54">
        <v>44126</v>
      </c>
      <c r="BK54" t="s">
        <v>430</v>
      </c>
      <c r="BL54" t="s">
        <v>261</v>
      </c>
      <c r="BM54">
        <v>54</v>
      </c>
      <c r="BN54">
        <v>1</v>
      </c>
      <c r="BO54">
        <v>1</v>
      </c>
      <c r="BP54" t="s">
        <v>60</v>
      </c>
      <c r="BQ54" t="s">
        <v>212</v>
      </c>
      <c r="BR54">
        <v>2.7900000000000001E-2</v>
      </c>
      <c r="BS54">
        <v>0.69299999999999995</v>
      </c>
      <c r="BT54">
        <v>12.4</v>
      </c>
      <c r="BU54" t="s">
        <v>61</v>
      </c>
      <c r="BV54" t="s">
        <v>213</v>
      </c>
      <c r="BW54">
        <v>0.27800000000000002</v>
      </c>
      <c r="BX54">
        <v>4.7300000000000004</v>
      </c>
      <c r="BY54">
        <v>-190</v>
      </c>
      <c r="CA54">
        <v>1</v>
      </c>
      <c r="CB54">
        <v>1</v>
      </c>
      <c r="CD54">
        <v>12.4</v>
      </c>
      <c r="CE54">
        <v>12.4</v>
      </c>
      <c r="CF54">
        <v>12.4</v>
      </c>
      <c r="CM54">
        <v>1</v>
      </c>
      <c r="CO54">
        <v>-190</v>
      </c>
      <c r="CP54">
        <v>-190</v>
      </c>
      <c r="CQ54">
        <v>-190</v>
      </c>
    </row>
    <row r="55" spans="1:101" x14ac:dyDescent="0.2">
      <c r="A55" t="s">
        <v>262</v>
      </c>
      <c r="B55">
        <f t="shared" si="0"/>
        <v>28.1</v>
      </c>
      <c r="C55">
        <f t="shared" si="4"/>
        <v>28</v>
      </c>
      <c r="E55" s="24">
        <f t="shared" si="2"/>
        <v>207.37094474999992</v>
      </c>
      <c r="F55" s="24">
        <f t="shared" si="3"/>
        <v>198.94906779941167</v>
      </c>
      <c r="G55" s="24"/>
      <c r="H55" s="24"/>
      <c r="J55">
        <v>44119</v>
      </c>
      <c r="K55" t="s">
        <v>396</v>
      </c>
      <c r="L55" t="s">
        <v>262</v>
      </c>
      <c r="M55">
        <v>55</v>
      </c>
      <c r="N55">
        <v>1</v>
      </c>
      <c r="O55">
        <v>1</v>
      </c>
      <c r="P55" t="s">
        <v>60</v>
      </c>
      <c r="Q55" t="s">
        <v>212</v>
      </c>
      <c r="R55">
        <v>6.6600000000000006E-2</v>
      </c>
      <c r="S55">
        <v>1.46</v>
      </c>
      <c r="T55">
        <v>28.1</v>
      </c>
      <c r="U55" t="s">
        <v>61</v>
      </c>
      <c r="V55" t="s">
        <v>213</v>
      </c>
      <c r="W55">
        <v>0.46600000000000003</v>
      </c>
      <c r="X55">
        <v>7.85</v>
      </c>
      <c r="Y55">
        <v>14.9</v>
      </c>
      <c r="AA55">
        <v>1</v>
      </c>
      <c r="AB55">
        <v>1</v>
      </c>
      <c r="AD55">
        <v>28.1</v>
      </c>
      <c r="AE55">
        <v>28.1</v>
      </c>
      <c r="AF55">
        <v>28.1</v>
      </c>
      <c r="AI55">
        <v>16.639477977161505</v>
      </c>
      <c r="AJ55" t="s">
        <v>474</v>
      </c>
      <c r="AM55">
        <v>2</v>
      </c>
      <c r="AN55" t="s">
        <v>473</v>
      </c>
      <c r="AO55">
        <v>207.37094474999992</v>
      </c>
      <c r="AP55">
        <v>207.37094474999992</v>
      </c>
      <c r="AQ55">
        <v>207.37094474999992</v>
      </c>
      <c r="AT55">
        <v>22.977217134693099</v>
      </c>
      <c r="AU55" t="s">
        <v>475</v>
      </c>
      <c r="AY55">
        <v>70</v>
      </c>
      <c r="BC55">
        <v>0.93079999999999985</v>
      </c>
      <c r="BD55">
        <v>8.4336055006446085</v>
      </c>
      <c r="BE55">
        <v>198.94906779941167</v>
      </c>
      <c r="BJ55">
        <v>44126</v>
      </c>
      <c r="BK55" t="s">
        <v>430</v>
      </c>
      <c r="BL55" t="s">
        <v>262</v>
      </c>
      <c r="BM55">
        <v>55</v>
      </c>
      <c r="BN55">
        <v>1</v>
      </c>
      <c r="BO55">
        <v>1</v>
      </c>
      <c r="BP55" t="s">
        <v>60</v>
      </c>
      <c r="BQ55" t="s">
        <v>212</v>
      </c>
      <c r="BR55">
        <v>5.1999999999999998E-2</v>
      </c>
      <c r="BS55">
        <v>1.17</v>
      </c>
      <c r="BT55">
        <v>28</v>
      </c>
      <c r="BU55" t="s">
        <v>61</v>
      </c>
      <c r="BV55" t="s">
        <v>213</v>
      </c>
      <c r="BW55">
        <v>0.45800000000000002</v>
      </c>
      <c r="BX55">
        <v>7.83</v>
      </c>
      <c r="BY55">
        <v>22</v>
      </c>
      <c r="CA55">
        <v>1</v>
      </c>
      <c r="CB55">
        <v>1</v>
      </c>
      <c r="CD55">
        <v>28</v>
      </c>
      <c r="CE55">
        <v>28</v>
      </c>
      <c r="CF55">
        <v>28</v>
      </c>
      <c r="CI55">
        <v>19.35483870967742</v>
      </c>
      <c r="CJ55" t="s">
        <v>474</v>
      </c>
      <c r="CM55">
        <v>1</v>
      </c>
      <c r="CO55">
        <v>22</v>
      </c>
      <c r="CP55">
        <v>22</v>
      </c>
      <c r="CQ55">
        <v>22</v>
      </c>
      <c r="CT55">
        <v>132.30769230769232</v>
      </c>
      <c r="CU55" t="s">
        <v>475</v>
      </c>
    </row>
    <row r="56" spans="1:101" x14ac:dyDescent="0.2">
      <c r="A56" t="s">
        <v>263</v>
      </c>
      <c r="B56">
        <f t="shared" si="0"/>
        <v>38.799999999999997</v>
      </c>
      <c r="C56">
        <f t="shared" si="4"/>
        <v>40.1</v>
      </c>
      <c r="E56" s="24">
        <f t="shared" si="2"/>
        <v>263.22777599999995</v>
      </c>
      <c r="F56" s="24">
        <f t="shared" si="3"/>
        <v>250.75083866568406</v>
      </c>
      <c r="G56" s="24"/>
      <c r="H56" s="24"/>
      <c r="J56">
        <v>44119</v>
      </c>
      <c r="K56" t="s">
        <v>396</v>
      </c>
      <c r="L56" t="s">
        <v>263</v>
      </c>
      <c r="M56">
        <v>56</v>
      </c>
      <c r="N56">
        <v>1</v>
      </c>
      <c r="O56">
        <v>1</v>
      </c>
      <c r="P56" t="s">
        <v>60</v>
      </c>
      <c r="Q56" t="s">
        <v>212</v>
      </c>
      <c r="R56">
        <v>8.7900000000000006E-2</v>
      </c>
      <c r="S56">
        <v>1.83</v>
      </c>
      <c r="T56">
        <v>38.799999999999997</v>
      </c>
      <c r="U56" t="s">
        <v>61</v>
      </c>
      <c r="V56" t="s">
        <v>213</v>
      </c>
      <c r="W56">
        <v>0.498</v>
      </c>
      <c r="X56">
        <v>8.4</v>
      </c>
      <c r="Y56">
        <v>19.7</v>
      </c>
      <c r="AA56">
        <v>1</v>
      </c>
      <c r="AB56">
        <v>1</v>
      </c>
      <c r="AD56">
        <v>38.799999999999997</v>
      </c>
      <c r="AE56">
        <v>38.799999999999997</v>
      </c>
      <c r="AF56">
        <v>38.799999999999997</v>
      </c>
      <c r="AK56">
        <v>94.279999999999973</v>
      </c>
      <c r="AL56" t="s">
        <v>474</v>
      </c>
      <c r="AM56">
        <v>2</v>
      </c>
      <c r="AN56" t="s">
        <v>473</v>
      </c>
      <c r="AO56">
        <v>263.22777599999995</v>
      </c>
      <c r="AP56">
        <v>263.22777599999995</v>
      </c>
      <c r="AQ56">
        <v>263.22777599999995</v>
      </c>
      <c r="AV56">
        <v>933.82205235999993</v>
      </c>
      <c r="AW56" t="s">
        <v>475</v>
      </c>
      <c r="AY56">
        <v>71</v>
      </c>
      <c r="BC56">
        <v>0.92979999999999996</v>
      </c>
      <c r="BD56">
        <v>9.034200903420091</v>
      </c>
      <c r="BE56">
        <v>250.75083866568406</v>
      </c>
      <c r="BJ56">
        <v>44126</v>
      </c>
      <c r="BK56" t="s">
        <v>430</v>
      </c>
      <c r="BL56" t="s">
        <v>263</v>
      </c>
      <c r="BM56">
        <v>56</v>
      </c>
      <c r="BN56">
        <v>1</v>
      </c>
      <c r="BO56">
        <v>1</v>
      </c>
      <c r="BP56" t="s">
        <v>60</v>
      </c>
      <c r="BQ56" t="s">
        <v>212</v>
      </c>
      <c r="BR56">
        <v>7.2099999999999997E-2</v>
      </c>
      <c r="BS56">
        <v>1.55</v>
      </c>
      <c r="BT56">
        <v>40.1</v>
      </c>
      <c r="BU56" t="s">
        <v>61</v>
      </c>
      <c r="BV56" t="s">
        <v>213</v>
      </c>
      <c r="BW56">
        <v>0.502</v>
      </c>
      <c r="BX56">
        <v>8.56</v>
      </c>
      <c r="BY56">
        <v>72.400000000000006</v>
      </c>
      <c r="CA56">
        <v>1</v>
      </c>
      <c r="CB56">
        <v>1</v>
      </c>
      <c r="CD56">
        <v>40.1</v>
      </c>
      <c r="CE56">
        <v>40.1</v>
      </c>
      <c r="CF56">
        <v>40.1</v>
      </c>
      <c r="CK56">
        <v>114.81</v>
      </c>
      <c r="CL56" t="s">
        <v>474</v>
      </c>
      <c r="CM56">
        <v>1</v>
      </c>
      <c r="CO56">
        <v>72.400000000000006</v>
      </c>
      <c r="CP56">
        <v>72.400000000000006</v>
      </c>
      <c r="CQ56">
        <v>72.400000000000006</v>
      </c>
      <c r="CV56">
        <v>105.684</v>
      </c>
      <c r="CW56" t="s">
        <v>474</v>
      </c>
    </row>
    <row r="57" spans="1:101" x14ac:dyDescent="0.2">
      <c r="A57" t="s">
        <v>264</v>
      </c>
      <c r="B57">
        <f t="shared" si="0"/>
        <v>42.2</v>
      </c>
      <c r="C57">
        <f t="shared" si="4"/>
        <v>43.1</v>
      </c>
      <c r="E57" s="24">
        <f t="shared" si="2"/>
        <v>279.40173055999992</v>
      </c>
      <c r="F57" s="24">
        <f t="shared" si="3"/>
        <v>266.45797565287592</v>
      </c>
      <c r="G57" s="24"/>
      <c r="H57" s="24"/>
      <c r="J57">
        <v>44119</v>
      </c>
      <c r="K57" t="s">
        <v>396</v>
      </c>
      <c r="L57" t="s">
        <v>264</v>
      </c>
      <c r="M57">
        <v>57</v>
      </c>
      <c r="N57">
        <v>1</v>
      </c>
      <c r="O57">
        <v>1</v>
      </c>
      <c r="P57" t="s">
        <v>60</v>
      </c>
      <c r="Q57" t="s">
        <v>212</v>
      </c>
      <c r="R57">
        <v>9.0800000000000006E-2</v>
      </c>
      <c r="S57">
        <v>1.95</v>
      </c>
      <c r="T57">
        <v>42.2</v>
      </c>
      <c r="U57" t="s">
        <v>61</v>
      </c>
      <c r="V57" t="s">
        <v>213</v>
      </c>
      <c r="W57">
        <v>0.504</v>
      </c>
      <c r="X57">
        <v>8.56</v>
      </c>
      <c r="Y57">
        <v>21</v>
      </c>
      <c r="AA57">
        <v>1</v>
      </c>
      <c r="AB57">
        <v>1</v>
      </c>
      <c r="AD57">
        <v>42.2</v>
      </c>
      <c r="AE57">
        <v>42.2</v>
      </c>
      <c r="AF57">
        <v>42.2</v>
      </c>
      <c r="AM57">
        <v>2</v>
      </c>
      <c r="AN57" t="s">
        <v>473</v>
      </c>
      <c r="AO57">
        <v>279.40173055999992</v>
      </c>
      <c r="AP57">
        <v>279.40173055999992</v>
      </c>
      <c r="AQ57">
        <v>279.40173055999992</v>
      </c>
      <c r="AY57">
        <v>72</v>
      </c>
      <c r="BC57">
        <v>0.92879999999999985</v>
      </c>
      <c r="BD57">
        <v>9.2161929371231714</v>
      </c>
      <c r="BE57">
        <v>266.45797565287592</v>
      </c>
      <c r="BJ57">
        <v>44126</v>
      </c>
      <c r="BK57" t="s">
        <v>430</v>
      </c>
      <c r="BL57" t="s">
        <v>264</v>
      </c>
      <c r="BM57">
        <v>57</v>
      </c>
      <c r="BN57">
        <v>1</v>
      </c>
      <c r="BO57">
        <v>1</v>
      </c>
      <c r="BP57" t="s">
        <v>60</v>
      </c>
      <c r="BQ57" t="s">
        <v>212</v>
      </c>
      <c r="BR57">
        <v>7.5700000000000003E-2</v>
      </c>
      <c r="BS57">
        <v>1.65</v>
      </c>
      <c r="BT57">
        <v>43.1</v>
      </c>
      <c r="BU57" t="s">
        <v>61</v>
      </c>
      <c r="BV57" t="s">
        <v>213</v>
      </c>
      <c r="BW57">
        <v>0.51500000000000001</v>
      </c>
      <c r="BX57">
        <v>8.74</v>
      </c>
      <c r="BY57">
        <v>84.8</v>
      </c>
      <c r="CA57">
        <v>1</v>
      </c>
      <c r="CB57">
        <v>1</v>
      </c>
      <c r="CD57">
        <v>43.1</v>
      </c>
      <c r="CE57">
        <v>43.1</v>
      </c>
      <c r="CF57">
        <v>43.1</v>
      </c>
      <c r="CM57">
        <v>1</v>
      </c>
      <c r="CO57">
        <v>84.8</v>
      </c>
      <c r="CP57">
        <v>84.8</v>
      </c>
      <c r="CQ57">
        <v>84.8</v>
      </c>
    </row>
    <row r="58" spans="1:101" x14ac:dyDescent="0.2">
      <c r="A58" t="s">
        <v>265</v>
      </c>
      <c r="B58">
        <f t="shared" si="0"/>
        <v>27.2</v>
      </c>
      <c r="C58">
        <f t="shared" si="4"/>
        <v>8.5500000000000007E-2</v>
      </c>
      <c r="E58" s="24">
        <f t="shared" si="2"/>
        <v>162.39672051000002</v>
      </c>
      <c r="F58" s="24">
        <f t="shared" si="3"/>
        <v>161.91738073267146</v>
      </c>
      <c r="G58" s="24"/>
      <c r="H58" s="24"/>
      <c r="J58">
        <v>44119</v>
      </c>
      <c r="K58" t="s">
        <v>396</v>
      </c>
      <c r="L58" t="s">
        <v>265</v>
      </c>
      <c r="M58">
        <v>58</v>
      </c>
      <c r="N58">
        <v>1</v>
      </c>
      <c r="O58">
        <v>1</v>
      </c>
      <c r="P58" t="s">
        <v>60</v>
      </c>
      <c r="Q58" t="s">
        <v>212</v>
      </c>
      <c r="R58">
        <v>6.1899999999999997E-2</v>
      </c>
      <c r="S58">
        <v>1.42</v>
      </c>
      <c r="T58">
        <v>27.2</v>
      </c>
      <c r="U58" t="s">
        <v>61</v>
      </c>
      <c r="V58" t="s">
        <v>213</v>
      </c>
      <c r="W58">
        <v>0.434</v>
      </c>
      <c r="X58">
        <v>7.41</v>
      </c>
      <c r="Y58">
        <v>11.1</v>
      </c>
      <c r="AA58">
        <v>1</v>
      </c>
      <c r="AB58">
        <v>1</v>
      </c>
      <c r="AD58">
        <v>27.2</v>
      </c>
      <c r="AE58">
        <v>27.2</v>
      </c>
      <c r="AF58">
        <v>27.2</v>
      </c>
      <c r="AM58">
        <v>2</v>
      </c>
      <c r="AN58" t="s">
        <v>473</v>
      </c>
      <c r="AO58">
        <v>162.39672051000002</v>
      </c>
      <c r="AP58">
        <v>162.39672051000002</v>
      </c>
      <c r="AQ58">
        <v>162.39672051000002</v>
      </c>
      <c r="AY58">
        <v>75</v>
      </c>
      <c r="BC58">
        <v>0.92579999999999996</v>
      </c>
      <c r="BD58">
        <v>8.0038885288399229</v>
      </c>
      <c r="BE58">
        <v>161.91738073267146</v>
      </c>
      <c r="BJ58">
        <v>44126</v>
      </c>
      <c r="BK58" t="s">
        <v>430</v>
      </c>
      <c r="BL58" t="s">
        <v>265</v>
      </c>
      <c r="BM58">
        <v>58</v>
      </c>
      <c r="BN58">
        <v>1</v>
      </c>
      <c r="BO58">
        <v>1</v>
      </c>
      <c r="BP58" t="s">
        <v>60</v>
      </c>
      <c r="BQ58" t="s">
        <v>212</v>
      </c>
      <c r="BR58">
        <v>2.47E-2</v>
      </c>
      <c r="BS58">
        <v>0.32300000000000001</v>
      </c>
      <c r="BT58">
        <v>8.5500000000000007E-2</v>
      </c>
      <c r="BU58" t="s">
        <v>61</v>
      </c>
      <c r="BV58" t="s">
        <v>213</v>
      </c>
      <c r="BW58">
        <v>0.41399999999999998</v>
      </c>
      <c r="BX58">
        <v>7.08</v>
      </c>
      <c r="BY58">
        <v>-29.4</v>
      </c>
      <c r="CA58">
        <v>1</v>
      </c>
      <c r="CB58">
        <v>1</v>
      </c>
      <c r="CD58">
        <v>8.5500000000000007E-2</v>
      </c>
      <c r="CE58">
        <v>8.5500000000000007E-2</v>
      </c>
      <c r="CF58">
        <v>8.5500000000000007E-2</v>
      </c>
      <c r="CM58">
        <v>1</v>
      </c>
      <c r="CO58">
        <v>-29.4</v>
      </c>
      <c r="CP58">
        <v>-29.4</v>
      </c>
      <c r="CQ58">
        <v>-29.4</v>
      </c>
    </row>
    <row r="59" spans="1:101" x14ac:dyDescent="0.2">
      <c r="A59" t="s">
        <v>266</v>
      </c>
      <c r="E59" s="24">
        <f t="shared" si="2"/>
        <v>948.28327499999989</v>
      </c>
      <c r="F59" s="24">
        <f t="shared" si="3"/>
        <v>921.74553461853907</v>
      </c>
      <c r="G59" s="24"/>
      <c r="H59" s="24"/>
      <c r="J59">
        <v>44119</v>
      </c>
      <c r="K59" t="s">
        <v>396</v>
      </c>
      <c r="L59" t="s">
        <v>266</v>
      </c>
      <c r="M59">
        <v>59</v>
      </c>
      <c r="N59">
        <v>1</v>
      </c>
      <c r="O59">
        <v>1</v>
      </c>
      <c r="P59" t="s">
        <v>60</v>
      </c>
      <c r="Q59" t="s">
        <v>212</v>
      </c>
      <c r="R59">
        <v>0.34300000000000003</v>
      </c>
      <c r="S59">
        <v>6.58</v>
      </c>
      <c r="T59">
        <v>183</v>
      </c>
      <c r="U59" t="s">
        <v>61</v>
      </c>
      <c r="V59" t="s">
        <v>213</v>
      </c>
      <c r="W59">
        <v>0.90900000000000003</v>
      </c>
      <c r="X59">
        <v>15.5</v>
      </c>
      <c r="Y59">
        <v>81.5</v>
      </c>
      <c r="AA59">
        <v>1</v>
      </c>
      <c r="AB59">
        <v>2</v>
      </c>
      <c r="AC59" t="s">
        <v>356</v>
      </c>
      <c r="AD59">
        <v>183</v>
      </c>
      <c r="AE59">
        <v>183</v>
      </c>
      <c r="AF59">
        <v>183</v>
      </c>
      <c r="AM59">
        <v>2</v>
      </c>
      <c r="AN59" t="s">
        <v>473</v>
      </c>
      <c r="AO59">
        <v>948.28327499999989</v>
      </c>
      <c r="AP59">
        <v>948.28327499999989</v>
      </c>
      <c r="AQ59">
        <v>948.28327499999989</v>
      </c>
      <c r="AY59">
        <v>76</v>
      </c>
      <c r="BC59">
        <v>0.92479999999999996</v>
      </c>
      <c r="BD59">
        <v>16.760380622837371</v>
      </c>
      <c r="BE59">
        <v>921.74553461853907</v>
      </c>
      <c r="BJ59">
        <v>44126</v>
      </c>
      <c r="BK59" t="s">
        <v>430</v>
      </c>
      <c r="BL59" t="s">
        <v>266</v>
      </c>
      <c r="BM59">
        <v>59</v>
      </c>
      <c r="BN59">
        <v>1</v>
      </c>
      <c r="BO59">
        <v>1</v>
      </c>
      <c r="BP59" t="s">
        <v>60</v>
      </c>
      <c r="BQ59" t="s">
        <v>212</v>
      </c>
      <c r="BR59">
        <v>0.32700000000000001</v>
      </c>
      <c r="BS59">
        <v>6.23</v>
      </c>
      <c r="BT59">
        <v>168</v>
      </c>
      <c r="BU59" t="s">
        <v>61</v>
      </c>
      <c r="BV59" t="s">
        <v>213</v>
      </c>
      <c r="BW59">
        <v>0.96499999999999997</v>
      </c>
      <c r="BX59">
        <v>16.600000000000001</v>
      </c>
      <c r="BY59">
        <v>631</v>
      </c>
      <c r="CA59">
        <v>1</v>
      </c>
      <c r="CB59">
        <v>1</v>
      </c>
      <c r="CD59">
        <v>168</v>
      </c>
      <c r="CE59">
        <v>168</v>
      </c>
      <c r="CF59">
        <v>168</v>
      </c>
      <c r="CM59">
        <v>1</v>
      </c>
      <c r="CO59">
        <v>631</v>
      </c>
      <c r="CP59">
        <v>631</v>
      </c>
      <c r="CQ59">
        <v>631</v>
      </c>
    </row>
    <row r="60" spans="1:101" x14ac:dyDescent="0.2">
      <c r="A60" t="s">
        <v>267</v>
      </c>
      <c r="E60" s="24">
        <f t="shared" si="2"/>
        <v>799.73809099999983</v>
      </c>
      <c r="F60" s="24">
        <f t="shared" si="3"/>
        <v>772.16662189706494</v>
      </c>
      <c r="G60" s="24"/>
      <c r="H60" s="24"/>
      <c r="J60">
        <v>44119</v>
      </c>
      <c r="K60" t="s">
        <v>396</v>
      </c>
      <c r="L60" t="s">
        <v>267</v>
      </c>
      <c r="M60">
        <v>60</v>
      </c>
      <c r="N60">
        <v>1</v>
      </c>
      <c r="O60">
        <v>1</v>
      </c>
      <c r="P60" t="s">
        <v>60</v>
      </c>
      <c r="Q60" t="s">
        <v>212</v>
      </c>
      <c r="R60">
        <v>0.61499999999999999</v>
      </c>
      <c r="S60">
        <v>11.6</v>
      </c>
      <c r="T60">
        <v>350</v>
      </c>
      <c r="U60" t="s">
        <v>61</v>
      </c>
      <c r="V60" t="s">
        <v>213</v>
      </c>
      <c r="W60">
        <v>0.8</v>
      </c>
      <c r="X60">
        <v>13.9</v>
      </c>
      <c r="Y60">
        <v>66.900000000000006</v>
      </c>
      <c r="AA60">
        <v>1</v>
      </c>
      <c r="AB60">
        <v>2</v>
      </c>
      <c r="AC60" t="s">
        <v>356</v>
      </c>
      <c r="AD60">
        <v>350</v>
      </c>
      <c r="AE60">
        <v>350</v>
      </c>
      <c r="AF60">
        <v>350</v>
      </c>
      <c r="AM60">
        <v>2</v>
      </c>
      <c r="AN60" t="s">
        <v>473</v>
      </c>
      <c r="AO60">
        <v>799.73809099999983</v>
      </c>
      <c r="AP60">
        <v>799.73809099999983</v>
      </c>
      <c r="AQ60">
        <v>799.73809099999983</v>
      </c>
      <c r="AY60">
        <v>77</v>
      </c>
      <c r="BC60">
        <v>0.92379999999999995</v>
      </c>
      <c r="BD60">
        <v>15.046546871617235</v>
      </c>
      <c r="BE60">
        <v>772.16662189706494</v>
      </c>
      <c r="BJ60">
        <v>44126</v>
      </c>
      <c r="BK60" t="s">
        <v>430</v>
      </c>
      <c r="BL60" t="s">
        <v>267</v>
      </c>
      <c r="BM60">
        <v>60</v>
      </c>
      <c r="BN60">
        <v>1</v>
      </c>
      <c r="BO60">
        <v>1</v>
      </c>
      <c r="BP60" t="s">
        <v>60</v>
      </c>
      <c r="BQ60" t="s">
        <v>212</v>
      </c>
      <c r="BR60">
        <v>0.60799999999999998</v>
      </c>
      <c r="BS60">
        <v>11.3</v>
      </c>
      <c r="BT60">
        <v>265</v>
      </c>
      <c r="BU60" t="s">
        <v>61</v>
      </c>
      <c r="BV60" t="s">
        <v>213</v>
      </c>
      <c r="BW60">
        <v>0.81899999999999995</v>
      </c>
      <c r="BX60">
        <v>14.1</v>
      </c>
      <c r="BY60">
        <v>460</v>
      </c>
      <c r="CA60">
        <v>1</v>
      </c>
      <c r="CB60">
        <v>1</v>
      </c>
      <c r="CD60">
        <v>265</v>
      </c>
      <c r="CE60">
        <v>265</v>
      </c>
      <c r="CF60">
        <v>265</v>
      </c>
      <c r="CM60">
        <v>1</v>
      </c>
      <c r="CO60">
        <v>460</v>
      </c>
      <c r="CP60">
        <v>460</v>
      </c>
      <c r="CQ60">
        <v>460</v>
      </c>
    </row>
    <row r="61" spans="1:101" x14ac:dyDescent="0.2">
      <c r="A61" t="s">
        <v>268</v>
      </c>
      <c r="B61">
        <f>AF61</f>
        <v>34</v>
      </c>
      <c r="C61">
        <f>CF61</f>
        <v>34.299999999999997</v>
      </c>
      <c r="E61" s="24">
        <f t="shared" si="2"/>
        <v>883.71238400000004</v>
      </c>
      <c r="F61" s="24">
        <f t="shared" si="3"/>
        <v>858.65940751738617</v>
      </c>
      <c r="G61" s="24"/>
      <c r="H61" s="24"/>
      <c r="J61">
        <v>44119</v>
      </c>
      <c r="K61" t="s">
        <v>396</v>
      </c>
      <c r="L61" t="s">
        <v>268</v>
      </c>
      <c r="M61">
        <v>61</v>
      </c>
      <c r="N61">
        <v>1</v>
      </c>
      <c r="O61">
        <v>1</v>
      </c>
      <c r="P61" t="s">
        <v>60</v>
      </c>
      <c r="Q61" t="s">
        <v>212</v>
      </c>
      <c r="R61">
        <v>7.4200000000000002E-2</v>
      </c>
      <c r="S61">
        <v>1.66</v>
      </c>
      <c r="T61">
        <v>34</v>
      </c>
      <c r="U61" t="s">
        <v>61</v>
      </c>
      <c r="V61" t="s">
        <v>213</v>
      </c>
      <c r="W61">
        <v>0.871</v>
      </c>
      <c r="X61">
        <v>14.8</v>
      </c>
      <c r="Y61">
        <v>75.2</v>
      </c>
      <c r="AA61">
        <v>1</v>
      </c>
      <c r="AB61">
        <v>1</v>
      </c>
      <c r="AD61">
        <v>34</v>
      </c>
      <c r="AE61">
        <v>34</v>
      </c>
      <c r="AF61">
        <v>34</v>
      </c>
      <c r="AM61">
        <v>2</v>
      </c>
      <c r="AN61" t="s">
        <v>473</v>
      </c>
      <c r="AO61">
        <v>883.71238400000004</v>
      </c>
      <c r="AP61">
        <v>883.71238400000004</v>
      </c>
      <c r="AQ61">
        <v>883.71238400000004</v>
      </c>
      <c r="AY61">
        <v>78</v>
      </c>
      <c r="BC61">
        <v>0.92279999999999995</v>
      </c>
      <c r="BD61">
        <v>16.038144776766366</v>
      </c>
      <c r="BE61">
        <v>858.65940751738617</v>
      </c>
      <c r="BJ61">
        <v>44126</v>
      </c>
      <c r="BK61" t="s">
        <v>430</v>
      </c>
      <c r="BL61" t="s">
        <v>268</v>
      </c>
      <c r="BM61">
        <v>61</v>
      </c>
      <c r="BN61">
        <v>1</v>
      </c>
      <c r="BO61">
        <v>1</v>
      </c>
      <c r="BP61" t="s">
        <v>60</v>
      </c>
      <c r="BQ61" t="s">
        <v>212</v>
      </c>
      <c r="BR61">
        <v>6.1699999999999998E-2</v>
      </c>
      <c r="BS61">
        <v>1.37</v>
      </c>
      <c r="BT61">
        <v>34.299999999999997</v>
      </c>
      <c r="BU61" t="s">
        <v>61</v>
      </c>
      <c r="BV61" t="s">
        <v>213</v>
      </c>
      <c r="BW61">
        <v>0.89300000000000002</v>
      </c>
      <c r="BX61">
        <v>15.3</v>
      </c>
      <c r="BY61">
        <v>541</v>
      </c>
      <c r="CA61">
        <v>1</v>
      </c>
      <c r="CB61">
        <v>1</v>
      </c>
      <c r="CD61">
        <v>34.299999999999997</v>
      </c>
      <c r="CE61">
        <v>34.299999999999997</v>
      </c>
      <c r="CF61">
        <v>34.299999999999997</v>
      </c>
      <c r="CM61">
        <v>1</v>
      </c>
      <c r="CO61">
        <v>541</v>
      </c>
      <c r="CP61">
        <v>541</v>
      </c>
      <c r="CQ61">
        <v>541</v>
      </c>
    </row>
    <row r="62" spans="1:101" x14ac:dyDescent="0.2">
      <c r="A62" t="s">
        <v>269</v>
      </c>
      <c r="B62">
        <f>AF62</f>
        <v>38.6</v>
      </c>
      <c r="C62">
        <f>CF62</f>
        <v>40</v>
      </c>
      <c r="E62" s="24">
        <f t="shared" si="2"/>
        <v>1111.3396589999998</v>
      </c>
      <c r="F62" s="24">
        <f t="shared" si="3"/>
        <v>1097.4676569058595</v>
      </c>
      <c r="G62" s="24"/>
      <c r="H62" s="24"/>
      <c r="J62">
        <v>44119</v>
      </c>
      <c r="K62" t="s">
        <v>396</v>
      </c>
      <c r="L62" t="s">
        <v>269</v>
      </c>
      <c r="M62">
        <v>62</v>
      </c>
      <c r="N62">
        <v>1</v>
      </c>
      <c r="O62">
        <v>1</v>
      </c>
      <c r="P62" t="s">
        <v>60</v>
      </c>
      <c r="Q62" t="s">
        <v>212</v>
      </c>
      <c r="R62">
        <v>8.3799999999999999E-2</v>
      </c>
      <c r="S62">
        <v>1.82</v>
      </c>
      <c r="T62">
        <v>38.6</v>
      </c>
      <c r="U62" t="s">
        <v>61</v>
      </c>
      <c r="V62" t="s">
        <v>213</v>
      </c>
      <c r="W62">
        <v>1.02</v>
      </c>
      <c r="X62">
        <v>17.3</v>
      </c>
      <c r="Y62">
        <v>96.9</v>
      </c>
      <c r="AA62">
        <v>1</v>
      </c>
      <c r="AB62">
        <v>1</v>
      </c>
      <c r="AD62">
        <v>38.6</v>
      </c>
      <c r="AE62">
        <v>38.6</v>
      </c>
      <c r="AF62">
        <v>38.6</v>
      </c>
      <c r="AM62">
        <v>2</v>
      </c>
      <c r="AN62" t="s">
        <v>473</v>
      </c>
      <c r="AO62">
        <v>1111.3396589999998</v>
      </c>
      <c r="AP62">
        <v>1111.3396589999998</v>
      </c>
      <c r="AQ62">
        <v>1111.3396589999998</v>
      </c>
      <c r="AY62">
        <v>79</v>
      </c>
      <c r="BC62">
        <v>0.92179999999999995</v>
      </c>
      <c r="BD62">
        <v>18.767628552831418</v>
      </c>
      <c r="BE62">
        <v>1097.4676569058595</v>
      </c>
      <c r="BJ62">
        <v>44126</v>
      </c>
      <c r="BK62" t="s">
        <v>430</v>
      </c>
      <c r="BL62" t="s">
        <v>269</v>
      </c>
      <c r="BM62">
        <v>62</v>
      </c>
      <c r="BN62">
        <v>1</v>
      </c>
      <c r="BO62">
        <v>1</v>
      </c>
      <c r="BP62" t="s">
        <v>60</v>
      </c>
      <c r="BQ62" t="s">
        <v>212</v>
      </c>
      <c r="BR62">
        <v>7.0499999999999993E-2</v>
      </c>
      <c r="BS62">
        <v>1.55</v>
      </c>
      <c r="BT62">
        <v>40</v>
      </c>
      <c r="BU62" t="s">
        <v>61</v>
      </c>
      <c r="BV62" t="s">
        <v>213</v>
      </c>
      <c r="BW62">
        <v>1.07</v>
      </c>
      <c r="BX62">
        <v>18.2</v>
      </c>
      <c r="BY62">
        <v>749</v>
      </c>
      <c r="CA62">
        <v>1</v>
      </c>
      <c r="CB62">
        <v>1</v>
      </c>
      <c r="CD62">
        <v>40</v>
      </c>
      <c r="CE62">
        <v>40</v>
      </c>
      <c r="CF62">
        <v>40</v>
      </c>
      <c r="CM62">
        <v>1</v>
      </c>
      <c r="CO62">
        <v>749</v>
      </c>
      <c r="CP62">
        <v>749</v>
      </c>
      <c r="CQ62">
        <v>749</v>
      </c>
    </row>
    <row r="63" spans="1:101" x14ac:dyDescent="0.2">
      <c r="A63" t="s">
        <v>270</v>
      </c>
      <c r="B63">
        <f>AF63</f>
        <v>37</v>
      </c>
      <c r="C63">
        <f>CF63</f>
        <v>37.9</v>
      </c>
      <c r="E63" s="24">
        <f t="shared" si="2"/>
        <v>1407.6149789999995</v>
      </c>
      <c r="F63" s="24">
        <f t="shared" si="3"/>
        <v>1424.0229443893838</v>
      </c>
      <c r="G63" s="24"/>
      <c r="H63" s="24"/>
      <c r="J63">
        <v>44119</v>
      </c>
      <c r="K63" t="s">
        <v>396</v>
      </c>
      <c r="L63" t="s">
        <v>270</v>
      </c>
      <c r="M63">
        <v>63</v>
      </c>
      <c r="N63">
        <v>1</v>
      </c>
      <c r="O63">
        <v>1</v>
      </c>
      <c r="P63" t="s">
        <v>60</v>
      </c>
      <c r="Q63" t="s">
        <v>212</v>
      </c>
      <c r="R63">
        <v>7.9100000000000004E-2</v>
      </c>
      <c r="S63">
        <v>1.77</v>
      </c>
      <c r="T63">
        <v>37</v>
      </c>
      <c r="U63" t="s">
        <v>61</v>
      </c>
      <c r="V63" t="s">
        <v>213</v>
      </c>
      <c r="W63">
        <v>1.23</v>
      </c>
      <c r="X63">
        <v>20.7</v>
      </c>
      <c r="Y63">
        <v>126</v>
      </c>
      <c r="AA63">
        <v>1</v>
      </c>
      <c r="AB63">
        <v>1</v>
      </c>
      <c r="AD63">
        <v>37</v>
      </c>
      <c r="AE63">
        <v>37</v>
      </c>
      <c r="AF63">
        <v>37</v>
      </c>
      <c r="AM63">
        <v>2</v>
      </c>
      <c r="AN63" t="s">
        <v>473</v>
      </c>
      <c r="AO63">
        <v>1407.6149789999995</v>
      </c>
      <c r="AP63">
        <v>1407.6149789999995</v>
      </c>
      <c r="AQ63">
        <v>1407.6149789999995</v>
      </c>
      <c r="AY63">
        <v>80</v>
      </c>
      <c r="BC63">
        <v>0.92079999999999995</v>
      </c>
      <c r="BD63">
        <v>22.480451781059948</v>
      </c>
      <c r="BE63">
        <v>1424.0229443893838</v>
      </c>
      <c r="BJ63">
        <v>44126</v>
      </c>
      <c r="BK63" t="s">
        <v>430</v>
      </c>
      <c r="BL63" t="s">
        <v>270</v>
      </c>
      <c r="BM63">
        <v>63</v>
      </c>
      <c r="BN63">
        <v>1</v>
      </c>
      <c r="BO63">
        <v>1</v>
      </c>
      <c r="BP63" t="s">
        <v>60</v>
      </c>
      <c r="BQ63" t="s">
        <v>212</v>
      </c>
      <c r="BR63">
        <v>6.7199999999999996E-2</v>
      </c>
      <c r="BS63">
        <v>1.48</v>
      </c>
      <c r="BT63">
        <v>37.9</v>
      </c>
      <c r="BU63" t="s">
        <v>61</v>
      </c>
      <c r="BV63" t="s">
        <v>213</v>
      </c>
      <c r="BW63">
        <v>0.73399999999999999</v>
      </c>
      <c r="BX63">
        <v>12.6</v>
      </c>
      <c r="BY63">
        <v>353</v>
      </c>
      <c r="CA63">
        <v>1</v>
      </c>
      <c r="CB63">
        <v>1</v>
      </c>
      <c r="CD63">
        <v>37.9</v>
      </c>
      <c r="CE63">
        <v>37.9</v>
      </c>
      <c r="CF63">
        <v>37.9</v>
      </c>
      <c r="CM63">
        <v>1</v>
      </c>
      <c r="CO63">
        <v>353</v>
      </c>
      <c r="CP63">
        <v>353</v>
      </c>
      <c r="CQ63">
        <v>353</v>
      </c>
    </row>
    <row r="64" spans="1:101" x14ac:dyDescent="0.2">
      <c r="A64" t="s">
        <v>271</v>
      </c>
      <c r="B64">
        <f>AF64</f>
        <v>32.200000000000003</v>
      </c>
      <c r="C64">
        <f>CF64</f>
        <v>37.700000000000003</v>
      </c>
      <c r="E64" s="24"/>
      <c r="F64" s="24"/>
      <c r="G64" s="24"/>
      <c r="H64" s="24"/>
      <c r="J64">
        <v>44119</v>
      </c>
      <c r="K64" t="s">
        <v>396</v>
      </c>
      <c r="L64" t="s">
        <v>271</v>
      </c>
      <c r="M64">
        <v>64</v>
      </c>
      <c r="N64">
        <v>1</v>
      </c>
      <c r="O64">
        <v>1</v>
      </c>
      <c r="P64" t="s">
        <v>60</v>
      </c>
      <c r="Q64" t="s">
        <v>212</v>
      </c>
      <c r="R64">
        <v>6.8699999999999997E-2</v>
      </c>
      <c r="S64">
        <v>1.6</v>
      </c>
      <c r="T64">
        <v>32.200000000000003</v>
      </c>
      <c r="U64" t="s">
        <v>61</v>
      </c>
      <c r="V64" t="s">
        <v>213</v>
      </c>
      <c r="W64">
        <v>1.78</v>
      </c>
      <c r="X64">
        <v>30.6</v>
      </c>
      <c r="Y64">
        <v>215</v>
      </c>
      <c r="AA64">
        <v>1</v>
      </c>
      <c r="AB64">
        <v>1</v>
      </c>
      <c r="AD64">
        <v>32.200000000000003</v>
      </c>
      <c r="AE64">
        <v>32.200000000000003</v>
      </c>
      <c r="AF64">
        <v>32.200000000000003</v>
      </c>
      <c r="AM64">
        <v>2</v>
      </c>
      <c r="AN64" t="s">
        <v>473</v>
      </c>
      <c r="AO64">
        <v>2183.014956</v>
      </c>
      <c r="AP64">
        <v>2183.014956</v>
      </c>
      <c r="AQ64">
        <v>2183.014956</v>
      </c>
      <c r="AY64">
        <v>81</v>
      </c>
      <c r="BC64">
        <v>0.91979999999999995</v>
      </c>
      <c r="BD64">
        <v>33.268101761252453</v>
      </c>
      <c r="BE64">
        <v>2384.0331378939272</v>
      </c>
      <c r="BJ64">
        <v>44126</v>
      </c>
      <c r="BK64" t="s">
        <v>430</v>
      </c>
      <c r="BL64" t="s">
        <v>271</v>
      </c>
      <c r="BM64">
        <v>64</v>
      </c>
      <c r="BN64">
        <v>1</v>
      </c>
      <c r="BO64">
        <v>1</v>
      </c>
      <c r="BP64" t="s">
        <v>60</v>
      </c>
      <c r="BQ64" t="s">
        <v>212</v>
      </c>
      <c r="BR64">
        <v>6.83E-2</v>
      </c>
      <c r="BS64">
        <v>1.48</v>
      </c>
      <c r="BT64">
        <v>37.700000000000003</v>
      </c>
      <c r="BU64" t="s">
        <v>61</v>
      </c>
      <c r="BV64" t="s">
        <v>213</v>
      </c>
      <c r="BW64">
        <v>1.36</v>
      </c>
      <c r="BX64">
        <v>22.9</v>
      </c>
      <c r="BY64">
        <v>1090</v>
      </c>
      <c r="CA64">
        <v>1</v>
      </c>
      <c r="CB64">
        <v>1</v>
      </c>
      <c r="CD64">
        <v>37.700000000000003</v>
      </c>
      <c r="CE64">
        <v>37.700000000000003</v>
      </c>
      <c r="CF64">
        <v>37.700000000000003</v>
      </c>
      <c r="CM64">
        <v>1</v>
      </c>
      <c r="CO64">
        <v>1090</v>
      </c>
      <c r="CP64">
        <v>1090</v>
      </c>
      <c r="CQ64">
        <v>1090</v>
      </c>
    </row>
    <row r="65" spans="1:99" x14ac:dyDescent="0.2">
      <c r="A65" t="s">
        <v>272</v>
      </c>
      <c r="B65">
        <f>AF65</f>
        <v>20.3</v>
      </c>
      <c r="C65">
        <f>CF65</f>
        <v>19.100000000000001</v>
      </c>
      <c r="E65" s="24">
        <f t="shared" si="2"/>
        <v>417.49329355999987</v>
      </c>
      <c r="F65" s="24">
        <f t="shared" si="3"/>
        <v>404.94899917725024</v>
      </c>
      <c r="G65" s="24"/>
      <c r="H65" s="24"/>
      <c r="J65">
        <v>44119</v>
      </c>
      <c r="K65" t="s">
        <v>396</v>
      </c>
      <c r="L65" t="s">
        <v>272</v>
      </c>
      <c r="M65">
        <v>65</v>
      </c>
      <c r="N65">
        <v>1</v>
      </c>
      <c r="O65">
        <v>1</v>
      </c>
      <c r="P65" t="s">
        <v>60</v>
      </c>
      <c r="Q65" t="s">
        <v>212</v>
      </c>
      <c r="R65">
        <v>4.9200000000000001E-2</v>
      </c>
      <c r="S65">
        <v>1.18</v>
      </c>
      <c r="T65">
        <v>20.3</v>
      </c>
      <c r="U65" t="s">
        <v>61</v>
      </c>
      <c r="V65" t="s">
        <v>213</v>
      </c>
      <c r="W65">
        <v>0.58399999999999996</v>
      </c>
      <c r="X65">
        <v>9.94</v>
      </c>
      <c r="Y65">
        <v>32.9</v>
      </c>
      <c r="AA65">
        <v>1</v>
      </c>
      <c r="AB65">
        <v>1</v>
      </c>
      <c r="AD65">
        <v>20.3</v>
      </c>
      <c r="AE65">
        <v>20.3</v>
      </c>
      <c r="AF65">
        <v>20.3</v>
      </c>
      <c r="AM65">
        <v>2</v>
      </c>
      <c r="AN65" t="s">
        <v>473</v>
      </c>
      <c r="AO65">
        <v>417.49329355999987</v>
      </c>
      <c r="AP65">
        <v>417.49329355999987</v>
      </c>
      <c r="AQ65">
        <v>417.49329355999987</v>
      </c>
      <c r="AY65">
        <v>82</v>
      </c>
      <c r="BC65">
        <v>0.91879999999999995</v>
      </c>
      <c r="BD65">
        <v>10.818458859381803</v>
      </c>
      <c r="BE65">
        <v>404.94899917725024</v>
      </c>
      <c r="BJ65">
        <v>44126</v>
      </c>
      <c r="BK65" t="s">
        <v>430</v>
      </c>
      <c r="BL65" t="s">
        <v>272</v>
      </c>
      <c r="BM65">
        <v>65</v>
      </c>
      <c r="BN65">
        <v>1</v>
      </c>
      <c r="BO65">
        <v>1</v>
      </c>
      <c r="BP65" t="s">
        <v>60</v>
      </c>
      <c r="BQ65" t="s">
        <v>212</v>
      </c>
      <c r="BR65">
        <v>3.56E-2</v>
      </c>
      <c r="BS65">
        <v>0.89700000000000002</v>
      </c>
      <c r="BT65">
        <v>19.100000000000001</v>
      </c>
      <c r="BU65" t="s">
        <v>61</v>
      </c>
      <c r="BV65" t="s">
        <v>213</v>
      </c>
      <c r="BW65">
        <v>0.33900000000000002</v>
      </c>
      <c r="BX65">
        <v>6.06</v>
      </c>
      <c r="BY65">
        <v>-99.7</v>
      </c>
      <c r="CA65">
        <v>1</v>
      </c>
      <c r="CB65">
        <v>1</v>
      </c>
      <c r="CD65">
        <v>19.100000000000001</v>
      </c>
      <c r="CE65">
        <v>19.100000000000001</v>
      </c>
      <c r="CF65">
        <v>19.100000000000001</v>
      </c>
      <c r="CM65">
        <v>1</v>
      </c>
      <c r="CO65">
        <v>-99.7</v>
      </c>
      <c r="CP65">
        <v>-99.7</v>
      </c>
      <c r="CQ65">
        <v>-99.7</v>
      </c>
    </row>
    <row r="66" spans="1:99" x14ac:dyDescent="0.2">
      <c r="A66" t="s">
        <v>273</v>
      </c>
      <c r="E66" s="24">
        <f t="shared" si="2"/>
        <v>975.75764399999991</v>
      </c>
      <c r="F66" s="24">
        <f t="shared" si="3"/>
        <v>961.50106251882517</v>
      </c>
      <c r="G66" s="24"/>
      <c r="H66" s="24"/>
      <c r="J66">
        <v>44119</v>
      </c>
      <c r="K66" t="s">
        <v>396</v>
      </c>
      <c r="L66" t="s">
        <v>273</v>
      </c>
      <c r="M66">
        <v>66</v>
      </c>
      <c r="N66">
        <v>1</v>
      </c>
      <c r="O66">
        <v>1</v>
      </c>
      <c r="P66" t="s">
        <v>60</v>
      </c>
      <c r="Q66" t="s">
        <v>212</v>
      </c>
      <c r="R66">
        <v>0.34399999999999997</v>
      </c>
      <c r="S66">
        <v>6.62</v>
      </c>
      <c r="T66">
        <v>184</v>
      </c>
      <c r="U66" t="s">
        <v>61</v>
      </c>
      <c r="V66" t="s">
        <v>213</v>
      </c>
      <c r="W66">
        <v>0.92600000000000005</v>
      </c>
      <c r="X66">
        <v>15.8</v>
      </c>
      <c r="Y66">
        <v>84.1</v>
      </c>
      <c r="AA66">
        <v>1</v>
      </c>
      <c r="AB66">
        <v>2</v>
      </c>
      <c r="AC66" t="s">
        <v>356</v>
      </c>
      <c r="AD66">
        <v>184</v>
      </c>
      <c r="AE66">
        <v>184</v>
      </c>
      <c r="AF66">
        <v>184</v>
      </c>
      <c r="AM66">
        <v>2</v>
      </c>
      <c r="AN66" t="s">
        <v>473</v>
      </c>
      <c r="AO66">
        <v>975.75764399999991</v>
      </c>
      <c r="AP66">
        <v>975.75764399999991</v>
      </c>
      <c r="AQ66">
        <v>975.75764399999991</v>
      </c>
      <c r="AY66">
        <v>83</v>
      </c>
      <c r="BC66">
        <v>0.91779999999999995</v>
      </c>
      <c r="BD66">
        <v>17.215079538025716</v>
      </c>
      <c r="BE66">
        <v>961.50106251882517</v>
      </c>
      <c r="BJ66">
        <v>44126</v>
      </c>
      <c r="BK66" t="s">
        <v>430</v>
      </c>
      <c r="BL66" t="s">
        <v>273</v>
      </c>
      <c r="BM66">
        <v>66</v>
      </c>
      <c r="BN66">
        <v>1</v>
      </c>
      <c r="BO66">
        <v>1</v>
      </c>
      <c r="BP66" t="s">
        <v>60</v>
      </c>
      <c r="BQ66" t="s">
        <v>212</v>
      </c>
      <c r="BR66">
        <v>0.34399999999999997</v>
      </c>
      <c r="BS66">
        <v>6.33</v>
      </c>
      <c r="BT66">
        <v>171</v>
      </c>
      <c r="BU66" t="s">
        <v>61</v>
      </c>
      <c r="BV66" t="s">
        <v>213</v>
      </c>
      <c r="BW66">
        <v>0.84599999999999997</v>
      </c>
      <c r="BX66">
        <v>12.4</v>
      </c>
      <c r="BY66">
        <v>335</v>
      </c>
      <c r="CA66">
        <v>1</v>
      </c>
      <c r="CB66">
        <v>1</v>
      </c>
      <c r="CD66">
        <v>171</v>
      </c>
      <c r="CE66">
        <v>171</v>
      </c>
      <c r="CF66">
        <v>171</v>
      </c>
      <c r="CM66">
        <v>1</v>
      </c>
      <c r="CO66">
        <v>335</v>
      </c>
      <c r="CP66">
        <v>335</v>
      </c>
      <c r="CQ66">
        <v>335</v>
      </c>
    </row>
    <row r="67" spans="1:99" x14ac:dyDescent="0.2">
      <c r="A67" t="s">
        <v>274</v>
      </c>
      <c r="B67">
        <f>AF67</f>
        <v>32.6</v>
      </c>
      <c r="C67">
        <f>CF67</f>
        <v>35.9</v>
      </c>
      <c r="E67" s="24">
        <f t="shared" si="2"/>
        <v>855.84027500000013</v>
      </c>
      <c r="F67" s="24">
        <f t="shared" si="3"/>
        <v>839.26008725242082</v>
      </c>
      <c r="G67" s="24"/>
      <c r="H67" s="24"/>
      <c r="J67">
        <v>44119</v>
      </c>
      <c r="K67" t="s">
        <v>396</v>
      </c>
      <c r="L67" t="s">
        <v>274</v>
      </c>
      <c r="M67">
        <v>67</v>
      </c>
      <c r="N67">
        <v>1</v>
      </c>
      <c r="O67">
        <v>1</v>
      </c>
      <c r="P67" t="s">
        <v>60</v>
      </c>
      <c r="Q67" t="s">
        <v>212</v>
      </c>
      <c r="R67">
        <v>7.22E-2</v>
      </c>
      <c r="S67">
        <v>1.61</v>
      </c>
      <c r="T67">
        <v>32.6</v>
      </c>
      <c r="U67" t="s">
        <v>61</v>
      </c>
      <c r="V67" t="s">
        <v>213</v>
      </c>
      <c r="W67">
        <v>0.85599999999999998</v>
      </c>
      <c r="X67">
        <v>14.5</v>
      </c>
      <c r="Y67">
        <v>72.5</v>
      </c>
      <c r="AA67">
        <v>1</v>
      </c>
      <c r="AB67">
        <v>1</v>
      </c>
      <c r="AD67">
        <v>32.6</v>
      </c>
      <c r="AE67">
        <v>32.6</v>
      </c>
      <c r="AF67">
        <v>32.6</v>
      </c>
      <c r="AI67">
        <v>4.2042042042042</v>
      </c>
      <c r="AJ67" t="s">
        <v>474</v>
      </c>
      <c r="AM67">
        <v>2</v>
      </c>
      <c r="AN67" t="s">
        <v>473</v>
      </c>
      <c r="AO67">
        <v>855.84027500000013</v>
      </c>
      <c r="AP67">
        <v>855.84027500000013</v>
      </c>
      <c r="AQ67">
        <v>855.84027500000013</v>
      </c>
      <c r="AT67">
        <v>3.2045145464032667</v>
      </c>
      <c r="AU67" t="s">
        <v>474</v>
      </c>
      <c r="AY67">
        <v>84</v>
      </c>
      <c r="BC67">
        <v>0.91679999999999995</v>
      </c>
      <c r="BD67">
        <v>15.815881326352532</v>
      </c>
      <c r="BE67">
        <v>839.26008725242082</v>
      </c>
      <c r="BJ67">
        <v>44126</v>
      </c>
      <c r="BK67" t="s">
        <v>430</v>
      </c>
      <c r="BL67" t="s">
        <v>274</v>
      </c>
      <c r="BM67">
        <v>67</v>
      </c>
      <c r="BN67">
        <v>1</v>
      </c>
      <c r="BO67">
        <v>1</v>
      </c>
      <c r="BP67" t="s">
        <v>60</v>
      </c>
      <c r="BQ67" t="s">
        <v>212</v>
      </c>
      <c r="BR67">
        <v>6.4799999999999996E-2</v>
      </c>
      <c r="BS67">
        <v>1.42</v>
      </c>
      <c r="BT67">
        <v>35.9</v>
      </c>
      <c r="BU67" t="s">
        <v>61</v>
      </c>
      <c r="BV67" t="s">
        <v>213</v>
      </c>
      <c r="BW67">
        <v>0.92700000000000005</v>
      </c>
      <c r="BX67">
        <v>15.9</v>
      </c>
      <c r="BY67">
        <v>586</v>
      </c>
      <c r="CA67">
        <v>1</v>
      </c>
      <c r="CB67">
        <v>1</v>
      </c>
      <c r="CD67">
        <v>35.9</v>
      </c>
      <c r="CE67">
        <v>35.9</v>
      </c>
      <c r="CF67">
        <v>35.9</v>
      </c>
      <c r="CI67">
        <v>4.5584045584045629</v>
      </c>
      <c r="CJ67" t="s">
        <v>474</v>
      </c>
      <c r="CM67">
        <v>1</v>
      </c>
      <c r="CO67">
        <v>586</v>
      </c>
      <c r="CP67">
        <v>586</v>
      </c>
      <c r="CQ67">
        <v>586</v>
      </c>
      <c r="CT67">
        <v>7.9858030168589176</v>
      </c>
      <c r="CU67" t="s">
        <v>474</v>
      </c>
    </row>
    <row r="68" spans="1:99" x14ac:dyDescent="0.2">
      <c r="A68" t="s">
        <v>275</v>
      </c>
      <c r="E68" s="24">
        <f t="shared" si="2"/>
        <v>1491.8380189999993</v>
      </c>
      <c r="F68" s="24"/>
      <c r="G68" s="24">
        <f t="shared" ref="G68:G82" si="5">CQ68</f>
        <v>1280</v>
      </c>
      <c r="H68" s="24"/>
      <c r="J68">
        <v>44119</v>
      </c>
      <c r="K68" t="s">
        <v>396</v>
      </c>
      <c r="L68" t="s">
        <v>275</v>
      </c>
      <c r="M68">
        <v>68</v>
      </c>
      <c r="N68">
        <v>1</v>
      </c>
      <c r="O68">
        <v>1</v>
      </c>
      <c r="P68" t="s">
        <v>60</v>
      </c>
      <c r="Q68" t="s">
        <v>212</v>
      </c>
      <c r="R68">
        <v>0.432</v>
      </c>
      <c r="S68">
        <v>8.19</v>
      </c>
      <c r="T68">
        <v>235</v>
      </c>
      <c r="U68" t="s">
        <v>61</v>
      </c>
      <c r="V68" t="s">
        <v>213</v>
      </c>
      <c r="W68">
        <v>1.28</v>
      </c>
      <c r="X68">
        <v>21.7</v>
      </c>
      <c r="Y68">
        <v>136</v>
      </c>
      <c r="AA68">
        <v>1</v>
      </c>
      <c r="AB68">
        <v>2</v>
      </c>
      <c r="AC68" t="s">
        <v>356</v>
      </c>
      <c r="AD68">
        <v>235</v>
      </c>
      <c r="AE68">
        <v>235</v>
      </c>
      <c r="AF68">
        <v>235</v>
      </c>
      <c r="AK68">
        <v>227.5</v>
      </c>
      <c r="AL68" t="s">
        <v>475</v>
      </c>
      <c r="AM68">
        <v>2</v>
      </c>
      <c r="AN68" t="s">
        <v>473</v>
      </c>
      <c r="AO68">
        <v>1491.8380189999993</v>
      </c>
      <c r="AP68">
        <v>1491.8380189999993</v>
      </c>
      <c r="AQ68">
        <v>1491.8380189999993</v>
      </c>
      <c r="AV68">
        <v>2213.5053018999979</v>
      </c>
      <c r="AW68" t="s">
        <v>475</v>
      </c>
      <c r="AY68">
        <v>87</v>
      </c>
      <c r="BC68">
        <v>0.91379999999999995</v>
      </c>
      <c r="BD68">
        <v>23.746990588750275</v>
      </c>
      <c r="BE68">
        <v>1535.8708406845626</v>
      </c>
      <c r="BJ68">
        <v>44126</v>
      </c>
      <c r="BK68" t="s">
        <v>431</v>
      </c>
      <c r="BL68" t="s">
        <v>275</v>
      </c>
      <c r="BM68">
        <v>68</v>
      </c>
      <c r="BN68">
        <v>1</v>
      </c>
      <c r="BO68">
        <v>1</v>
      </c>
      <c r="BP68" t="s">
        <v>60</v>
      </c>
      <c r="BQ68" t="s">
        <v>212</v>
      </c>
      <c r="BR68">
        <v>0.42799999999999999</v>
      </c>
      <c r="BS68">
        <v>8.0299999999999994</v>
      </c>
      <c r="BT68">
        <v>211</v>
      </c>
      <c r="BU68" t="s">
        <v>61</v>
      </c>
      <c r="BV68" t="s">
        <v>213</v>
      </c>
      <c r="BW68">
        <v>1.45</v>
      </c>
      <c r="BX68">
        <v>24.8</v>
      </c>
      <c r="BY68">
        <v>1280</v>
      </c>
      <c r="CA68">
        <v>1</v>
      </c>
      <c r="CB68">
        <v>1</v>
      </c>
      <c r="CD68">
        <v>211</v>
      </c>
      <c r="CE68">
        <v>211</v>
      </c>
      <c r="CF68">
        <v>211</v>
      </c>
      <c r="CM68">
        <v>1</v>
      </c>
      <c r="CO68">
        <v>1280</v>
      </c>
      <c r="CP68">
        <v>1280</v>
      </c>
      <c r="CQ68">
        <v>1280</v>
      </c>
    </row>
    <row r="69" spans="1:99" x14ac:dyDescent="0.2">
      <c r="A69" t="s">
        <v>276</v>
      </c>
      <c r="B69">
        <f t="shared" ref="B69:B82" si="6">AF69</f>
        <v>36.6</v>
      </c>
      <c r="C69">
        <f t="shared" ref="C69:C82" si="7">CF69</f>
        <v>36.700000000000003</v>
      </c>
      <c r="E69" s="24">
        <f t="shared" si="2"/>
        <v>560.84151600000007</v>
      </c>
      <c r="F69" s="24">
        <f t="shared" si="3"/>
        <v>549.73669790096039</v>
      </c>
      <c r="G69" s="24">
        <f t="shared" si="5"/>
        <v>547</v>
      </c>
      <c r="H69" s="24"/>
      <c r="J69">
        <v>44119</v>
      </c>
      <c r="K69" t="s">
        <v>396</v>
      </c>
      <c r="L69" t="s">
        <v>276</v>
      </c>
      <c r="M69">
        <v>69</v>
      </c>
      <c r="N69">
        <v>1</v>
      </c>
      <c r="O69">
        <v>1</v>
      </c>
      <c r="P69" t="s">
        <v>60</v>
      </c>
      <c r="Q69" t="s">
        <v>212</v>
      </c>
      <c r="R69">
        <v>7.7700000000000005E-2</v>
      </c>
      <c r="S69">
        <v>1.75</v>
      </c>
      <c r="T69">
        <v>36.6</v>
      </c>
      <c r="U69" t="s">
        <v>61</v>
      </c>
      <c r="V69" t="s">
        <v>213</v>
      </c>
      <c r="W69">
        <v>0.67500000000000004</v>
      </c>
      <c r="X69">
        <v>11.4</v>
      </c>
      <c r="Y69">
        <v>45.9</v>
      </c>
      <c r="AA69">
        <v>1</v>
      </c>
      <c r="AB69">
        <v>1</v>
      </c>
      <c r="AD69">
        <v>36.6</v>
      </c>
      <c r="AE69">
        <v>36.6</v>
      </c>
      <c r="AF69">
        <v>36.6</v>
      </c>
      <c r="AM69">
        <v>2</v>
      </c>
      <c r="AN69" t="s">
        <v>473</v>
      </c>
      <c r="AO69">
        <v>560.84151600000007</v>
      </c>
      <c r="AP69">
        <v>560.84151600000007</v>
      </c>
      <c r="AQ69">
        <v>560.84151600000007</v>
      </c>
      <c r="AY69">
        <v>88</v>
      </c>
      <c r="BC69">
        <v>0.91279999999999994</v>
      </c>
      <c r="BD69">
        <v>12.489044697633656</v>
      </c>
      <c r="BE69">
        <v>549.73669790096039</v>
      </c>
      <c r="BJ69">
        <v>44126</v>
      </c>
      <c r="BK69" t="s">
        <v>431</v>
      </c>
      <c r="BL69" t="s">
        <v>276</v>
      </c>
      <c r="BM69">
        <v>69</v>
      </c>
      <c r="BN69">
        <v>1</v>
      </c>
      <c r="BO69">
        <v>1</v>
      </c>
      <c r="BP69" t="s">
        <v>60</v>
      </c>
      <c r="BQ69" t="s">
        <v>212</v>
      </c>
      <c r="BR69">
        <v>6.5699999999999995E-2</v>
      </c>
      <c r="BS69">
        <v>1.48</v>
      </c>
      <c r="BT69">
        <v>36.700000000000003</v>
      </c>
      <c r="BU69" t="s">
        <v>61</v>
      </c>
      <c r="BV69" t="s">
        <v>213</v>
      </c>
      <c r="BW69">
        <v>0.86799999999999999</v>
      </c>
      <c r="BX69">
        <v>14.8</v>
      </c>
      <c r="BY69">
        <v>547</v>
      </c>
      <c r="CA69">
        <v>1</v>
      </c>
      <c r="CB69">
        <v>1</v>
      </c>
      <c r="CD69">
        <v>36.700000000000003</v>
      </c>
      <c r="CE69">
        <v>36.700000000000003</v>
      </c>
      <c r="CF69">
        <v>36.700000000000003</v>
      </c>
      <c r="CM69">
        <v>1</v>
      </c>
      <c r="CO69">
        <v>547</v>
      </c>
      <c r="CP69">
        <v>547</v>
      </c>
      <c r="CQ69">
        <v>547</v>
      </c>
    </row>
    <row r="70" spans="1:99" x14ac:dyDescent="0.2">
      <c r="A70" t="s">
        <v>277</v>
      </c>
      <c r="B70">
        <f t="shared" si="6"/>
        <v>21.3</v>
      </c>
      <c r="C70">
        <f t="shared" si="7"/>
        <v>18.899999999999999</v>
      </c>
      <c r="E70" s="24">
        <f t="shared" si="2"/>
        <v>168.54468338999993</v>
      </c>
      <c r="F70" s="24">
        <f t="shared" si="3"/>
        <v>178.17550017246049</v>
      </c>
      <c r="G70" s="24">
        <f t="shared" si="5"/>
        <v>136</v>
      </c>
      <c r="H70" s="24"/>
      <c r="J70">
        <v>44119</v>
      </c>
      <c r="K70" t="s">
        <v>396</v>
      </c>
      <c r="L70" t="s">
        <v>277</v>
      </c>
      <c r="M70">
        <v>70</v>
      </c>
      <c r="N70">
        <v>1</v>
      </c>
      <c r="O70">
        <v>1</v>
      </c>
      <c r="P70" t="s">
        <v>60</v>
      </c>
      <c r="Q70" t="s">
        <v>212</v>
      </c>
      <c r="R70">
        <v>4.99E-2</v>
      </c>
      <c r="S70">
        <v>1.22</v>
      </c>
      <c r="T70">
        <v>21.3</v>
      </c>
      <c r="U70" t="s">
        <v>61</v>
      </c>
      <c r="V70" t="s">
        <v>213</v>
      </c>
      <c r="W70">
        <v>0.44</v>
      </c>
      <c r="X70">
        <v>7.47</v>
      </c>
      <c r="Y70">
        <v>11.6</v>
      </c>
      <c r="AA70">
        <v>1</v>
      </c>
      <c r="AB70">
        <v>1</v>
      </c>
      <c r="AD70">
        <v>21.3</v>
      </c>
      <c r="AE70">
        <v>21.3</v>
      </c>
      <c r="AF70">
        <v>21.3</v>
      </c>
      <c r="AM70">
        <v>2</v>
      </c>
      <c r="AN70" t="s">
        <v>473</v>
      </c>
      <c r="AO70">
        <v>168.54468338999993</v>
      </c>
      <c r="AP70">
        <v>168.54468338999993</v>
      </c>
      <c r="AQ70">
        <v>168.54468338999993</v>
      </c>
      <c r="AY70">
        <v>89</v>
      </c>
      <c r="BC70">
        <v>0.91179999999999994</v>
      </c>
      <c r="BD70">
        <v>8.1925860934415446</v>
      </c>
      <c r="BE70">
        <v>178.17550017246049</v>
      </c>
      <c r="BJ70">
        <v>44126</v>
      </c>
      <c r="BK70" t="s">
        <v>431</v>
      </c>
      <c r="BL70" t="s">
        <v>277</v>
      </c>
      <c r="BM70">
        <v>70</v>
      </c>
      <c r="BN70">
        <v>1</v>
      </c>
      <c r="BO70">
        <v>1</v>
      </c>
      <c r="BP70" t="s">
        <v>60</v>
      </c>
      <c r="BQ70" t="s">
        <v>212</v>
      </c>
      <c r="BR70">
        <v>3.8600000000000002E-2</v>
      </c>
      <c r="BS70">
        <v>0.9</v>
      </c>
      <c r="BT70">
        <v>18.899999999999999</v>
      </c>
      <c r="BU70" t="s">
        <v>61</v>
      </c>
      <c r="BV70" t="s">
        <v>213</v>
      </c>
      <c r="BW70">
        <v>0.55100000000000005</v>
      </c>
      <c r="BX70">
        <v>9.44</v>
      </c>
      <c r="BY70">
        <v>136</v>
      </c>
      <c r="CA70">
        <v>1</v>
      </c>
      <c r="CB70">
        <v>1</v>
      </c>
      <c r="CD70">
        <v>18.899999999999999</v>
      </c>
      <c r="CE70">
        <v>18.899999999999999</v>
      </c>
      <c r="CF70">
        <v>18.899999999999999</v>
      </c>
      <c r="CM70">
        <v>1</v>
      </c>
      <c r="CO70">
        <v>136</v>
      </c>
      <c r="CP70">
        <v>136</v>
      </c>
      <c r="CQ70">
        <v>136</v>
      </c>
    </row>
    <row r="71" spans="1:99" x14ac:dyDescent="0.2">
      <c r="A71" t="s">
        <v>278</v>
      </c>
      <c r="B71">
        <f t="shared" si="6"/>
        <v>31.4</v>
      </c>
      <c r="C71">
        <f t="shared" si="7"/>
        <v>29.4</v>
      </c>
      <c r="E71" s="24">
        <f t="shared" si="2"/>
        <v>314.66392851000001</v>
      </c>
      <c r="F71" s="24">
        <f t="shared" si="3"/>
        <v>315.37381852551988</v>
      </c>
      <c r="G71" s="24">
        <f t="shared" si="5"/>
        <v>134</v>
      </c>
      <c r="H71" s="24"/>
      <c r="J71">
        <v>44119</v>
      </c>
      <c r="K71" t="s">
        <v>396</v>
      </c>
      <c r="L71" t="s">
        <v>278</v>
      </c>
      <c r="M71">
        <v>71</v>
      </c>
      <c r="N71">
        <v>1</v>
      </c>
      <c r="O71">
        <v>1</v>
      </c>
      <c r="P71" t="s">
        <v>60</v>
      </c>
      <c r="Q71" t="s">
        <v>212</v>
      </c>
      <c r="R71">
        <v>6.8699999999999997E-2</v>
      </c>
      <c r="S71">
        <v>1.57</v>
      </c>
      <c r="T71">
        <v>31.4</v>
      </c>
      <c r="U71" t="s">
        <v>61</v>
      </c>
      <c r="V71" t="s">
        <v>213</v>
      </c>
      <c r="W71">
        <v>0.52200000000000002</v>
      </c>
      <c r="X71">
        <v>8.91</v>
      </c>
      <c r="Y71">
        <v>24.1</v>
      </c>
      <c r="AA71">
        <v>1</v>
      </c>
      <c r="AB71">
        <v>1</v>
      </c>
      <c r="AD71">
        <v>31.4</v>
      </c>
      <c r="AE71">
        <v>31.4</v>
      </c>
      <c r="AF71">
        <v>31.4</v>
      </c>
      <c r="AM71">
        <v>2</v>
      </c>
      <c r="AN71" t="s">
        <v>473</v>
      </c>
      <c r="AO71">
        <v>314.66392851000001</v>
      </c>
      <c r="AP71">
        <v>314.66392851000001</v>
      </c>
      <c r="AQ71">
        <v>314.66392851000001</v>
      </c>
      <c r="AY71">
        <v>90</v>
      </c>
      <c r="BC71">
        <v>0.91079999999999994</v>
      </c>
      <c r="BD71">
        <v>9.7826086956521738</v>
      </c>
      <c r="BE71">
        <v>315.37381852551988</v>
      </c>
      <c r="BJ71">
        <v>44126</v>
      </c>
      <c r="BK71" t="s">
        <v>431</v>
      </c>
      <c r="BL71" t="s">
        <v>278</v>
      </c>
      <c r="BM71">
        <v>71</v>
      </c>
      <c r="BN71">
        <v>1</v>
      </c>
      <c r="BO71">
        <v>1</v>
      </c>
      <c r="BP71" t="s">
        <v>60</v>
      </c>
      <c r="BQ71" t="s">
        <v>212</v>
      </c>
      <c r="BR71">
        <v>5.4699999999999999E-2</v>
      </c>
      <c r="BS71">
        <v>1.24</v>
      </c>
      <c r="BT71">
        <v>29.4</v>
      </c>
      <c r="BU71" t="s">
        <v>61</v>
      </c>
      <c r="BV71" t="s">
        <v>213</v>
      </c>
      <c r="BW71">
        <v>0.55100000000000005</v>
      </c>
      <c r="BX71">
        <v>9.41</v>
      </c>
      <c r="BY71">
        <v>134</v>
      </c>
      <c r="CA71">
        <v>1</v>
      </c>
      <c r="CB71">
        <v>1</v>
      </c>
      <c r="CD71">
        <v>29.4</v>
      </c>
      <c r="CE71">
        <v>29.4</v>
      </c>
      <c r="CF71">
        <v>29.4</v>
      </c>
      <c r="CM71">
        <v>1</v>
      </c>
      <c r="CO71">
        <v>134</v>
      </c>
      <c r="CP71">
        <v>134</v>
      </c>
      <c r="CQ71">
        <v>134</v>
      </c>
    </row>
    <row r="72" spans="1:99" x14ac:dyDescent="0.2">
      <c r="A72" t="s">
        <v>279</v>
      </c>
      <c r="B72">
        <f t="shared" si="6"/>
        <v>26.5</v>
      </c>
      <c r="C72">
        <f t="shared" si="7"/>
        <v>24.5</v>
      </c>
      <c r="E72" s="24">
        <f t="shared" si="2"/>
        <v>308.63051474999997</v>
      </c>
      <c r="F72" s="24">
        <f t="shared" si="3"/>
        <v>310.6050475704792</v>
      </c>
      <c r="G72" s="24">
        <f t="shared" si="5"/>
        <v>175</v>
      </c>
      <c r="H72" s="24"/>
      <c r="J72">
        <v>44119</v>
      </c>
      <c r="K72" t="s">
        <v>396</v>
      </c>
      <c r="L72" t="s">
        <v>279</v>
      </c>
      <c r="M72">
        <v>72</v>
      </c>
      <c r="N72">
        <v>1</v>
      </c>
      <c r="O72">
        <v>1</v>
      </c>
      <c r="P72" t="s">
        <v>60</v>
      </c>
      <c r="Q72" t="s">
        <v>212</v>
      </c>
      <c r="R72">
        <v>6.1800000000000001E-2</v>
      </c>
      <c r="S72">
        <v>1.4</v>
      </c>
      <c r="T72">
        <v>26.5</v>
      </c>
      <c r="U72" t="s">
        <v>61</v>
      </c>
      <c r="V72" t="s">
        <v>213</v>
      </c>
      <c r="W72">
        <v>0.52100000000000002</v>
      </c>
      <c r="X72">
        <v>8.85</v>
      </c>
      <c r="Y72">
        <v>23.5</v>
      </c>
      <c r="AA72">
        <v>1</v>
      </c>
      <c r="AB72">
        <v>1</v>
      </c>
      <c r="AD72">
        <v>26.5</v>
      </c>
      <c r="AE72">
        <v>26.5</v>
      </c>
      <c r="AF72">
        <v>26.5</v>
      </c>
      <c r="AM72">
        <v>2</v>
      </c>
      <c r="AN72" t="s">
        <v>473</v>
      </c>
      <c r="AO72">
        <v>308.63051474999997</v>
      </c>
      <c r="AP72">
        <v>308.63051474999997</v>
      </c>
      <c r="AQ72">
        <v>308.63051474999997</v>
      </c>
      <c r="AY72">
        <v>91</v>
      </c>
      <c r="BC72">
        <v>0.90979999999999994</v>
      </c>
      <c r="BD72">
        <v>9.7274126181578371</v>
      </c>
      <c r="BE72">
        <v>310.6050475704792</v>
      </c>
      <c r="BJ72">
        <v>44126</v>
      </c>
      <c r="BK72" t="s">
        <v>431</v>
      </c>
      <c r="BL72" t="s">
        <v>279</v>
      </c>
      <c r="BM72">
        <v>72</v>
      </c>
      <c r="BN72">
        <v>1</v>
      </c>
      <c r="BO72">
        <v>1</v>
      </c>
      <c r="BP72" t="s">
        <v>60</v>
      </c>
      <c r="BQ72" t="s">
        <v>212</v>
      </c>
      <c r="BR72">
        <v>4.7600000000000003E-2</v>
      </c>
      <c r="BS72">
        <v>1.08</v>
      </c>
      <c r="BT72">
        <v>24.5</v>
      </c>
      <c r="BU72" t="s">
        <v>61</v>
      </c>
      <c r="BV72" t="s">
        <v>213</v>
      </c>
      <c r="BW72">
        <v>0.58299999999999996</v>
      </c>
      <c r="BX72">
        <v>9.94</v>
      </c>
      <c r="BY72">
        <v>175</v>
      </c>
      <c r="CA72">
        <v>1</v>
      </c>
      <c r="CB72">
        <v>1</v>
      </c>
      <c r="CD72">
        <v>24.5</v>
      </c>
      <c r="CE72">
        <v>24.5</v>
      </c>
      <c r="CF72">
        <v>24.5</v>
      </c>
      <c r="CM72">
        <v>1</v>
      </c>
      <c r="CO72">
        <v>175</v>
      </c>
      <c r="CP72">
        <v>175</v>
      </c>
      <c r="CQ72">
        <v>175</v>
      </c>
    </row>
    <row r="73" spans="1:99" x14ac:dyDescent="0.2">
      <c r="A73" t="s">
        <v>280</v>
      </c>
      <c r="B73">
        <f t="shared" si="6"/>
        <v>19</v>
      </c>
      <c r="C73">
        <f t="shared" si="7"/>
        <v>18.3</v>
      </c>
      <c r="E73" s="24">
        <f t="shared" si="2"/>
        <v>286.46716299000002</v>
      </c>
      <c r="F73" s="24">
        <f t="shared" si="3"/>
        <v>290.61980446859206</v>
      </c>
      <c r="G73" s="24">
        <f t="shared" si="5"/>
        <v>265</v>
      </c>
      <c r="H73" s="24"/>
      <c r="J73">
        <v>44119</v>
      </c>
      <c r="K73" t="s">
        <v>396</v>
      </c>
      <c r="L73" t="s">
        <v>280</v>
      </c>
      <c r="M73">
        <v>73</v>
      </c>
      <c r="N73">
        <v>1</v>
      </c>
      <c r="O73">
        <v>1</v>
      </c>
      <c r="P73" t="s">
        <v>60</v>
      </c>
      <c r="Q73" t="s">
        <v>212</v>
      </c>
      <c r="R73">
        <v>0.05</v>
      </c>
      <c r="S73">
        <v>1.1399999999999999</v>
      </c>
      <c r="T73">
        <v>19</v>
      </c>
      <c r="U73" t="s">
        <v>61</v>
      </c>
      <c r="V73" t="s">
        <v>213</v>
      </c>
      <c r="W73">
        <v>0.50800000000000001</v>
      </c>
      <c r="X73">
        <v>8.6300000000000008</v>
      </c>
      <c r="Y73">
        <v>21.6</v>
      </c>
      <c r="AA73">
        <v>1</v>
      </c>
      <c r="AB73">
        <v>1</v>
      </c>
      <c r="AD73">
        <v>19</v>
      </c>
      <c r="AE73">
        <v>19</v>
      </c>
      <c r="AF73">
        <v>19</v>
      </c>
      <c r="AM73">
        <v>2</v>
      </c>
      <c r="AN73" t="s">
        <v>473</v>
      </c>
      <c r="AO73">
        <v>286.46716299000002</v>
      </c>
      <c r="AP73">
        <v>286.46716299000002</v>
      </c>
      <c r="AQ73">
        <v>286.46716299000002</v>
      </c>
      <c r="AY73">
        <v>92</v>
      </c>
      <c r="BC73">
        <v>0.90879999999999994</v>
      </c>
      <c r="BD73">
        <v>9.4960387323943678</v>
      </c>
      <c r="BE73">
        <v>290.61980446859206</v>
      </c>
      <c r="BJ73">
        <v>44126</v>
      </c>
      <c r="BK73" t="s">
        <v>431</v>
      </c>
      <c r="BL73" t="s">
        <v>280</v>
      </c>
      <c r="BM73">
        <v>73</v>
      </c>
      <c r="BN73">
        <v>1</v>
      </c>
      <c r="BO73">
        <v>1</v>
      </c>
      <c r="BP73" t="s">
        <v>60</v>
      </c>
      <c r="BQ73" t="s">
        <v>212</v>
      </c>
      <c r="BR73">
        <v>3.56E-2</v>
      </c>
      <c r="BS73">
        <v>0.879</v>
      </c>
      <c r="BT73">
        <v>18.3</v>
      </c>
      <c r="BU73" t="s">
        <v>61</v>
      </c>
      <c r="BV73" t="s">
        <v>213</v>
      </c>
      <c r="BW73">
        <v>0.65100000000000002</v>
      </c>
      <c r="BX73">
        <v>11.1</v>
      </c>
      <c r="BY73">
        <v>265</v>
      </c>
      <c r="CA73">
        <v>1</v>
      </c>
      <c r="CB73">
        <v>1</v>
      </c>
      <c r="CD73">
        <v>18.3</v>
      </c>
      <c r="CE73">
        <v>18.3</v>
      </c>
      <c r="CF73">
        <v>18.3</v>
      </c>
      <c r="CM73">
        <v>1</v>
      </c>
      <c r="CO73">
        <v>265</v>
      </c>
      <c r="CP73">
        <v>265</v>
      </c>
      <c r="CQ73">
        <v>265</v>
      </c>
    </row>
    <row r="74" spans="1:99" x14ac:dyDescent="0.2">
      <c r="A74" t="s">
        <v>281</v>
      </c>
      <c r="B74">
        <f t="shared" si="6"/>
        <v>73.400000000000006</v>
      </c>
      <c r="C74">
        <f t="shared" si="7"/>
        <v>78.5</v>
      </c>
      <c r="E74" s="24">
        <f t="shared" si="2"/>
        <v>1235.191499</v>
      </c>
      <c r="F74" s="24">
        <f t="shared" si="3"/>
        <v>1258.3182959502872</v>
      </c>
      <c r="G74" s="24">
        <f t="shared" si="5"/>
        <v>1090</v>
      </c>
      <c r="H74" s="24"/>
      <c r="J74">
        <v>44119</v>
      </c>
      <c r="K74" t="s">
        <v>396</v>
      </c>
      <c r="L74" t="s">
        <v>281</v>
      </c>
      <c r="M74">
        <v>74</v>
      </c>
      <c r="N74">
        <v>1</v>
      </c>
      <c r="O74">
        <v>1</v>
      </c>
      <c r="P74" t="s">
        <v>60</v>
      </c>
      <c r="Q74" t="s">
        <v>212</v>
      </c>
      <c r="R74">
        <v>0.14899999999999999</v>
      </c>
      <c r="S74">
        <v>3.01</v>
      </c>
      <c r="T74">
        <v>73.400000000000006</v>
      </c>
      <c r="U74" t="s">
        <v>61</v>
      </c>
      <c r="V74" t="s">
        <v>213</v>
      </c>
      <c r="W74">
        <v>1.0900000000000001</v>
      </c>
      <c r="X74">
        <v>18.7</v>
      </c>
      <c r="Y74">
        <v>109</v>
      </c>
      <c r="AA74">
        <v>1</v>
      </c>
      <c r="AB74">
        <v>1</v>
      </c>
      <c r="AD74">
        <v>73.400000000000006</v>
      </c>
      <c r="AE74">
        <v>73.400000000000006</v>
      </c>
      <c r="AF74">
        <v>73.400000000000006</v>
      </c>
      <c r="AM74">
        <v>2</v>
      </c>
      <c r="AN74" t="s">
        <v>473</v>
      </c>
      <c r="AO74">
        <v>1235.191499</v>
      </c>
      <c r="AP74">
        <v>1235.191499</v>
      </c>
      <c r="AQ74">
        <v>1235.191499</v>
      </c>
      <c r="AY74">
        <v>93</v>
      </c>
      <c r="BC74">
        <v>0.90779999999999994</v>
      </c>
      <c r="BD74">
        <v>20.599250936329589</v>
      </c>
      <c r="BE74">
        <v>1258.3182959502872</v>
      </c>
      <c r="BJ74">
        <v>44126</v>
      </c>
      <c r="BK74" t="s">
        <v>431</v>
      </c>
      <c r="BL74" t="s">
        <v>281</v>
      </c>
      <c r="BM74">
        <v>74</v>
      </c>
      <c r="BN74">
        <v>1</v>
      </c>
      <c r="BO74">
        <v>1</v>
      </c>
      <c r="BP74" t="s">
        <v>60</v>
      </c>
      <c r="BQ74" t="s">
        <v>212</v>
      </c>
      <c r="BR74">
        <v>0.14399999999999999</v>
      </c>
      <c r="BS74">
        <v>2.89</v>
      </c>
      <c r="BT74">
        <v>78.5</v>
      </c>
      <c r="BU74" t="s">
        <v>61</v>
      </c>
      <c r="BV74" t="s">
        <v>213</v>
      </c>
      <c r="BW74">
        <v>1.29</v>
      </c>
      <c r="BX74">
        <v>22.1</v>
      </c>
      <c r="BY74">
        <v>1090</v>
      </c>
      <c r="CA74">
        <v>1</v>
      </c>
      <c r="CB74">
        <v>1</v>
      </c>
      <c r="CD74">
        <v>78.5</v>
      </c>
      <c r="CE74">
        <v>78.5</v>
      </c>
      <c r="CF74">
        <v>78.5</v>
      </c>
      <c r="CM74">
        <v>1</v>
      </c>
      <c r="CO74">
        <v>1090</v>
      </c>
      <c r="CP74">
        <v>1090</v>
      </c>
      <c r="CQ74">
        <v>1090</v>
      </c>
    </row>
    <row r="75" spans="1:99" x14ac:dyDescent="0.2">
      <c r="A75" t="s">
        <v>282</v>
      </c>
      <c r="B75">
        <f t="shared" si="6"/>
        <v>39.200000000000003</v>
      </c>
      <c r="C75">
        <f t="shared" si="7"/>
        <v>41.1</v>
      </c>
      <c r="E75" s="24">
        <f t="shared" si="2"/>
        <v>827.84884399999976</v>
      </c>
      <c r="F75" s="24">
        <f t="shared" si="3"/>
        <v>825.61191888605595</v>
      </c>
      <c r="G75" s="24">
        <f t="shared" si="5"/>
        <v>771</v>
      </c>
      <c r="H75" s="24"/>
      <c r="J75">
        <v>44119</v>
      </c>
      <c r="K75" t="s">
        <v>396</v>
      </c>
      <c r="L75" t="s">
        <v>282</v>
      </c>
      <c r="M75">
        <v>75</v>
      </c>
      <c r="N75">
        <v>1</v>
      </c>
      <c r="O75">
        <v>1</v>
      </c>
      <c r="P75" t="s">
        <v>60</v>
      </c>
      <c r="Q75" t="s">
        <v>212</v>
      </c>
      <c r="R75">
        <v>8.4099999999999994E-2</v>
      </c>
      <c r="S75">
        <v>1.84</v>
      </c>
      <c r="T75">
        <v>39.200000000000003</v>
      </c>
      <c r="U75" t="s">
        <v>61</v>
      </c>
      <c r="V75" t="s">
        <v>213</v>
      </c>
      <c r="W75">
        <v>0.83399999999999996</v>
      </c>
      <c r="X75">
        <v>14.2</v>
      </c>
      <c r="Y75">
        <v>69.900000000000006</v>
      </c>
      <c r="AA75">
        <v>1</v>
      </c>
      <c r="AB75">
        <v>1</v>
      </c>
      <c r="AD75">
        <v>39.200000000000003</v>
      </c>
      <c r="AE75">
        <v>39.200000000000003</v>
      </c>
      <c r="AF75">
        <v>39.200000000000003</v>
      </c>
      <c r="AM75">
        <v>2</v>
      </c>
      <c r="AN75" t="s">
        <v>473</v>
      </c>
      <c r="AO75">
        <v>827.84884399999976</v>
      </c>
      <c r="AP75">
        <v>827.84884399999976</v>
      </c>
      <c r="AQ75">
        <v>827.84884399999976</v>
      </c>
      <c r="AY75">
        <v>94</v>
      </c>
      <c r="BC75">
        <v>0.90679999999999994</v>
      </c>
      <c r="BD75">
        <v>15.659461843846493</v>
      </c>
      <c r="BE75">
        <v>825.61191888605595</v>
      </c>
      <c r="BJ75">
        <v>44126</v>
      </c>
      <c r="BK75" t="s">
        <v>431</v>
      </c>
      <c r="BL75" t="s">
        <v>282</v>
      </c>
      <c r="BM75">
        <v>75</v>
      </c>
      <c r="BN75">
        <v>1</v>
      </c>
      <c r="BO75">
        <v>1</v>
      </c>
      <c r="BP75" t="s">
        <v>60</v>
      </c>
      <c r="BQ75" t="s">
        <v>212</v>
      </c>
      <c r="BR75">
        <v>7.17E-2</v>
      </c>
      <c r="BS75">
        <v>1.62</v>
      </c>
      <c r="BT75">
        <v>41.1</v>
      </c>
      <c r="BU75" t="s">
        <v>61</v>
      </c>
      <c r="BV75" t="s">
        <v>213</v>
      </c>
      <c r="BW75">
        <v>1.04</v>
      </c>
      <c r="BX75">
        <v>17.8</v>
      </c>
      <c r="BY75">
        <v>771</v>
      </c>
      <c r="CA75">
        <v>1</v>
      </c>
      <c r="CB75">
        <v>1</v>
      </c>
      <c r="CD75">
        <v>41.1</v>
      </c>
      <c r="CE75">
        <v>41.1</v>
      </c>
      <c r="CF75">
        <v>41.1</v>
      </c>
      <c r="CM75">
        <v>1</v>
      </c>
      <c r="CO75">
        <v>771</v>
      </c>
      <c r="CP75">
        <v>771</v>
      </c>
      <c r="CQ75">
        <v>771</v>
      </c>
    </row>
    <row r="76" spans="1:99" x14ac:dyDescent="0.2">
      <c r="A76" t="s">
        <v>283</v>
      </c>
      <c r="B76">
        <f t="shared" si="6"/>
        <v>54.8</v>
      </c>
      <c r="C76">
        <f t="shared" si="7"/>
        <v>55.4</v>
      </c>
      <c r="E76" s="24">
        <f t="shared" si="2"/>
        <v>371.74331184000005</v>
      </c>
      <c r="F76" s="24">
        <f t="shared" si="3"/>
        <v>374.44304355713371</v>
      </c>
      <c r="G76" s="24">
        <f t="shared" si="5"/>
        <v>324</v>
      </c>
      <c r="H76" s="24"/>
      <c r="J76">
        <v>44119</v>
      </c>
      <c r="K76" t="s">
        <v>396</v>
      </c>
      <c r="L76" t="s">
        <v>283</v>
      </c>
      <c r="M76">
        <v>76</v>
      </c>
      <c r="N76">
        <v>1</v>
      </c>
      <c r="O76">
        <v>1</v>
      </c>
      <c r="P76" t="s">
        <v>60</v>
      </c>
      <c r="Q76" t="s">
        <v>212</v>
      </c>
      <c r="R76">
        <v>0.113</v>
      </c>
      <c r="S76">
        <v>2.38</v>
      </c>
      <c r="T76">
        <v>54.8</v>
      </c>
      <c r="U76" t="s">
        <v>61</v>
      </c>
      <c r="V76" t="s">
        <v>213</v>
      </c>
      <c r="W76">
        <v>0.55400000000000005</v>
      </c>
      <c r="X76">
        <v>9.48</v>
      </c>
      <c r="Y76">
        <v>28.9</v>
      </c>
      <c r="AA76">
        <v>1</v>
      </c>
      <c r="AB76">
        <v>1</v>
      </c>
      <c r="AD76">
        <v>54.8</v>
      </c>
      <c r="AE76">
        <v>54.8</v>
      </c>
      <c r="AF76">
        <v>54.8</v>
      </c>
      <c r="AM76">
        <v>2</v>
      </c>
      <c r="AN76" t="s">
        <v>473</v>
      </c>
      <c r="AO76">
        <v>371.74331184000005</v>
      </c>
      <c r="AP76">
        <v>371.74331184000005</v>
      </c>
      <c r="AQ76">
        <v>371.74331184000005</v>
      </c>
      <c r="AY76">
        <v>95</v>
      </c>
      <c r="BC76">
        <v>0.90579999999999994</v>
      </c>
      <c r="BD76">
        <v>10.465886509163171</v>
      </c>
      <c r="BE76">
        <v>374.44304355713371</v>
      </c>
      <c r="BJ76">
        <v>44126</v>
      </c>
      <c r="BK76" t="s">
        <v>431</v>
      </c>
      <c r="BL76" t="s">
        <v>283</v>
      </c>
      <c r="BM76">
        <v>76</v>
      </c>
      <c r="BN76">
        <v>1</v>
      </c>
      <c r="BO76">
        <v>1</v>
      </c>
      <c r="BP76" t="s">
        <v>60</v>
      </c>
      <c r="BQ76" t="s">
        <v>212</v>
      </c>
      <c r="BR76">
        <v>9.9500000000000005E-2</v>
      </c>
      <c r="BS76">
        <v>2.1</v>
      </c>
      <c r="BT76">
        <v>55.4</v>
      </c>
      <c r="BU76" t="s">
        <v>61</v>
      </c>
      <c r="BV76" t="s">
        <v>213</v>
      </c>
      <c r="BW76">
        <v>0.69499999999999995</v>
      </c>
      <c r="BX76">
        <v>11.9</v>
      </c>
      <c r="BY76">
        <v>324</v>
      </c>
      <c r="CA76">
        <v>1</v>
      </c>
      <c r="CB76">
        <v>1</v>
      </c>
      <c r="CD76">
        <v>55.4</v>
      </c>
      <c r="CE76">
        <v>55.4</v>
      </c>
      <c r="CF76">
        <v>55.4</v>
      </c>
      <c r="CM76">
        <v>1</v>
      </c>
      <c r="CO76">
        <v>324</v>
      </c>
      <c r="CP76">
        <v>324</v>
      </c>
      <c r="CQ76">
        <v>324</v>
      </c>
    </row>
    <row r="77" spans="1:99" x14ac:dyDescent="0.2">
      <c r="A77" t="s">
        <v>284</v>
      </c>
      <c r="B77">
        <f t="shared" si="6"/>
        <v>25.2</v>
      </c>
      <c r="C77">
        <f t="shared" si="7"/>
        <v>25.6</v>
      </c>
      <c r="E77" s="24">
        <f t="shared" si="2"/>
        <v>160.34633890999999</v>
      </c>
      <c r="F77" s="24">
        <f t="shared" si="3"/>
        <v>176.01817768638981</v>
      </c>
      <c r="G77" s="24">
        <f t="shared" si="5"/>
        <v>150</v>
      </c>
      <c r="H77" s="24"/>
      <c r="J77">
        <v>44119</v>
      </c>
      <c r="K77" t="s">
        <v>396</v>
      </c>
      <c r="L77" t="s">
        <v>284</v>
      </c>
      <c r="M77">
        <v>77</v>
      </c>
      <c r="N77">
        <v>1</v>
      </c>
      <c r="O77">
        <v>1</v>
      </c>
      <c r="P77" t="s">
        <v>60</v>
      </c>
      <c r="Q77" t="s">
        <v>212</v>
      </c>
      <c r="R77">
        <v>5.8000000000000003E-2</v>
      </c>
      <c r="S77">
        <v>1.35</v>
      </c>
      <c r="T77">
        <v>25.2</v>
      </c>
      <c r="U77" t="s">
        <v>61</v>
      </c>
      <c r="V77" t="s">
        <v>213</v>
      </c>
      <c r="W77">
        <v>0.432</v>
      </c>
      <c r="X77">
        <v>7.39</v>
      </c>
      <c r="Y77">
        <v>11</v>
      </c>
      <c r="AA77">
        <v>1</v>
      </c>
      <c r="AB77">
        <v>1</v>
      </c>
      <c r="AD77">
        <v>25.2</v>
      </c>
      <c r="AE77">
        <v>25.2</v>
      </c>
      <c r="AF77">
        <v>25.2</v>
      </c>
      <c r="AM77">
        <v>2</v>
      </c>
      <c r="AN77" t="s">
        <v>473</v>
      </c>
      <c r="AO77">
        <v>160.34633890999999</v>
      </c>
      <c r="AP77">
        <v>160.34633890999999</v>
      </c>
      <c r="AQ77">
        <v>160.34633890999999</v>
      </c>
      <c r="AY77">
        <v>96</v>
      </c>
      <c r="BC77">
        <v>0.90479999999999994</v>
      </c>
      <c r="BD77">
        <v>8.1675508399646333</v>
      </c>
      <c r="BE77">
        <v>176.01817768638981</v>
      </c>
      <c r="BJ77">
        <v>44126</v>
      </c>
      <c r="BK77" t="s">
        <v>431</v>
      </c>
      <c r="BL77" t="s">
        <v>284</v>
      </c>
      <c r="BM77">
        <v>77</v>
      </c>
      <c r="BN77">
        <v>1</v>
      </c>
      <c r="BO77">
        <v>1</v>
      </c>
      <c r="BP77" t="s">
        <v>60</v>
      </c>
      <c r="BQ77" t="s">
        <v>212</v>
      </c>
      <c r="BR77">
        <v>4.6699999999999998E-2</v>
      </c>
      <c r="BS77">
        <v>1.1100000000000001</v>
      </c>
      <c r="BT77">
        <v>25.6</v>
      </c>
      <c r="BU77" t="s">
        <v>61</v>
      </c>
      <c r="BV77" t="s">
        <v>213</v>
      </c>
      <c r="BW77">
        <v>0.56399999999999995</v>
      </c>
      <c r="BX77">
        <v>9.6199999999999992</v>
      </c>
      <c r="BY77">
        <v>150</v>
      </c>
      <c r="CA77">
        <v>1</v>
      </c>
      <c r="CB77">
        <v>1</v>
      </c>
      <c r="CD77">
        <v>25.6</v>
      </c>
      <c r="CE77">
        <v>25.6</v>
      </c>
      <c r="CF77">
        <v>25.6</v>
      </c>
      <c r="CM77">
        <v>1</v>
      </c>
      <c r="CO77">
        <v>150</v>
      </c>
      <c r="CP77">
        <v>150</v>
      </c>
      <c r="CQ77">
        <v>150</v>
      </c>
    </row>
    <row r="78" spans="1:99" x14ac:dyDescent="0.2">
      <c r="A78" t="s">
        <v>291</v>
      </c>
      <c r="B78">
        <f t="shared" si="6"/>
        <v>33.6</v>
      </c>
      <c r="C78">
        <f t="shared" si="7"/>
        <v>33.799999999999997</v>
      </c>
      <c r="E78" s="24">
        <f t="shared" si="2"/>
        <v>315.66903344000002</v>
      </c>
      <c r="F78" s="24">
        <f t="shared" si="3"/>
        <v>331.45544784758488</v>
      </c>
      <c r="G78" s="24">
        <f t="shared" si="5"/>
        <v>381</v>
      </c>
      <c r="H78" s="24"/>
      <c r="J78">
        <v>44119</v>
      </c>
      <c r="K78" t="s">
        <v>396</v>
      </c>
      <c r="L78" t="s">
        <v>291</v>
      </c>
      <c r="M78">
        <v>78</v>
      </c>
      <c r="N78">
        <v>1</v>
      </c>
      <c r="O78">
        <v>1</v>
      </c>
      <c r="P78" t="s">
        <v>60</v>
      </c>
      <c r="Q78" t="s">
        <v>212</v>
      </c>
      <c r="R78">
        <v>7.3499999999999996E-2</v>
      </c>
      <c r="S78">
        <v>1.65</v>
      </c>
      <c r="T78">
        <v>33.6</v>
      </c>
      <c r="U78" t="s">
        <v>61</v>
      </c>
      <c r="V78" t="s">
        <v>213</v>
      </c>
      <c r="W78">
        <v>0.52500000000000002</v>
      </c>
      <c r="X78">
        <v>8.92</v>
      </c>
      <c r="Y78">
        <v>24.1</v>
      </c>
      <c r="AA78">
        <v>1</v>
      </c>
      <c r="AB78">
        <v>1</v>
      </c>
      <c r="AD78">
        <v>33.6</v>
      </c>
      <c r="AE78">
        <v>33.6</v>
      </c>
      <c r="AF78">
        <v>33.6</v>
      </c>
      <c r="AM78">
        <v>2</v>
      </c>
      <c r="AN78" t="s">
        <v>473</v>
      </c>
      <c r="AO78">
        <v>315.66903344000002</v>
      </c>
      <c r="AP78">
        <v>315.66903344000002</v>
      </c>
      <c r="AQ78">
        <v>315.66903344000002</v>
      </c>
      <c r="AY78">
        <v>106</v>
      </c>
      <c r="BC78">
        <v>0.89479999999999993</v>
      </c>
      <c r="BD78">
        <v>9.9687080911935642</v>
      </c>
      <c r="BE78">
        <v>331.45544784758488</v>
      </c>
      <c r="BJ78">
        <v>44126</v>
      </c>
      <c r="BK78" t="s">
        <v>431</v>
      </c>
      <c r="BL78" t="s">
        <v>291</v>
      </c>
      <c r="BM78">
        <v>78</v>
      </c>
      <c r="BN78">
        <v>1</v>
      </c>
      <c r="BO78">
        <v>1</v>
      </c>
      <c r="BP78" t="s">
        <v>60</v>
      </c>
      <c r="BQ78" t="s">
        <v>212</v>
      </c>
      <c r="BR78">
        <v>5.91E-2</v>
      </c>
      <c r="BS78">
        <v>1.38</v>
      </c>
      <c r="BT78">
        <v>33.799999999999997</v>
      </c>
      <c r="BU78" t="s">
        <v>61</v>
      </c>
      <c r="BV78" t="s">
        <v>213</v>
      </c>
      <c r="BW78">
        <v>0.74</v>
      </c>
      <c r="BX78">
        <v>12.6</v>
      </c>
      <c r="BY78">
        <v>381</v>
      </c>
      <c r="CA78">
        <v>1</v>
      </c>
      <c r="CB78">
        <v>1</v>
      </c>
      <c r="CD78">
        <v>33.799999999999997</v>
      </c>
      <c r="CE78">
        <v>33.799999999999997</v>
      </c>
      <c r="CF78">
        <v>33.799999999999997</v>
      </c>
      <c r="CM78">
        <v>1</v>
      </c>
      <c r="CO78">
        <v>381</v>
      </c>
      <c r="CP78">
        <v>381</v>
      </c>
      <c r="CQ78">
        <v>381</v>
      </c>
    </row>
    <row r="79" spans="1:99" x14ac:dyDescent="0.2">
      <c r="A79" t="s">
        <v>292</v>
      </c>
      <c r="B79">
        <f t="shared" si="6"/>
        <v>20</v>
      </c>
      <c r="C79">
        <f t="shared" si="7"/>
        <v>19.3</v>
      </c>
      <c r="E79" s="24">
        <f t="shared" si="2"/>
        <v>316.67400578999991</v>
      </c>
      <c r="F79" s="24">
        <f t="shared" si="3"/>
        <v>333.38639195219753</v>
      </c>
      <c r="G79" s="24">
        <f t="shared" si="5"/>
        <v>322</v>
      </c>
      <c r="H79" s="24"/>
      <c r="J79">
        <v>44119</v>
      </c>
      <c r="K79" t="s">
        <v>396</v>
      </c>
      <c r="L79" t="s">
        <v>292</v>
      </c>
      <c r="M79">
        <v>79</v>
      </c>
      <c r="N79">
        <v>1</v>
      </c>
      <c r="O79">
        <v>1</v>
      </c>
      <c r="P79" t="s">
        <v>60</v>
      </c>
      <c r="Q79" t="s">
        <v>212</v>
      </c>
      <c r="R79">
        <v>4.9500000000000002E-2</v>
      </c>
      <c r="S79">
        <v>1.17</v>
      </c>
      <c r="T79">
        <v>20</v>
      </c>
      <c r="U79" t="s">
        <v>61</v>
      </c>
      <c r="V79" t="s">
        <v>213</v>
      </c>
      <c r="W79">
        <v>0.52700000000000002</v>
      </c>
      <c r="X79">
        <v>8.93</v>
      </c>
      <c r="Y79">
        <v>24.2</v>
      </c>
      <c r="AA79">
        <v>1</v>
      </c>
      <c r="AB79">
        <v>1</v>
      </c>
      <c r="AD79">
        <v>20</v>
      </c>
      <c r="AE79">
        <v>20</v>
      </c>
      <c r="AF79">
        <v>20</v>
      </c>
      <c r="AI79">
        <v>5.1282051282051286</v>
      </c>
      <c r="AJ79" t="s">
        <v>474</v>
      </c>
      <c r="AM79">
        <v>2</v>
      </c>
      <c r="AN79" t="s">
        <v>473</v>
      </c>
      <c r="AO79">
        <v>316.67400578999991</v>
      </c>
      <c r="AP79">
        <v>316.67400578999991</v>
      </c>
      <c r="AQ79">
        <v>316.67400578999991</v>
      </c>
      <c r="AT79">
        <v>10.016508361085878</v>
      </c>
      <c r="AU79" t="s">
        <v>474</v>
      </c>
      <c r="AY79">
        <v>107</v>
      </c>
      <c r="BC79">
        <v>0.89379999999999993</v>
      </c>
      <c r="BD79">
        <v>9.9910494517789221</v>
      </c>
      <c r="BE79">
        <v>333.38639195219753</v>
      </c>
      <c r="BJ79">
        <v>44126</v>
      </c>
      <c r="BK79" t="s">
        <v>431</v>
      </c>
      <c r="BL79" t="s">
        <v>292</v>
      </c>
      <c r="BM79">
        <v>79</v>
      </c>
      <c r="BN79">
        <v>1</v>
      </c>
      <c r="BO79">
        <v>1</v>
      </c>
      <c r="BP79" t="s">
        <v>60</v>
      </c>
      <c r="BQ79" t="s">
        <v>212</v>
      </c>
      <c r="BR79">
        <v>3.8300000000000001E-2</v>
      </c>
      <c r="BS79">
        <v>0.91200000000000003</v>
      </c>
      <c r="BT79">
        <v>19.3</v>
      </c>
      <c r="BU79" t="s">
        <v>61</v>
      </c>
      <c r="BV79" t="s">
        <v>213</v>
      </c>
      <c r="BW79">
        <v>0.69</v>
      </c>
      <c r="BX79">
        <v>11.8</v>
      </c>
      <c r="BY79">
        <v>322</v>
      </c>
      <c r="CA79">
        <v>1</v>
      </c>
      <c r="CB79">
        <v>1</v>
      </c>
      <c r="CD79">
        <v>19.3</v>
      </c>
      <c r="CE79">
        <v>19.3</v>
      </c>
      <c r="CF79">
        <v>19.3</v>
      </c>
      <c r="CM79">
        <v>1</v>
      </c>
      <c r="CO79">
        <v>322</v>
      </c>
      <c r="CP79">
        <v>322</v>
      </c>
      <c r="CQ79">
        <v>322</v>
      </c>
    </row>
    <row r="80" spans="1:99" x14ac:dyDescent="0.2">
      <c r="A80" t="s">
        <v>293</v>
      </c>
      <c r="B80">
        <f t="shared" si="6"/>
        <v>59.9</v>
      </c>
      <c r="C80">
        <f t="shared" si="7"/>
        <v>60.2</v>
      </c>
      <c r="E80" s="24">
        <f t="shared" si="2"/>
        <v>609.2837310000001</v>
      </c>
      <c r="F80" s="24">
        <f t="shared" si="3"/>
        <v>622.67284492587476</v>
      </c>
      <c r="G80" s="24">
        <f t="shared" si="5"/>
        <v>529</v>
      </c>
      <c r="H80" s="24"/>
      <c r="J80">
        <v>44119</v>
      </c>
      <c r="K80" t="s">
        <v>396</v>
      </c>
      <c r="L80" t="s">
        <v>293</v>
      </c>
      <c r="M80">
        <v>80</v>
      </c>
      <c r="N80">
        <v>1</v>
      </c>
      <c r="O80">
        <v>1</v>
      </c>
      <c r="P80" t="s">
        <v>60</v>
      </c>
      <c r="Q80" t="s">
        <v>212</v>
      </c>
      <c r="R80">
        <v>0.122</v>
      </c>
      <c r="S80">
        <v>2.56</v>
      </c>
      <c r="T80">
        <v>59.9</v>
      </c>
      <c r="U80" t="s">
        <v>61</v>
      </c>
      <c r="V80" t="s">
        <v>213</v>
      </c>
      <c r="W80">
        <v>0.69299999999999995</v>
      </c>
      <c r="X80">
        <v>11.9</v>
      </c>
      <c r="Y80">
        <v>49.6</v>
      </c>
      <c r="AA80">
        <v>1</v>
      </c>
      <c r="AB80">
        <v>1</v>
      </c>
      <c r="AD80">
        <v>59.9</v>
      </c>
      <c r="AE80">
        <v>59.9</v>
      </c>
      <c r="AF80">
        <v>59.9</v>
      </c>
      <c r="AK80">
        <v>111.19</v>
      </c>
      <c r="AL80" t="s">
        <v>474</v>
      </c>
      <c r="AM80">
        <v>2</v>
      </c>
      <c r="AN80" t="s">
        <v>473</v>
      </c>
      <c r="AO80">
        <v>609.2837310000001</v>
      </c>
      <c r="AP80">
        <v>609.2837310000001</v>
      </c>
      <c r="AQ80">
        <v>609.2837310000001</v>
      </c>
      <c r="AV80">
        <v>1235.3871633400004</v>
      </c>
      <c r="AW80" t="s">
        <v>475</v>
      </c>
      <c r="AY80">
        <v>108</v>
      </c>
      <c r="BC80">
        <v>0.89279999999999993</v>
      </c>
      <c r="BD80">
        <v>13.328853046594984</v>
      </c>
      <c r="BE80">
        <v>622.67284492587476</v>
      </c>
      <c r="BJ80">
        <v>44126</v>
      </c>
      <c r="BK80" t="s">
        <v>431</v>
      </c>
      <c r="BL80" t="s">
        <v>293</v>
      </c>
      <c r="BM80">
        <v>80</v>
      </c>
      <c r="BN80">
        <v>1</v>
      </c>
      <c r="BO80">
        <v>1</v>
      </c>
      <c r="BP80" t="s">
        <v>60</v>
      </c>
      <c r="BQ80" t="s">
        <v>212</v>
      </c>
      <c r="BR80">
        <v>0.106</v>
      </c>
      <c r="BS80">
        <v>2.2599999999999998</v>
      </c>
      <c r="BT80">
        <v>60.2</v>
      </c>
      <c r="BU80" t="s">
        <v>61</v>
      </c>
      <c r="BV80" t="s">
        <v>213</v>
      </c>
      <c r="BW80">
        <v>0.85</v>
      </c>
      <c r="BX80">
        <v>14.5</v>
      </c>
      <c r="BY80">
        <v>529</v>
      </c>
      <c r="CA80">
        <v>1</v>
      </c>
      <c r="CB80">
        <v>1</v>
      </c>
      <c r="CD80">
        <v>60.2</v>
      </c>
      <c r="CE80">
        <v>60.2</v>
      </c>
      <c r="CF80">
        <v>60.2</v>
      </c>
      <c r="CM80">
        <v>1</v>
      </c>
      <c r="CO80">
        <v>529</v>
      </c>
      <c r="CP80">
        <v>529</v>
      </c>
      <c r="CQ80">
        <v>529</v>
      </c>
    </row>
    <row r="81" spans="1:95" x14ac:dyDescent="0.2">
      <c r="A81" t="s">
        <v>294</v>
      </c>
      <c r="B81">
        <f t="shared" si="6"/>
        <v>71.2</v>
      </c>
      <c r="C81">
        <f t="shared" si="7"/>
        <v>73.900000000000006</v>
      </c>
      <c r="E81" s="24">
        <f t="shared" si="2"/>
        <v>363.75815599999999</v>
      </c>
      <c r="F81" s="24">
        <f t="shared" si="3"/>
        <v>380.89567684559256</v>
      </c>
      <c r="G81" s="24">
        <f t="shared" si="5"/>
        <v>352</v>
      </c>
      <c r="H81" s="24"/>
      <c r="J81">
        <v>44119</v>
      </c>
      <c r="K81" t="s">
        <v>396</v>
      </c>
      <c r="L81" t="s">
        <v>294</v>
      </c>
      <c r="M81">
        <v>81</v>
      </c>
      <c r="N81">
        <v>1</v>
      </c>
      <c r="O81">
        <v>1</v>
      </c>
      <c r="P81" t="s">
        <v>60</v>
      </c>
      <c r="Q81" t="s">
        <v>212</v>
      </c>
      <c r="R81">
        <v>0.14599999999999999</v>
      </c>
      <c r="S81">
        <v>2.94</v>
      </c>
      <c r="T81">
        <v>71.2</v>
      </c>
      <c r="U81" t="s">
        <v>61</v>
      </c>
      <c r="V81" t="s">
        <v>213</v>
      </c>
      <c r="W81">
        <v>0.54900000000000004</v>
      </c>
      <c r="X81">
        <v>9.4</v>
      </c>
      <c r="Y81">
        <v>28.3</v>
      </c>
      <c r="AA81">
        <v>1</v>
      </c>
      <c r="AB81">
        <v>1</v>
      </c>
      <c r="AD81">
        <v>71.2</v>
      </c>
      <c r="AE81">
        <v>71.2</v>
      </c>
      <c r="AF81">
        <v>71.2</v>
      </c>
      <c r="AM81">
        <v>2</v>
      </c>
      <c r="AN81" t="s">
        <v>473</v>
      </c>
      <c r="AO81">
        <v>363.75815599999999</v>
      </c>
      <c r="AP81">
        <v>363.75815599999999</v>
      </c>
      <c r="AQ81">
        <v>363.75815599999999</v>
      </c>
      <c r="AY81">
        <v>109</v>
      </c>
      <c r="BC81">
        <v>0.89179999999999993</v>
      </c>
      <c r="BD81">
        <v>10.540479928235031</v>
      </c>
      <c r="BE81">
        <v>380.89567684559256</v>
      </c>
      <c r="BJ81">
        <v>44126</v>
      </c>
      <c r="BK81" t="s">
        <v>431</v>
      </c>
      <c r="BL81" t="s">
        <v>294</v>
      </c>
      <c r="BM81">
        <v>81</v>
      </c>
      <c r="BN81">
        <v>1</v>
      </c>
      <c r="BO81">
        <v>1</v>
      </c>
      <c r="BP81" t="s">
        <v>60</v>
      </c>
      <c r="BQ81" t="s">
        <v>212</v>
      </c>
      <c r="BR81">
        <v>0.13700000000000001</v>
      </c>
      <c r="BS81">
        <v>2.73</v>
      </c>
      <c r="BT81">
        <v>73.900000000000006</v>
      </c>
      <c r="BU81" t="s">
        <v>61</v>
      </c>
      <c r="BV81" t="s">
        <v>213</v>
      </c>
      <c r="BW81">
        <v>0.71499999999999997</v>
      </c>
      <c r="BX81">
        <v>12.2</v>
      </c>
      <c r="BY81">
        <v>352</v>
      </c>
      <c r="CA81">
        <v>1</v>
      </c>
      <c r="CB81">
        <v>1</v>
      </c>
      <c r="CD81">
        <v>73.900000000000006</v>
      </c>
      <c r="CE81">
        <v>73.900000000000006</v>
      </c>
      <c r="CF81">
        <v>73.900000000000006</v>
      </c>
      <c r="CM81">
        <v>1</v>
      </c>
      <c r="CO81">
        <v>352</v>
      </c>
      <c r="CP81">
        <v>352</v>
      </c>
      <c r="CQ81">
        <v>352</v>
      </c>
    </row>
    <row r="82" spans="1:95" x14ac:dyDescent="0.2">
      <c r="A82" t="s">
        <v>295</v>
      </c>
      <c r="B82">
        <f t="shared" si="6"/>
        <v>22.5</v>
      </c>
      <c r="C82">
        <f t="shared" si="7"/>
        <v>21.8</v>
      </c>
      <c r="E82" s="24">
        <f t="shared" si="2"/>
        <v>258.16645474999984</v>
      </c>
      <c r="F82" s="24">
        <f t="shared" si="3"/>
        <v>280.04681024145657</v>
      </c>
      <c r="G82" s="24">
        <f t="shared" si="5"/>
        <v>198</v>
      </c>
      <c r="H82" s="24"/>
      <c r="J82">
        <v>44119</v>
      </c>
      <c r="K82" t="s">
        <v>396</v>
      </c>
      <c r="L82" t="s">
        <v>295</v>
      </c>
      <c r="M82">
        <v>82</v>
      </c>
      <c r="N82">
        <v>1</v>
      </c>
      <c r="O82">
        <v>1</v>
      </c>
      <c r="P82" t="s">
        <v>60</v>
      </c>
      <c r="Q82" t="s">
        <v>212</v>
      </c>
      <c r="R82">
        <v>5.3600000000000002E-2</v>
      </c>
      <c r="S82">
        <v>1.26</v>
      </c>
      <c r="T82">
        <v>22.5</v>
      </c>
      <c r="U82" t="s">
        <v>61</v>
      </c>
      <c r="V82" t="s">
        <v>213</v>
      </c>
      <c r="W82">
        <v>0.48899999999999999</v>
      </c>
      <c r="X82">
        <v>8.35</v>
      </c>
      <c r="Y82">
        <v>19.2</v>
      </c>
      <c r="AA82">
        <v>1</v>
      </c>
      <c r="AB82">
        <v>1</v>
      </c>
      <c r="AD82">
        <v>22.5</v>
      </c>
      <c r="AE82">
        <v>22.5</v>
      </c>
      <c r="AF82">
        <v>22.5</v>
      </c>
      <c r="AM82">
        <v>2</v>
      </c>
      <c r="AN82" t="s">
        <v>473</v>
      </c>
      <c r="AO82">
        <v>258.16645474999984</v>
      </c>
      <c r="AP82">
        <v>258.16645474999984</v>
      </c>
      <c r="AQ82">
        <v>258.16645474999984</v>
      </c>
      <c r="AY82">
        <v>110</v>
      </c>
      <c r="BC82">
        <v>0.89079999999999993</v>
      </c>
      <c r="BD82">
        <v>9.3735967669510565</v>
      </c>
      <c r="BE82">
        <v>280.04681024145657</v>
      </c>
      <c r="BJ82">
        <v>44126</v>
      </c>
      <c r="BK82" t="s">
        <v>431</v>
      </c>
      <c r="BL82" t="s">
        <v>295</v>
      </c>
      <c r="BM82">
        <v>82</v>
      </c>
      <c r="BN82">
        <v>1</v>
      </c>
      <c r="BO82">
        <v>1</v>
      </c>
      <c r="BP82" t="s">
        <v>60</v>
      </c>
      <c r="BQ82" t="s">
        <v>212</v>
      </c>
      <c r="BR82">
        <v>4.0899999999999999E-2</v>
      </c>
      <c r="BS82">
        <v>0.99199999999999999</v>
      </c>
      <c r="BT82">
        <v>21.8</v>
      </c>
      <c r="BU82" t="s">
        <v>61</v>
      </c>
      <c r="BV82" t="s">
        <v>213</v>
      </c>
      <c r="BW82">
        <v>0.59799999999999998</v>
      </c>
      <c r="BX82">
        <v>10.199999999999999</v>
      </c>
      <c r="BY82">
        <v>198</v>
      </c>
      <c r="CA82">
        <v>1</v>
      </c>
      <c r="CB82">
        <v>1</v>
      </c>
      <c r="CD82">
        <v>21.8</v>
      </c>
      <c r="CE82">
        <v>21.8</v>
      </c>
      <c r="CF82">
        <v>21.8</v>
      </c>
      <c r="CM82">
        <v>1</v>
      </c>
      <c r="CO82">
        <v>198</v>
      </c>
      <c r="CP82">
        <v>198</v>
      </c>
      <c r="CQ82">
        <v>198</v>
      </c>
    </row>
    <row r="83" spans="1:95" x14ac:dyDescent="0.2">
      <c r="A83" t="s">
        <v>296</v>
      </c>
      <c r="B83">
        <f t="shared" ref="B83:B146" si="8">AF83</f>
        <v>34.1</v>
      </c>
      <c r="C83">
        <f t="shared" ref="C83:C146" si="9">CF83</f>
        <v>33.5</v>
      </c>
      <c r="E83" s="24">
        <f t="shared" ref="E83:E146" si="10">AQ83</f>
        <v>666.97687499999995</v>
      </c>
      <c r="F83" s="24">
        <f t="shared" ref="F83:F146" si="11">BE83</f>
        <v>685.21875716298428</v>
      </c>
      <c r="G83" s="24">
        <f t="shared" ref="G83:G146" si="12">CQ83</f>
        <v>619</v>
      </c>
      <c r="H83" s="24"/>
      <c r="J83">
        <v>44119</v>
      </c>
      <c r="K83" t="s">
        <v>396</v>
      </c>
      <c r="L83" t="s">
        <v>296</v>
      </c>
      <c r="M83">
        <v>83</v>
      </c>
      <c r="N83">
        <v>1</v>
      </c>
      <c r="O83">
        <v>1</v>
      </c>
      <c r="P83" t="s">
        <v>60</v>
      </c>
      <c r="Q83" t="s">
        <v>212</v>
      </c>
      <c r="R83">
        <v>7.5200000000000003E-2</v>
      </c>
      <c r="S83">
        <v>1.67</v>
      </c>
      <c r="T83">
        <v>34.1</v>
      </c>
      <c r="U83" t="s">
        <v>61</v>
      </c>
      <c r="V83" t="s">
        <v>213</v>
      </c>
      <c r="W83">
        <v>0.72799999999999998</v>
      </c>
      <c r="X83">
        <v>12.5</v>
      </c>
      <c r="Y83">
        <v>55.2</v>
      </c>
      <c r="AA83">
        <v>1</v>
      </c>
      <c r="AB83">
        <v>1</v>
      </c>
      <c r="AD83">
        <v>34.1</v>
      </c>
      <c r="AE83">
        <v>34.1</v>
      </c>
      <c r="AF83">
        <v>34.1</v>
      </c>
      <c r="AM83">
        <v>2</v>
      </c>
      <c r="AN83" t="s">
        <v>473</v>
      </c>
      <c r="AO83">
        <v>666.97687499999995</v>
      </c>
      <c r="AP83">
        <v>666.97687499999995</v>
      </c>
      <c r="AQ83">
        <v>666.97687499999995</v>
      </c>
      <c r="AY83">
        <v>111</v>
      </c>
      <c r="BC83">
        <v>0.88979999999999992</v>
      </c>
      <c r="BD83">
        <v>14.048100696785795</v>
      </c>
      <c r="BE83">
        <v>685.21875716298428</v>
      </c>
      <c r="BJ83">
        <v>44126</v>
      </c>
      <c r="BK83" t="s">
        <v>431</v>
      </c>
      <c r="BL83" t="s">
        <v>296</v>
      </c>
      <c r="BM83">
        <v>83</v>
      </c>
      <c r="BN83">
        <v>1</v>
      </c>
      <c r="BO83">
        <v>1</v>
      </c>
      <c r="BP83" t="s">
        <v>60</v>
      </c>
      <c r="BQ83" t="s">
        <v>212</v>
      </c>
      <c r="BR83">
        <v>6.0699999999999997E-2</v>
      </c>
      <c r="BS83">
        <v>1.37</v>
      </c>
      <c r="BT83">
        <v>33.5</v>
      </c>
      <c r="BU83" t="s">
        <v>61</v>
      </c>
      <c r="BV83" t="s">
        <v>213</v>
      </c>
      <c r="BW83">
        <v>0.91600000000000004</v>
      </c>
      <c r="BX83">
        <v>15.7</v>
      </c>
      <c r="BY83">
        <v>619</v>
      </c>
      <c r="CA83">
        <v>1</v>
      </c>
      <c r="CB83">
        <v>1</v>
      </c>
      <c r="CD83">
        <v>33.5</v>
      </c>
      <c r="CE83">
        <v>33.5</v>
      </c>
      <c r="CF83">
        <v>33.5</v>
      </c>
      <c r="CM83">
        <v>1</v>
      </c>
      <c r="CO83">
        <v>619</v>
      </c>
      <c r="CP83">
        <v>619</v>
      </c>
      <c r="CQ83">
        <v>619</v>
      </c>
    </row>
    <row r="84" spans="1:95" x14ac:dyDescent="0.2">
      <c r="A84" t="s">
        <v>297</v>
      </c>
      <c r="B84">
        <f t="shared" si="8"/>
        <v>34.299999999999997</v>
      </c>
      <c r="C84">
        <f t="shared" si="9"/>
        <v>33.700000000000003</v>
      </c>
      <c r="E84" s="24">
        <f t="shared" si="10"/>
        <v>156.24398474999998</v>
      </c>
      <c r="F84" s="24">
        <f t="shared" si="11"/>
        <v>184.81047206318294</v>
      </c>
      <c r="G84" s="24">
        <f t="shared" si="12"/>
        <v>185</v>
      </c>
      <c r="H84" s="24"/>
      <c r="J84">
        <v>44119</v>
      </c>
      <c r="K84" t="s">
        <v>396</v>
      </c>
      <c r="L84" t="s">
        <v>297</v>
      </c>
      <c r="M84">
        <v>84</v>
      </c>
      <c r="N84">
        <v>1</v>
      </c>
      <c r="O84">
        <v>1</v>
      </c>
      <c r="P84" t="s">
        <v>60</v>
      </c>
      <c r="Q84" t="s">
        <v>212</v>
      </c>
      <c r="R84">
        <v>7.4399999999999994E-2</v>
      </c>
      <c r="S84">
        <v>1.67</v>
      </c>
      <c r="T84">
        <v>34.299999999999997</v>
      </c>
      <c r="U84" t="s">
        <v>61</v>
      </c>
      <c r="V84" t="s">
        <v>213</v>
      </c>
      <c r="W84">
        <v>0.434</v>
      </c>
      <c r="X84">
        <v>7.35</v>
      </c>
      <c r="Y84">
        <v>10.6</v>
      </c>
      <c r="AA84">
        <v>1</v>
      </c>
      <c r="AB84">
        <v>1</v>
      </c>
      <c r="AD84">
        <v>34.299999999999997</v>
      </c>
      <c r="AE84">
        <v>34.299999999999997</v>
      </c>
      <c r="AF84">
        <v>34.299999999999997</v>
      </c>
      <c r="AM84">
        <v>2</v>
      </c>
      <c r="AN84" t="s">
        <v>473</v>
      </c>
      <c r="AO84">
        <v>156.24398474999998</v>
      </c>
      <c r="AP84">
        <v>156.24398474999998</v>
      </c>
      <c r="AQ84">
        <v>156.24398474999998</v>
      </c>
      <c r="AY84">
        <v>112</v>
      </c>
      <c r="BC84">
        <v>0.88879999999999992</v>
      </c>
      <c r="BD84">
        <v>8.2695769576957705</v>
      </c>
      <c r="BE84">
        <v>184.81047206318294</v>
      </c>
      <c r="BJ84">
        <v>44126</v>
      </c>
      <c r="BK84" t="s">
        <v>431</v>
      </c>
      <c r="BL84" t="s">
        <v>297</v>
      </c>
      <c r="BM84">
        <v>84</v>
      </c>
      <c r="BN84">
        <v>1</v>
      </c>
      <c r="BO84">
        <v>1</v>
      </c>
      <c r="BP84" t="s">
        <v>60</v>
      </c>
      <c r="BQ84" t="s">
        <v>212</v>
      </c>
      <c r="BR84">
        <v>5.8700000000000002E-2</v>
      </c>
      <c r="BS84">
        <v>1.38</v>
      </c>
      <c r="BT84">
        <v>33.700000000000003</v>
      </c>
      <c r="BU84" t="s">
        <v>61</v>
      </c>
      <c r="BV84" t="s">
        <v>213</v>
      </c>
      <c r="BW84">
        <v>0.59199999999999997</v>
      </c>
      <c r="BX84">
        <v>10.1</v>
      </c>
      <c r="BY84">
        <v>185</v>
      </c>
      <c r="CA84">
        <v>1</v>
      </c>
      <c r="CB84">
        <v>1</v>
      </c>
      <c r="CD84">
        <v>33.700000000000003</v>
      </c>
      <c r="CE84">
        <v>33.700000000000003</v>
      </c>
      <c r="CF84">
        <v>33.700000000000003</v>
      </c>
      <c r="CM84">
        <v>1</v>
      </c>
      <c r="CO84">
        <v>185</v>
      </c>
      <c r="CP84">
        <v>185</v>
      </c>
      <c r="CQ84">
        <v>185</v>
      </c>
    </row>
    <row r="85" spans="1:95" x14ac:dyDescent="0.2">
      <c r="A85" t="s">
        <v>298</v>
      </c>
      <c r="B85">
        <f t="shared" si="8"/>
        <v>27</v>
      </c>
      <c r="C85">
        <f t="shared" si="9"/>
        <v>25.5</v>
      </c>
      <c r="E85" s="24">
        <f t="shared" si="10"/>
        <v>453.10193900000002</v>
      </c>
      <c r="F85" s="24">
        <f t="shared" si="11"/>
        <v>472.7828684811119</v>
      </c>
      <c r="G85" s="24">
        <f t="shared" si="12"/>
        <v>367</v>
      </c>
      <c r="H85" s="24"/>
      <c r="J85">
        <v>44119</v>
      </c>
      <c r="K85" t="s">
        <v>396</v>
      </c>
      <c r="L85" t="s">
        <v>298</v>
      </c>
      <c r="M85">
        <v>85</v>
      </c>
      <c r="N85">
        <v>1</v>
      </c>
      <c r="O85">
        <v>1</v>
      </c>
      <c r="P85" t="s">
        <v>60</v>
      </c>
      <c r="Q85" t="s">
        <v>212</v>
      </c>
      <c r="R85">
        <v>6.1699999999999998E-2</v>
      </c>
      <c r="S85">
        <v>1.42</v>
      </c>
      <c r="T85">
        <v>27</v>
      </c>
      <c r="U85" t="s">
        <v>61</v>
      </c>
      <c r="V85" t="s">
        <v>213</v>
      </c>
      <c r="W85">
        <v>0.60299999999999998</v>
      </c>
      <c r="X85">
        <v>10.3</v>
      </c>
      <c r="Y85">
        <v>36</v>
      </c>
      <c r="AA85">
        <v>1</v>
      </c>
      <c r="AB85">
        <v>1</v>
      </c>
      <c r="AD85">
        <v>27</v>
      </c>
      <c r="AE85">
        <v>27</v>
      </c>
      <c r="AF85">
        <v>27</v>
      </c>
      <c r="AM85">
        <v>2</v>
      </c>
      <c r="AN85" t="s">
        <v>473</v>
      </c>
      <c r="AO85">
        <v>453.10193900000002</v>
      </c>
      <c r="AP85">
        <v>453.10193900000002</v>
      </c>
      <c r="AQ85">
        <v>453.10193900000002</v>
      </c>
      <c r="AY85">
        <v>113</v>
      </c>
      <c r="BC85">
        <v>0.88779999999999992</v>
      </c>
      <c r="BD85">
        <v>11.601712097319218</v>
      </c>
      <c r="BE85">
        <v>472.7828684811119</v>
      </c>
      <c r="BJ85">
        <v>44126</v>
      </c>
      <c r="BK85" t="s">
        <v>431</v>
      </c>
      <c r="BL85" t="s">
        <v>298</v>
      </c>
      <c r="BM85">
        <v>85</v>
      </c>
      <c r="BN85">
        <v>1</v>
      </c>
      <c r="BO85">
        <v>1</v>
      </c>
      <c r="BP85" t="s">
        <v>60</v>
      </c>
      <c r="BQ85" t="s">
        <v>212</v>
      </c>
      <c r="BR85">
        <v>4.7800000000000002E-2</v>
      </c>
      <c r="BS85">
        <v>1.1100000000000001</v>
      </c>
      <c r="BT85">
        <v>25.5</v>
      </c>
      <c r="BU85" t="s">
        <v>61</v>
      </c>
      <c r="BV85" t="s">
        <v>213</v>
      </c>
      <c r="BW85">
        <v>0.72599999999999998</v>
      </c>
      <c r="BX85">
        <v>12.4</v>
      </c>
      <c r="BY85">
        <v>367</v>
      </c>
      <c r="CA85">
        <v>1</v>
      </c>
      <c r="CB85">
        <v>1</v>
      </c>
      <c r="CD85">
        <v>25.5</v>
      </c>
      <c r="CE85">
        <v>25.5</v>
      </c>
      <c r="CF85">
        <v>25.5</v>
      </c>
      <c r="CM85">
        <v>1</v>
      </c>
      <c r="CO85">
        <v>367</v>
      </c>
      <c r="CP85">
        <v>367</v>
      </c>
      <c r="CQ85">
        <v>367</v>
      </c>
    </row>
    <row r="86" spans="1:95" x14ac:dyDescent="0.2">
      <c r="A86" t="s">
        <v>299</v>
      </c>
      <c r="B86">
        <f t="shared" si="8"/>
        <v>26</v>
      </c>
      <c r="C86">
        <f t="shared" si="9"/>
        <v>25.3</v>
      </c>
      <c r="E86" s="24">
        <f t="shared" si="10"/>
        <v>319.68812735999995</v>
      </c>
      <c r="F86" s="24">
        <f t="shared" si="11"/>
        <v>343.12755455699801</v>
      </c>
      <c r="G86" s="24">
        <f t="shared" si="12"/>
        <v>308</v>
      </c>
      <c r="H86" s="24"/>
      <c r="J86">
        <v>44119</v>
      </c>
      <c r="K86" t="s">
        <v>396</v>
      </c>
      <c r="L86" t="s">
        <v>299</v>
      </c>
      <c r="M86">
        <v>86</v>
      </c>
      <c r="N86">
        <v>1</v>
      </c>
      <c r="O86">
        <v>1</v>
      </c>
      <c r="P86" t="s">
        <v>60</v>
      </c>
      <c r="Q86" t="s">
        <v>212</v>
      </c>
      <c r="R86">
        <v>6.0600000000000001E-2</v>
      </c>
      <c r="S86">
        <v>1.38</v>
      </c>
      <c r="T86">
        <v>26</v>
      </c>
      <c r="U86" t="s">
        <v>61</v>
      </c>
      <c r="V86" t="s">
        <v>213</v>
      </c>
      <c r="W86">
        <v>0.52900000000000003</v>
      </c>
      <c r="X86">
        <v>8.9600000000000009</v>
      </c>
      <c r="Y86">
        <v>24.5</v>
      </c>
      <c r="AA86">
        <v>1</v>
      </c>
      <c r="AB86">
        <v>1</v>
      </c>
      <c r="AD86">
        <v>26</v>
      </c>
      <c r="AE86">
        <v>26</v>
      </c>
      <c r="AF86">
        <v>26</v>
      </c>
      <c r="AM86">
        <v>2</v>
      </c>
      <c r="AN86" t="s">
        <v>473</v>
      </c>
      <c r="AO86">
        <v>319.68812735999995</v>
      </c>
      <c r="AP86">
        <v>319.68812735999995</v>
      </c>
      <c r="AQ86">
        <v>319.68812735999995</v>
      </c>
      <c r="AY86">
        <v>114</v>
      </c>
      <c r="BC86">
        <v>0.88679999999999992</v>
      </c>
      <c r="BD86">
        <v>10.103743797925127</v>
      </c>
      <c r="BE86">
        <v>343.12755455699801</v>
      </c>
      <c r="BJ86">
        <v>44126</v>
      </c>
      <c r="BK86" t="s">
        <v>431</v>
      </c>
      <c r="BL86" t="s">
        <v>299</v>
      </c>
      <c r="BM86">
        <v>86</v>
      </c>
      <c r="BN86">
        <v>1</v>
      </c>
      <c r="BO86">
        <v>1</v>
      </c>
      <c r="BP86" t="s">
        <v>60</v>
      </c>
      <c r="BQ86" t="s">
        <v>212</v>
      </c>
      <c r="BR86">
        <v>4.7399999999999998E-2</v>
      </c>
      <c r="BS86">
        <v>1.1000000000000001</v>
      </c>
      <c r="BT86">
        <v>25.3</v>
      </c>
      <c r="BU86" t="s">
        <v>61</v>
      </c>
      <c r="BV86" t="s">
        <v>213</v>
      </c>
      <c r="BW86">
        <v>0.68500000000000005</v>
      </c>
      <c r="BX86">
        <v>11.7</v>
      </c>
      <c r="BY86">
        <v>308</v>
      </c>
      <c r="CA86">
        <v>1</v>
      </c>
      <c r="CB86">
        <v>1</v>
      </c>
      <c r="CD86">
        <v>25.3</v>
      </c>
      <c r="CE86">
        <v>25.3</v>
      </c>
      <c r="CF86">
        <v>25.3</v>
      </c>
      <c r="CM86">
        <v>1</v>
      </c>
      <c r="CO86">
        <v>308</v>
      </c>
      <c r="CP86">
        <v>308</v>
      </c>
      <c r="CQ86">
        <v>308</v>
      </c>
    </row>
    <row r="87" spans="1:95" x14ac:dyDescent="0.2">
      <c r="A87" t="s">
        <v>300</v>
      </c>
      <c r="B87">
        <f t="shared" si="8"/>
        <v>88.4</v>
      </c>
      <c r="C87">
        <f t="shared" si="9"/>
        <v>88.3</v>
      </c>
      <c r="E87" s="24">
        <f t="shared" si="10"/>
        <v>332.73553250999998</v>
      </c>
      <c r="F87" s="24">
        <f t="shared" si="11"/>
        <v>356.80232856364864</v>
      </c>
      <c r="G87" s="24">
        <f t="shared" si="12"/>
        <v>318</v>
      </c>
      <c r="H87" s="24"/>
      <c r="J87">
        <v>44119</v>
      </c>
      <c r="K87" t="s">
        <v>396</v>
      </c>
      <c r="L87" t="s">
        <v>300</v>
      </c>
      <c r="M87">
        <v>87</v>
      </c>
      <c r="N87">
        <v>1</v>
      </c>
      <c r="O87">
        <v>1</v>
      </c>
      <c r="P87" t="s">
        <v>60</v>
      </c>
      <c r="Q87" t="s">
        <v>212</v>
      </c>
      <c r="R87">
        <v>0.17499999999999999</v>
      </c>
      <c r="S87">
        <v>3.52</v>
      </c>
      <c r="T87">
        <v>88.4</v>
      </c>
      <c r="U87" t="s">
        <v>61</v>
      </c>
      <c r="V87" t="s">
        <v>213</v>
      </c>
      <c r="W87">
        <v>0.52700000000000002</v>
      </c>
      <c r="X87">
        <v>9.09</v>
      </c>
      <c r="Y87">
        <v>25.6</v>
      </c>
      <c r="AA87">
        <v>1</v>
      </c>
      <c r="AB87">
        <v>1</v>
      </c>
      <c r="AD87">
        <v>88.4</v>
      </c>
      <c r="AE87">
        <v>88.4</v>
      </c>
      <c r="AF87">
        <v>88.4</v>
      </c>
      <c r="AM87">
        <v>2</v>
      </c>
      <c r="AN87" t="s">
        <v>473</v>
      </c>
      <c r="AO87">
        <v>332.73553250999998</v>
      </c>
      <c r="AP87">
        <v>332.73553250999998</v>
      </c>
      <c r="AQ87">
        <v>332.73553250999998</v>
      </c>
      <c r="AY87">
        <v>115</v>
      </c>
      <c r="BC87">
        <v>0.88579999999999992</v>
      </c>
      <c r="BD87">
        <v>10.261910137728607</v>
      </c>
      <c r="BE87">
        <v>356.80232856364864</v>
      </c>
      <c r="BJ87">
        <v>44126</v>
      </c>
      <c r="BK87" t="s">
        <v>431</v>
      </c>
      <c r="BL87" t="s">
        <v>300</v>
      </c>
      <c r="BM87">
        <v>87</v>
      </c>
      <c r="BN87">
        <v>1</v>
      </c>
      <c r="BO87">
        <v>1</v>
      </c>
      <c r="BP87" t="s">
        <v>60</v>
      </c>
      <c r="BQ87" t="s">
        <v>212</v>
      </c>
      <c r="BR87">
        <v>0.161</v>
      </c>
      <c r="BS87">
        <v>3.23</v>
      </c>
      <c r="BT87">
        <v>88.3</v>
      </c>
      <c r="BU87" t="s">
        <v>61</v>
      </c>
      <c r="BV87" t="s">
        <v>213</v>
      </c>
      <c r="BW87">
        <v>0.68600000000000005</v>
      </c>
      <c r="BX87">
        <v>11.8</v>
      </c>
      <c r="BY87">
        <v>318</v>
      </c>
      <c r="CA87">
        <v>1</v>
      </c>
      <c r="CB87">
        <v>1</v>
      </c>
      <c r="CD87">
        <v>88.3</v>
      </c>
      <c r="CE87">
        <v>88.3</v>
      </c>
      <c r="CF87">
        <v>88.3</v>
      </c>
      <c r="CM87">
        <v>1</v>
      </c>
      <c r="CO87">
        <v>318</v>
      </c>
      <c r="CP87">
        <v>318</v>
      </c>
      <c r="CQ87">
        <v>318</v>
      </c>
    </row>
    <row r="88" spans="1:95" x14ac:dyDescent="0.2">
      <c r="A88" t="s">
        <v>301</v>
      </c>
      <c r="B88">
        <f t="shared" si="8"/>
        <v>42</v>
      </c>
      <c r="C88">
        <f t="shared" si="9"/>
        <v>46.6</v>
      </c>
      <c r="E88" s="24"/>
      <c r="F88" s="24"/>
      <c r="G88" s="24">
        <f t="shared" si="12"/>
        <v>1390</v>
      </c>
      <c r="H88" s="24"/>
      <c r="J88">
        <v>44119</v>
      </c>
      <c r="K88" t="s">
        <v>396</v>
      </c>
      <c r="L88" t="s">
        <v>301</v>
      </c>
      <c r="M88">
        <v>88</v>
      </c>
      <c r="N88">
        <v>1</v>
      </c>
      <c r="O88">
        <v>1</v>
      </c>
      <c r="P88" t="s">
        <v>60</v>
      </c>
      <c r="Q88" t="s">
        <v>212</v>
      </c>
      <c r="R88">
        <v>0.113</v>
      </c>
      <c r="S88">
        <v>1.94</v>
      </c>
      <c r="T88">
        <v>42</v>
      </c>
      <c r="U88" t="s">
        <v>61</v>
      </c>
      <c r="V88" t="s">
        <v>213</v>
      </c>
      <c r="W88">
        <v>1.61</v>
      </c>
      <c r="X88">
        <v>27.9</v>
      </c>
      <c r="Y88">
        <v>191</v>
      </c>
      <c r="AA88">
        <v>1</v>
      </c>
      <c r="AB88">
        <v>1</v>
      </c>
      <c r="AD88">
        <v>42</v>
      </c>
      <c r="AE88">
        <v>42</v>
      </c>
      <c r="AF88">
        <v>42</v>
      </c>
      <c r="AM88">
        <v>2</v>
      </c>
      <c r="AN88" t="s">
        <v>473</v>
      </c>
      <c r="AO88">
        <v>1984.4290109999993</v>
      </c>
      <c r="AP88">
        <v>1984.4290109999993</v>
      </c>
      <c r="AQ88">
        <v>1984.4290109999993</v>
      </c>
      <c r="AY88">
        <v>118</v>
      </c>
      <c r="BC88">
        <v>0.88279999999999992</v>
      </c>
      <c r="BD88">
        <v>31.603987313094699</v>
      </c>
      <c r="BE88">
        <v>2234.8538618216248</v>
      </c>
      <c r="BJ88">
        <v>44126</v>
      </c>
      <c r="BK88" t="s">
        <v>431</v>
      </c>
      <c r="BL88" t="s">
        <v>301</v>
      </c>
      <c r="BM88">
        <v>88</v>
      </c>
      <c r="BN88">
        <v>1</v>
      </c>
      <c r="BO88">
        <v>1</v>
      </c>
      <c r="BP88" t="s">
        <v>60</v>
      </c>
      <c r="BQ88" t="s">
        <v>212</v>
      </c>
      <c r="BR88">
        <v>8.0399999999999999E-2</v>
      </c>
      <c r="BS88">
        <v>1.8</v>
      </c>
      <c r="BT88">
        <v>46.6</v>
      </c>
      <c r="BU88" t="s">
        <v>61</v>
      </c>
      <c r="BV88" t="s">
        <v>213</v>
      </c>
      <c r="BW88">
        <v>1.55</v>
      </c>
      <c r="BX88">
        <v>26.3</v>
      </c>
      <c r="BY88">
        <v>1390</v>
      </c>
      <c r="CA88">
        <v>1</v>
      </c>
      <c r="CB88">
        <v>1</v>
      </c>
      <c r="CD88">
        <v>46.6</v>
      </c>
      <c r="CE88">
        <v>46.6</v>
      </c>
      <c r="CF88">
        <v>46.6</v>
      </c>
      <c r="CM88">
        <v>1</v>
      </c>
      <c r="CO88">
        <v>1390</v>
      </c>
      <c r="CP88">
        <v>1390</v>
      </c>
      <c r="CQ88">
        <v>1390</v>
      </c>
    </row>
    <row r="89" spans="1:95" x14ac:dyDescent="0.2">
      <c r="A89" t="s">
        <v>302</v>
      </c>
      <c r="B89">
        <f t="shared" si="8"/>
        <v>55.3</v>
      </c>
      <c r="C89">
        <f t="shared" si="9"/>
        <v>54.7</v>
      </c>
      <c r="E89" s="24">
        <f t="shared" si="10"/>
        <v>531.61709099999973</v>
      </c>
      <c r="F89" s="24">
        <f t="shared" si="11"/>
        <v>558.31588817508236</v>
      </c>
      <c r="G89" s="24">
        <f t="shared" si="12"/>
        <v>410</v>
      </c>
      <c r="H89" s="24"/>
      <c r="J89">
        <v>44119</v>
      </c>
      <c r="K89" t="s">
        <v>396</v>
      </c>
      <c r="L89" t="s">
        <v>302</v>
      </c>
      <c r="M89">
        <v>89</v>
      </c>
      <c r="N89">
        <v>1</v>
      </c>
      <c r="O89">
        <v>1</v>
      </c>
      <c r="P89" t="s">
        <v>60</v>
      </c>
      <c r="Q89" t="s">
        <v>212</v>
      </c>
      <c r="R89">
        <v>0.11700000000000001</v>
      </c>
      <c r="S89">
        <v>2.4</v>
      </c>
      <c r="T89">
        <v>55.3</v>
      </c>
      <c r="U89" t="s">
        <v>61</v>
      </c>
      <c r="V89" t="s">
        <v>213</v>
      </c>
      <c r="W89">
        <v>0.65300000000000002</v>
      </c>
      <c r="X89">
        <v>11.1</v>
      </c>
      <c r="Y89">
        <v>42.8</v>
      </c>
      <c r="AA89">
        <v>1</v>
      </c>
      <c r="AB89">
        <v>1</v>
      </c>
      <c r="AD89">
        <v>55.3</v>
      </c>
      <c r="AE89">
        <v>55.3</v>
      </c>
      <c r="AF89">
        <v>55.3</v>
      </c>
      <c r="AM89">
        <v>2</v>
      </c>
      <c r="AN89" t="s">
        <v>473</v>
      </c>
      <c r="AO89">
        <v>531.61709099999973</v>
      </c>
      <c r="AP89">
        <v>531.61709099999973</v>
      </c>
      <c r="AQ89">
        <v>531.61709099999973</v>
      </c>
      <c r="AY89">
        <v>119</v>
      </c>
      <c r="BC89">
        <v>0.88179999999999992</v>
      </c>
      <c r="BD89">
        <v>12.587888410070311</v>
      </c>
      <c r="BE89">
        <v>558.31588817508236</v>
      </c>
      <c r="BJ89">
        <v>44126</v>
      </c>
      <c r="BK89" t="s">
        <v>431</v>
      </c>
      <c r="BL89" t="s">
        <v>302</v>
      </c>
      <c r="BM89">
        <v>89</v>
      </c>
      <c r="BN89">
        <v>1</v>
      </c>
      <c r="BO89">
        <v>1</v>
      </c>
      <c r="BP89" t="s">
        <v>60</v>
      </c>
      <c r="BQ89" t="s">
        <v>212</v>
      </c>
      <c r="BR89">
        <v>9.5899999999999999E-2</v>
      </c>
      <c r="BS89">
        <v>2.0699999999999998</v>
      </c>
      <c r="BT89">
        <v>54.7</v>
      </c>
      <c r="BU89" t="s">
        <v>61</v>
      </c>
      <c r="BV89" t="s">
        <v>213</v>
      </c>
      <c r="BW89">
        <v>0.749</v>
      </c>
      <c r="BX89">
        <v>13</v>
      </c>
      <c r="BY89">
        <v>410</v>
      </c>
      <c r="CA89">
        <v>1</v>
      </c>
      <c r="CB89">
        <v>1</v>
      </c>
      <c r="CD89">
        <v>54.7</v>
      </c>
      <c r="CE89">
        <v>54.7</v>
      </c>
      <c r="CF89">
        <v>54.7</v>
      </c>
      <c r="CM89">
        <v>1</v>
      </c>
      <c r="CO89">
        <v>410</v>
      </c>
      <c r="CP89">
        <v>410</v>
      </c>
      <c r="CQ89">
        <v>410</v>
      </c>
    </row>
    <row r="90" spans="1:95" x14ac:dyDescent="0.2">
      <c r="A90" t="s">
        <v>303</v>
      </c>
      <c r="B90">
        <f t="shared" si="8"/>
        <v>97.4</v>
      </c>
      <c r="C90">
        <f t="shared" si="9"/>
        <v>97</v>
      </c>
      <c r="E90" s="24">
        <f t="shared" si="10"/>
        <v>541.37182399999995</v>
      </c>
      <c r="F90" s="24">
        <f t="shared" si="11"/>
        <v>569.41256194311018</v>
      </c>
      <c r="G90" s="24">
        <f t="shared" si="12"/>
        <v>396</v>
      </c>
      <c r="H90" s="24"/>
      <c r="J90">
        <v>44119</v>
      </c>
      <c r="K90" t="s">
        <v>396</v>
      </c>
      <c r="L90" t="s">
        <v>303</v>
      </c>
      <c r="M90">
        <v>90</v>
      </c>
      <c r="N90">
        <v>1</v>
      </c>
      <c r="O90">
        <v>1</v>
      </c>
      <c r="P90" t="s">
        <v>60</v>
      </c>
      <c r="Q90" t="s">
        <v>212</v>
      </c>
      <c r="R90">
        <v>0.193</v>
      </c>
      <c r="S90">
        <v>3.82</v>
      </c>
      <c r="T90">
        <v>97.4</v>
      </c>
      <c r="U90" t="s">
        <v>61</v>
      </c>
      <c r="V90" t="s">
        <v>213</v>
      </c>
      <c r="W90">
        <v>0.65400000000000003</v>
      </c>
      <c r="X90">
        <v>11.2</v>
      </c>
      <c r="Y90">
        <v>43.8</v>
      </c>
      <c r="AA90">
        <v>1</v>
      </c>
      <c r="AB90">
        <v>1</v>
      </c>
      <c r="AD90">
        <v>97.4</v>
      </c>
      <c r="AE90">
        <v>97.4</v>
      </c>
      <c r="AF90">
        <v>97.4</v>
      </c>
      <c r="AM90">
        <v>2</v>
      </c>
      <c r="AN90" t="s">
        <v>473</v>
      </c>
      <c r="AO90">
        <v>541.37182399999995</v>
      </c>
      <c r="AP90">
        <v>541.37182399999995</v>
      </c>
      <c r="AQ90">
        <v>541.37182399999995</v>
      </c>
      <c r="AY90">
        <v>120</v>
      </c>
      <c r="BC90">
        <v>0.88079999999999992</v>
      </c>
      <c r="BD90">
        <v>12.715712988192553</v>
      </c>
      <c r="BE90">
        <v>569.41256194311018</v>
      </c>
      <c r="BJ90">
        <v>44126</v>
      </c>
      <c r="BK90" t="s">
        <v>431</v>
      </c>
      <c r="BL90" t="s">
        <v>303</v>
      </c>
      <c r="BM90">
        <v>90</v>
      </c>
      <c r="BN90">
        <v>1</v>
      </c>
      <c r="BO90">
        <v>1</v>
      </c>
      <c r="BP90" t="s">
        <v>60</v>
      </c>
      <c r="BQ90" t="s">
        <v>212</v>
      </c>
      <c r="BR90">
        <v>0.17499999999999999</v>
      </c>
      <c r="BS90">
        <v>3.54</v>
      </c>
      <c r="BT90">
        <v>97</v>
      </c>
      <c r="BU90" t="s">
        <v>61</v>
      </c>
      <c r="BV90" t="s">
        <v>213</v>
      </c>
      <c r="BW90">
        <v>0.76100000000000001</v>
      </c>
      <c r="BX90">
        <v>12.8</v>
      </c>
      <c r="BY90">
        <v>396</v>
      </c>
      <c r="CA90">
        <v>1</v>
      </c>
      <c r="CB90">
        <v>1</v>
      </c>
      <c r="CD90">
        <v>97</v>
      </c>
      <c r="CE90">
        <v>97</v>
      </c>
      <c r="CF90">
        <v>97</v>
      </c>
      <c r="CM90">
        <v>1</v>
      </c>
      <c r="CO90">
        <v>396</v>
      </c>
      <c r="CP90">
        <v>396</v>
      </c>
      <c r="CQ90">
        <v>396</v>
      </c>
    </row>
    <row r="91" spans="1:95" x14ac:dyDescent="0.2">
      <c r="A91" t="s">
        <v>304</v>
      </c>
      <c r="B91">
        <f t="shared" si="8"/>
        <v>25.9</v>
      </c>
      <c r="C91">
        <f t="shared" si="9"/>
        <v>26.8</v>
      </c>
      <c r="E91" s="24">
        <f t="shared" si="10"/>
        <v>482.64455599999985</v>
      </c>
      <c r="F91" s="24">
        <f t="shared" si="11"/>
        <v>511.48976629409208</v>
      </c>
      <c r="G91" s="24">
        <f t="shared" si="12"/>
        <v>332</v>
      </c>
      <c r="H91" s="24"/>
      <c r="J91">
        <v>44119</v>
      </c>
      <c r="K91" t="s">
        <v>396</v>
      </c>
      <c r="L91" t="s">
        <v>304</v>
      </c>
      <c r="M91">
        <v>91</v>
      </c>
      <c r="N91">
        <v>1</v>
      </c>
      <c r="O91">
        <v>1</v>
      </c>
      <c r="P91" t="s">
        <v>60</v>
      </c>
      <c r="Q91" t="s">
        <v>212</v>
      </c>
      <c r="R91">
        <v>6.2799999999999995E-2</v>
      </c>
      <c r="S91">
        <v>1.38</v>
      </c>
      <c r="T91">
        <v>25.9</v>
      </c>
      <c r="U91" t="s">
        <v>61</v>
      </c>
      <c r="V91" t="s">
        <v>213</v>
      </c>
      <c r="W91">
        <v>0.624</v>
      </c>
      <c r="X91">
        <v>10.6</v>
      </c>
      <c r="Y91">
        <v>38.700000000000003</v>
      </c>
      <c r="AA91">
        <v>1</v>
      </c>
      <c r="AB91">
        <v>1</v>
      </c>
      <c r="AD91">
        <v>25.9</v>
      </c>
      <c r="AE91">
        <v>25.9</v>
      </c>
      <c r="AF91">
        <v>25.9</v>
      </c>
      <c r="AI91">
        <v>4.1587901701323302</v>
      </c>
      <c r="AJ91" t="s">
        <v>474</v>
      </c>
      <c r="AM91">
        <v>2</v>
      </c>
      <c r="AN91" t="s">
        <v>473</v>
      </c>
      <c r="AO91">
        <v>482.64455599999985</v>
      </c>
      <c r="AP91">
        <v>482.64455599999985</v>
      </c>
      <c r="AQ91">
        <v>482.64455599999985</v>
      </c>
      <c r="AT91">
        <v>6.3142351390800222</v>
      </c>
      <c r="AU91" t="s">
        <v>474</v>
      </c>
      <c r="AY91">
        <v>121</v>
      </c>
      <c r="BC91">
        <v>0.87979999999999992</v>
      </c>
      <c r="BD91">
        <v>12.048192771084338</v>
      </c>
      <c r="BE91">
        <v>511.48976629409208</v>
      </c>
      <c r="BJ91">
        <v>44126</v>
      </c>
      <c r="BK91" t="s">
        <v>431</v>
      </c>
      <c r="BL91" t="s">
        <v>304</v>
      </c>
      <c r="BM91">
        <v>91</v>
      </c>
      <c r="BN91">
        <v>1</v>
      </c>
      <c r="BO91">
        <v>1</v>
      </c>
      <c r="BP91" t="s">
        <v>60</v>
      </c>
      <c r="BQ91" t="s">
        <v>212</v>
      </c>
      <c r="BR91">
        <v>4.9200000000000001E-2</v>
      </c>
      <c r="BS91">
        <v>1.1499999999999999</v>
      </c>
      <c r="BT91">
        <v>26.8</v>
      </c>
      <c r="BU91" t="s">
        <v>61</v>
      </c>
      <c r="BV91" t="s">
        <v>213</v>
      </c>
      <c r="BW91">
        <v>0.70099999999999996</v>
      </c>
      <c r="BX91">
        <v>12</v>
      </c>
      <c r="BY91">
        <v>332</v>
      </c>
      <c r="CA91">
        <v>1</v>
      </c>
      <c r="CB91">
        <v>1</v>
      </c>
      <c r="CD91">
        <v>26.8</v>
      </c>
      <c r="CE91">
        <v>26.8</v>
      </c>
      <c r="CF91">
        <v>26.8</v>
      </c>
      <c r="CM91">
        <v>1</v>
      </c>
      <c r="CO91">
        <v>332</v>
      </c>
      <c r="CP91">
        <v>332</v>
      </c>
      <c r="CQ91">
        <v>332</v>
      </c>
    </row>
    <row r="92" spans="1:95" x14ac:dyDescent="0.2">
      <c r="A92" t="s">
        <v>305</v>
      </c>
      <c r="B92">
        <f t="shared" si="8"/>
        <v>119</v>
      </c>
      <c r="C92">
        <f t="shared" si="9"/>
        <v>115</v>
      </c>
      <c r="E92" s="24">
        <f t="shared" si="10"/>
        <v>948.28327499999989</v>
      </c>
      <c r="F92" s="24">
        <f t="shared" si="11"/>
        <v>998.47736216618512</v>
      </c>
      <c r="G92" s="24">
        <f t="shared" si="12"/>
        <v>743</v>
      </c>
      <c r="H92" s="24"/>
      <c r="J92">
        <v>44119</v>
      </c>
      <c r="K92" t="s">
        <v>396</v>
      </c>
      <c r="L92" t="s">
        <v>305</v>
      </c>
      <c r="M92">
        <v>92</v>
      </c>
      <c r="N92">
        <v>1</v>
      </c>
      <c r="O92">
        <v>1</v>
      </c>
      <c r="P92" t="s">
        <v>60</v>
      </c>
      <c r="Q92" t="s">
        <v>212</v>
      </c>
      <c r="R92">
        <v>0.23699999999999999</v>
      </c>
      <c r="S92">
        <v>4.5199999999999996</v>
      </c>
      <c r="T92">
        <v>119</v>
      </c>
      <c r="U92" t="s">
        <v>61</v>
      </c>
      <c r="V92" t="s">
        <v>213</v>
      </c>
      <c r="W92">
        <v>0.91400000000000003</v>
      </c>
      <c r="X92">
        <v>15.5</v>
      </c>
      <c r="Y92">
        <v>81.599999999999994</v>
      </c>
      <c r="AA92">
        <v>1</v>
      </c>
      <c r="AB92">
        <v>1</v>
      </c>
      <c r="AD92">
        <v>119</v>
      </c>
      <c r="AE92">
        <v>119</v>
      </c>
      <c r="AF92">
        <v>119</v>
      </c>
      <c r="AK92">
        <v>98.3</v>
      </c>
      <c r="AL92" t="s">
        <v>474</v>
      </c>
      <c r="AM92">
        <v>2</v>
      </c>
      <c r="AN92" t="s">
        <v>473</v>
      </c>
      <c r="AO92">
        <v>948.28327499999989</v>
      </c>
      <c r="AP92">
        <v>948.28327499999989</v>
      </c>
      <c r="AQ92">
        <v>948.28327499999989</v>
      </c>
      <c r="AV92">
        <v>1722.4741315000003</v>
      </c>
      <c r="AW92" t="s">
        <v>475</v>
      </c>
      <c r="AY92">
        <v>122</v>
      </c>
      <c r="BC92">
        <v>0.87879999999999991</v>
      </c>
      <c r="BD92">
        <v>17.637687756030953</v>
      </c>
      <c r="BE92">
        <v>998.47736216618512</v>
      </c>
      <c r="BJ92">
        <v>44126</v>
      </c>
      <c r="BK92" t="s">
        <v>431</v>
      </c>
      <c r="BL92" t="s">
        <v>305</v>
      </c>
      <c r="BM92">
        <v>92</v>
      </c>
      <c r="BN92">
        <v>1</v>
      </c>
      <c r="BO92">
        <v>1</v>
      </c>
      <c r="BP92" t="s">
        <v>60</v>
      </c>
      <c r="BQ92" t="s">
        <v>212</v>
      </c>
      <c r="BR92">
        <v>0.219</v>
      </c>
      <c r="BS92">
        <v>4.21</v>
      </c>
      <c r="BT92">
        <v>115</v>
      </c>
      <c r="BU92" t="s">
        <v>61</v>
      </c>
      <c r="BV92" t="s">
        <v>213</v>
      </c>
      <c r="BW92">
        <v>1.02</v>
      </c>
      <c r="BX92">
        <v>17.399999999999999</v>
      </c>
      <c r="BY92">
        <v>743</v>
      </c>
      <c r="CA92">
        <v>1</v>
      </c>
      <c r="CB92">
        <v>1</v>
      </c>
      <c r="CD92">
        <v>115</v>
      </c>
      <c r="CE92">
        <v>115</v>
      </c>
      <c r="CF92">
        <v>115</v>
      </c>
      <c r="CM92">
        <v>1</v>
      </c>
      <c r="CO92">
        <v>743</v>
      </c>
      <c r="CP92">
        <v>743</v>
      </c>
      <c r="CQ92">
        <v>743</v>
      </c>
    </row>
    <row r="93" spans="1:95" x14ac:dyDescent="0.2">
      <c r="A93" t="s">
        <v>306</v>
      </c>
      <c r="B93">
        <f t="shared" si="8"/>
        <v>34</v>
      </c>
      <c r="C93">
        <f t="shared" si="9"/>
        <v>32.9</v>
      </c>
      <c r="E93" s="24">
        <f t="shared" si="10"/>
        <v>1075.4761309999999</v>
      </c>
      <c r="F93" s="24">
        <f t="shared" si="11"/>
        <v>1140.0172128679164</v>
      </c>
      <c r="G93" s="24">
        <f t="shared" si="12"/>
        <v>744</v>
      </c>
      <c r="H93" s="24"/>
      <c r="J93">
        <v>44119</v>
      </c>
      <c r="K93" t="s">
        <v>396</v>
      </c>
      <c r="L93" t="s">
        <v>306</v>
      </c>
      <c r="M93">
        <v>93</v>
      </c>
      <c r="N93">
        <v>1</v>
      </c>
      <c r="O93">
        <v>1</v>
      </c>
      <c r="P93" t="s">
        <v>60</v>
      </c>
      <c r="Q93" t="s">
        <v>212</v>
      </c>
      <c r="R93">
        <v>7.7299999999999994E-2</v>
      </c>
      <c r="S93">
        <v>1.66</v>
      </c>
      <c r="T93">
        <v>34</v>
      </c>
      <c r="U93" t="s">
        <v>61</v>
      </c>
      <c r="V93" t="s">
        <v>213</v>
      </c>
      <c r="W93">
        <v>0.99399999999999999</v>
      </c>
      <c r="X93">
        <v>16.899999999999999</v>
      </c>
      <c r="Y93">
        <v>93.2</v>
      </c>
      <c r="AA93">
        <v>1</v>
      </c>
      <c r="AB93">
        <v>1</v>
      </c>
      <c r="AD93">
        <v>34</v>
      </c>
      <c r="AE93">
        <v>34</v>
      </c>
      <c r="AF93">
        <v>34</v>
      </c>
      <c r="AM93">
        <v>2</v>
      </c>
      <c r="AN93" t="s">
        <v>473</v>
      </c>
      <c r="AO93">
        <v>1075.4761309999999</v>
      </c>
      <c r="AP93">
        <v>1075.4761309999999</v>
      </c>
      <c r="AQ93">
        <v>1075.4761309999999</v>
      </c>
      <c r="AY93">
        <v>123</v>
      </c>
      <c r="BC93">
        <v>0.87779999999999991</v>
      </c>
      <c r="BD93">
        <v>19.252677147413991</v>
      </c>
      <c r="BE93">
        <v>1140.0172128679164</v>
      </c>
      <c r="BJ93">
        <v>44126</v>
      </c>
      <c r="BK93" t="s">
        <v>431</v>
      </c>
      <c r="BL93" t="s">
        <v>306</v>
      </c>
      <c r="BM93">
        <v>93</v>
      </c>
      <c r="BN93">
        <v>1</v>
      </c>
      <c r="BO93">
        <v>1</v>
      </c>
      <c r="BP93" t="s">
        <v>60</v>
      </c>
      <c r="BQ93" t="s">
        <v>212</v>
      </c>
      <c r="BR93">
        <v>5.9299999999999999E-2</v>
      </c>
      <c r="BS93">
        <v>1.35</v>
      </c>
      <c r="BT93">
        <v>32.9</v>
      </c>
      <c r="BU93" t="s">
        <v>61</v>
      </c>
      <c r="BV93" t="s">
        <v>213</v>
      </c>
      <c r="BW93">
        <v>1.02</v>
      </c>
      <c r="BX93">
        <v>17.399999999999999</v>
      </c>
      <c r="BY93">
        <v>744</v>
      </c>
      <c r="CA93">
        <v>1</v>
      </c>
      <c r="CB93">
        <v>1</v>
      </c>
      <c r="CD93">
        <v>32.9</v>
      </c>
      <c r="CE93">
        <v>32.9</v>
      </c>
      <c r="CF93">
        <v>32.9</v>
      </c>
      <c r="CM93">
        <v>1</v>
      </c>
      <c r="CO93">
        <v>744</v>
      </c>
      <c r="CP93">
        <v>744</v>
      </c>
      <c r="CQ93">
        <v>744</v>
      </c>
    </row>
    <row r="94" spans="1:95" x14ac:dyDescent="0.2">
      <c r="A94" t="s">
        <v>307</v>
      </c>
      <c r="B94">
        <f t="shared" si="8"/>
        <v>21.1</v>
      </c>
      <c r="C94">
        <f t="shared" si="9"/>
        <v>18.7</v>
      </c>
      <c r="E94" s="24">
        <f t="shared" si="10"/>
        <v>165.47129856000004</v>
      </c>
      <c r="F94" s="24">
        <f t="shared" si="11"/>
        <v>203.41447000372966</v>
      </c>
      <c r="G94" s="26">
        <f t="shared" si="12"/>
        <v>-89.4</v>
      </c>
      <c r="H94" s="24"/>
      <c r="J94">
        <v>44119</v>
      </c>
      <c r="K94" t="s">
        <v>396</v>
      </c>
      <c r="L94" t="s">
        <v>307</v>
      </c>
      <c r="M94">
        <v>94</v>
      </c>
      <c r="N94">
        <v>1</v>
      </c>
      <c r="O94">
        <v>1</v>
      </c>
      <c r="P94" t="s">
        <v>60</v>
      </c>
      <c r="Q94" t="s">
        <v>212</v>
      </c>
      <c r="R94">
        <v>5.4600000000000003E-2</v>
      </c>
      <c r="S94">
        <v>1.21</v>
      </c>
      <c r="T94">
        <v>21.1</v>
      </c>
      <c r="U94" t="s">
        <v>61</v>
      </c>
      <c r="V94" t="s">
        <v>213</v>
      </c>
      <c r="W94">
        <v>0.434</v>
      </c>
      <c r="X94">
        <v>7.44</v>
      </c>
      <c r="Y94">
        <v>11.4</v>
      </c>
      <c r="AA94">
        <v>1</v>
      </c>
      <c r="AB94">
        <v>1</v>
      </c>
      <c r="AD94">
        <v>21.1</v>
      </c>
      <c r="AE94">
        <v>21.1</v>
      </c>
      <c r="AF94">
        <v>21.1</v>
      </c>
      <c r="AM94">
        <v>2</v>
      </c>
      <c r="AN94" t="s">
        <v>473</v>
      </c>
      <c r="AO94">
        <v>165.47129856000004</v>
      </c>
      <c r="AP94">
        <v>165.47129856000004</v>
      </c>
      <c r="AQ94">
        <v>165.47129856000004</v>
      </c>
      <c r="AY94">
        <v>124</v>
      </c>
      <c r="BC94">
        <v>0.87679999999999991</v>
      </c>
      <c r="BD94">
        <v>8.4854014598540157</v>
      </c>
      <c r="BE94">
        <v>203.41447000372966</v>
      </c>
      <c r="BJ94">
        <v>44126</v>
      </c>
      <c r="BK94" t="s">
        <v>431</v>
      </c>
      <c r="BL94" t="s">
        <v>307</v>
      </c>
      <c r="BM94">
        <v>94</v>
      </c>
      <c r="BN94">
        <v>1</v>
      </c>
      <c r="BO94">
        <v>1</v>
      </c>
      <c r="BP94" t="s">
        <v>60</v>
      </c>
      <c r="BQ94" t="s">
        <v>212</v>
      </c>
      <c r="BR94">
        <v>3.6499999999999998E-2</v>
      </c>
      <c r="BS94">
        <v>0.89200000000000002</v>
      </c>
      <c r="BT94">
        <v>18.7</v>
      </c>
      <c r="BU94" t="s">
        <v>61</v>
      </c>
      <c r="BV94" t="s">
        <v>213</v>
      </c>
      <c r="BW94">
        <v>0.38300000000000001</v>
      </c>
      <c r="BX94">
        <v>6.6</v>
      </c>
      <c r="BY94">
        <v>-89.4</v>
      </c>
      <c r="CA94">
        <v>1</v>
      </c>
      <c r="CB94">
        <v>1</v>
      </c>
      <c r="CD94">
        <v>18.7</v>
      </c>
      <c r="CE94">
        <v>18.7</v>
      </c>
      <c r="CF94">
        <v>18.7</v>
      </c>
      <c r="CM94">
        <v>1</v>
      </c>
      <c r="CO94">
        <v>-89.4</v>
      </c>
      <c r="CP94">
        <v>-89.4</v>
      </c>
      <c r="CQ94">
        <v>-89.4</v>
      </c>
    </row>
    <row r="95" spans="1:95" x14ac:dyDescent="0.2">
      <c r="A95" t="s">
        <v>308</v>
      </c>
      <c r="B95">
        <f t="shared" si="8"/>
        <v>26.3</v>
      </c>
      <c r="C95">
        <f t="shared" si="9"/>
        <v>25.8</v>
      </c>
      <c r="E95" s="24">
        <f t="shared" si="10"/>
        <v>215.52049978999992</v>
      </c>
      <c r="F95" s="24">
        <f t="shared" si="11"/>
        <v>252.50934130441848</v>
      </c>
      <c r="G95" s="24">
        <f t="shared" si="12"/>
        <v>207</v>
      </c>
      <c r="H95" s="24"/>
      <c r="J95">
        <v>44119</v>
      </c>
      <c r="K95" t="s">
        <v>396</v>
      </c>
      <c r="L95" t="s">
        <v>308</v>
      </c>
      <c r="M95">
        <v>95</v>
      </c>
      <c r="N95">
        <v>1</v>
      </c>
      <c r="O95">
        <v>1</v>
      </c>
      <c r="P95" t="s">
        <v>60</v>
      </c>
      <c r="Q95" t="s">
        <v>212</v>
      </c>
      <c r="R95">
        <v>6.4399999999999999E-2</v>
      </c>
      <c r="S95">
        <v>1.39</v>
      </c>
      <c r="T95">
        <v>26.3</v>
      </c>
      <c r="U95" t="s">
        <v>61</v>
      </c>
      <c r="V95" t="s">
        <v>213</v>
      </c>
      <c r="W95">
        <v>0.46600000000000003</v>
      </c>
      <c r="X95">
        <v>7.93</v>
      </c>
      <c r="Y95">
        <v>15.5</v>
      </c>
      <c r="AA95">
        <v>1</v>
      </c>
      <c r="AB95">
        <v>1</v>
      </c>
      <c r="AD95">
        <v>26.3</v>
      </c>
      <c r="AE95">
        <v>26.3</v>
      </c>
      <c r="AF95">
        <v>26.3</v>
      </c>
      <c r="AM95">
        <v>2</v>
      </c>
      <c r="AN95" t="s">
        <v>473</v>
      </c>
      <c r="AO95">
        <v>215.52049978999992</v>
      </c>
      <c r="AP95">
        <v>215.52049978999992</v>
      </c>
      <c r="AQ95">
        <v>215.52049978999992</v>
      </c>
      <c r="AY95">
        <v>125</v>
      </c>
      <c r="BC95">
        <v>0.87579999999999991</v>
      </c>
      <c r="BD95">
        <v>9.0545786709294358</v>
      </c>
      <c r="BE95">
        <v>252.50934130441848</v>
      </c>
      <c r="BJ95">
        <v>44126</v>
      </c>
      <c r="BK95" t="s">
        <v>431</v>
      </c>
      <c r="BL95" t="s">
        <v>308</v>
      </c>
      <c r="BM95">
        <v>95</v>
      </c>
      <c r="BN95">
        <v>1</v>
      </c>
      <c r="BO95">
        <v>1</v>
      </c>
      <c r="BP95" t="s">
        <v>60</v>
      </c>
      <c r="BQ95" t="s">
        <v>212</v>
      </c>
      <c r="BR95">
        <v>4.7899999999999998E-2</v>
      </c>
      <c r="BS95">
        <v>1.1200000000000001</v>
      </c>
      <c r="BT95">
        <v>25.8</v>
      </c>
      <c r="BU95" t="s">
        <v>61</v>
      </c>
      <c r="BV95" t="s">
        <v>213</v>
      </c>
      <c r="BW95">
        <v>0.60399999999999998</v>
      </c>
      <c r="BX95">
        <v>10.3</v>
      </c>
      <c r="BY95">
        <v>207</v>
      </c>
      <c r="CA95">
        <v>1</v>
      </c>
      <c r="CB95">
        <v>1</v>
      </c>
      <c r="CD95">
        <v>25.8</v>
      </c>
      <c r="CE95">
        <v>25.8</v>
      </c>
      <c r="CF95">
        <v>25.8</v>
      </c>
      <c r="CM95">
        <v>1</v>
      </c>
      <c r="CO95">
        <v>207</v>
      </c>
      <c r="CP95">
        <v>207</v>
      </c>
      <c r="CQ95">
        <v>207</v>
      </c>
    </row>
    <row r="96" spans="1:95" x14ac:dyDescent="0.2">
      <c r="A96" t="s">
        <v>309</v>
      </c>
      <c r="B96">
        <f t="shared" si="8"/>
        <v>29.4</v>
      </c>
      <c r="C96">
        <f t="shared" si="9"/>
        <v>30.1</v>
      </c>
      <c r="E96" s="24">
        <f t="shared" si="10"/>
        <v>422.44921370999998</v>
      </c>
      <c r="F96" s="24">
        <f t="shared" si="11"/>
        <v>457.01642280140231</v>
      </c>
      <c r="G96" s="24">
        <f t="shared" si="12"/>
        <v>383</v>
      </c>
      <c r="H96" s="24"/>
      <c r="J96">
        <v>44119</v>
      </c>
      <c r="K96" t="s">
        <v>396</v>
      </c>
      <c r="L96" t="s">
        <v>309</v>
      </c>
      <c r="M96">
        <v>96</v>
      </c>
      <c r="N96">
        <v>1</v>
      </c>
      <c r="O96">
        <v>1</v>
      </c>
      <c r="P96" t="s">
        <v>60</v>
      </c>
      <c r="Q96" t="s">
        <v>212</v>
      </c>
      <c r="R96">
        <v>7.0199999999999999E-2</v>
      </c>
      <c r="S96">
        <v>1.5</v>
      </c>
      <c r="T96">
        <v>29.4</v>
      </c>
      <c r="U96" t="s">
        <v>61</v>
      </c>
      <c r="V96" t="s">
        <v>213</v>
      </c>
      <c r="W96">
        <v>0.58599999999999997</v>
      </c>
      <c r="X96">
        <v>9.99</v>
      </c>
      <c r="Y96">
        <v>33.4</v>
      </c>
      <c r="AA96">
        <v>1</v>
      </c>
      <c r="AB96">
        <v>1</v>
      </c>
      <c r="AD96">
        <v>29.4</v>
      </c>
      <c r="AE96">
        <v>29.4</v>
      </c>
      <c r="AF96">
        <v>29.4</v>
      </c>
      <c r="AM96">
        <v>2</v>
      </c>
      <c r="AN96" t="s">
        <v>473</v>
      </c>
      <c r="AO96">
        <v>422.44921370999998</v>
      </c>
      <c r="AP96">
        <v>422.44921370999998</v>
      </c>
      <c r="AQ96">
        <v>422.44921370999998</v>
      </c>
      <c r="AY96">
        <v>126</v>
      </c>
      <c r="BC96">
        <v>0.87479999999999991</v>
      </c>
      <c r="BD96">
        <v>11.419753086419755</v>
      </c>
      <c r="BE96">
        <v>457.01642280140231</v>
      </c>
      <c r="BJ96">
        <v>44126</v>
      </c>
      <c r="BK96" t="s">
        <v>431</v>
      </c>
      <c r="BL96" t="s">
        <v>309</v>
      </c>
      <c r="BM96">
        <v>96</v>
      </c>
      <c r="BN96">
        <v>1</v>
      </c>
      <c r="BO96">
        <v>1</v>
      </c>
      <c r="BP96" t="s">
        <v>60</v>
      </c>
      <c r="BQ96" t="s">
        <v>212</v>
      </c>
      <c r="BR96">
        <v>5.3900000000000003E-2</v>
      </c>
      <c r="BS96">
        <v>1.26</v>
      </c>
      <c r="BT96">
        <v>30.1</v>
      </c>
      <c r="BU96" t="s">
        <v>61</v>
      </c>
      <c r="BV96" t="s">
        <v>213</v>
      </c>
      <c r="BW96">
        <v>0.73799999999999999</v>
      </c>
      <c r="BX96">
        <v>12.6</v>
      </c>
      <c r="BY96">
        <v>383</v>
      </c>
      <c r="CA96">
        <v>1</v>
      </c>
      <c r="CB96">
        <v>1</v>
      </c>
      <c r="CD96">
        <v>30.1</v>
      </c>
      <c r="CE96">
        <v>30.1</v>
      </c>
      <c r="CF96">
        <v>30.1</v>
      </c>
      <c r="CM96">
        <v>1</v>
      </c>
      <c r="CO96">
        <v>383</v>
      </c>
      <c r="CP96">
        <v>383</v>
      </c>
      <c r="CQ96">
        <v>383</v>
      </c>
    </row>
    <row r="97" spans="1:95" x14ac:dyDescent="0.2">
      <c r="A97" t="s">
        <v>310</v>
      </c>
      <c r="B97">
        <f t="shared" si="8"/>
        <v>18.600000000000001</v>
      </c>
      <c r="C97">
        <f t="shared" si="9"/>
        <v>18.8</v>
      </c>
      <c r="E97" s="24">
        <f t="shared" si="10"/>
        <v>296.54936858999997</v>
      </c>
      <c r="F97" s="24">
        <f t="shared" si="11"/>
        <v>333.36868533328084</v>
      </c>
      <c r="G97" s="24">
        <f t="shared" si="12"/>
        <v>47.4</v>
      </c>
      <c r="H97" s="24"/>
      <c r="J97">
        <v>44119</v>
      </c>
      <c r="K97" t="s">
        <v>396</v>
      </c>
      <c r="L97" t="s">
        <v>310</v>
      </c>
      <c r="M97">
        <v>97</v>
      </c>
      <c r="N97">
        <v>1</v>
      </c>
      <c r="O97">
        <v>1</v>
      </c>
      <c r="P97" t="s">
        <v>60</v>
      </c>
      <c r="Q97" t="s">
        <v>212</v>
      </c>
      <c r="R97">
        <v>4.9599999999999998E-2</v>
      </c>
      <c r="S97">
        <v>1.1200000000000001</v>
      </c>
      <c r="T97">
        <v>18.600000000000001</v>
      </c>
      <c r="U97" t="s">
        <v>61</v>
      </c>
      <c r="V97" t="s">
        <v>213</v>
      </c>
      <c r="W97">
        <v>0.51200000000000001</v>
      </c>
      <c r="X97">
        <v>8.73</v>
      </c>
      <c r="Y97">
        <v>22.5</v>
      </c>
      <c r="AA97">
        <v>1</v>
      </c>
      <c r="AB97">
        <v>1</v>
      </c>
      <c r="AD97">
        <v>18.600000000000001</v>
      </c>
      <c r="AE97">
        <v>18.600000000000001</v>
      </c>
      <c r="AF97">
        <v>18.600000000000001</v>
      </c>
      <c r="AM97">
        <v>2</v>
      </c>
      <c r="AN97" t="s">
        <v>473</v>
      </c>
      <c r="AO97">
        <v>296.54936858999997</v>
      </c>
      <c r="AP97">
        <v>296.54936858999997</v>
      </c>
      <c r="AQ97">
        <v>296.54936858999997</v>
      </c>
      <c r="AY97">
        <v>127</v>
      </c>
      <c r="BC97">
        <v>0.87379999999999991</v>
      </c>
      <c r="BD97">
        <v>9.990844586861984</v>
      </c>
      <c r="BE97">
        <v>333.36868533328084</v>
      </c>
      <c r="BJ97">
        <v>44126</v>
      </c>
      <c r="BK97" t="s">
        <v>431</v>
      </c>
      <c r="BL97" t="s">
        <v>310</v>
      </c>
      <c r="BM97">
        <v>97</v>
      </c>
      <c r="BN97">
        <v>1</v>
      </c>
      <c r="BO97">
        <v>1</v>
      </c>
      <c r="BP97" t="s">
        <v>60</v>
      </c>
      <c r="BQ97" t="s">
        <v>212</v>
      </c>
      <c r="BR97">
        <v>3.5000000000000003E-2</v>
      </c>
      <c r="BS97">
        <v>0.89700000000000002</v>
      </c>
      <c r="BT97">
        <v>18.8</v>
      </c>
      <c r="BU97" t="s">
        <v>61</v>
      </c>
      <c r="BV97" t="s">
        <v>213</v>
      </c>
      <c r="BW97">
        <v>0.48799999999999999</v>
      </c>
      <c r="BX97">
        <v>8.32</v>
      </c>
      <c r="BY97">
        <v>47.4</v>
      </c>
      <c r="CA97">
        <v>1</v>
      </c>
      <c r="CB97">
        <v>1</v>
      </c>
      <c r="CD97">
        <v>18.8</v>
      </c>
      <c r="CE97">
        <v>18.8</v>
      </c>
      <c r="CF97">
        <v>18.8</v>
      </c>
      <c r="CM97">
        <v>1</v>
      </c>
      <c r="CO97">
        <v>47.4</v>
      </c>
      <c r="CP97">
        <v>47.4</v>
      </c>
      <c r="CQ97">
        <v>47.4</v>
      </c>
    </row>
    <row r="98" spans="1:95" x14ac:dyDescent="0.2">
      <c r="A98" t="s">
        <v>311</v>
      </c>
      <c r="B98">
        <f t="shared" si="8"/>
        <v>98.4</v>
      </c>
      <c r="C98">
        <f t="shared" si="9"/>
        <v>97.6</v>
      </c>
      <c r="E98" s="24">
        <f t="shared" si="10"/>
        <v>638.1899639999998</v>
      </c>
      <c r="F98" s="24">
        <f t="shared" si="11"/>
        <v>681.91284736721173</v>
      </c>
      <c r="G98" s="24">
        <f t="shared" si="12"/>
        <v>652</v>
      </c>
      <c r="H98" s="24"/>
      <c r="J98">
        <v>44119</v>
      </c>
      <c r="K98" t="s">
        <v>396</v>
      </c>
      <c r="L98" t="s">
        <v>311</v>
      </c>
      <c r="M98">
        <v>98</v>
      </c>
      <c r="N98">
        <v>1</v>
      </c>
      <c r="O98">
        <v>1</v>
      </c>
      <c r="P98" t="s">
        <v>60</v>
      </c>
      <c r="Q98" t="s">
        <v>212</v>
      </c>
      <c r="R98">
        <v>0.19500000000000001</v>
      </c>
      <c r="S98">
        <v>3.85</v>
      </c>
      <c r="T98">
        <v>98.4</v>
      </c>
      <c r="U98" t="s">
        <v>61</v>
      </c>
      <c r="V98" t="s">
        <v>213</v>
      </c>
      <c r="W98">
        <v>0.71</v>
      </c>
      <c r="X98">
        <v>12.2</v>
      </c>
      <c r="Y98">
        <v>52.7</v>
      </c>
      <c r="AA98">
        <v>1</v>
      </c>
      <c r="AB98">
        <v>1</v>
      </c>
      <c r="AD98">
        <v>98.4</v>
      </c>
      <c r="AE98">
        <v>98.4</v>
      </c>
      <c r="AF98">
        <v>98.4</v>
      </c>
      <c r="AM98">
        <v>2</v>
      </c>
      <c r="AN98" t="s">
        <v>473</v>
      </c>
      <c r="AO98">
        <v>638.1899639999998</v>
      </c>
      <c r="AP98">
        <v>638.1899639999998</v>
      </c>
      <c r="AQ98">
        <v>638.1899639999998</v>
      </c>
      <c r="AY98">
        <v>130</v>
      </c>
      <c r="BC98">
        <v>0.87079999999999991</v>
      </c>
      <c r="BD98">
        <v>14.010105649977033</v>
      </c>
      <c r="BE98">
        <v>681.91284736721173</v>
      </c>
      <c r="BJ98">
        <v>44126</v>
      </c>
      <c r="BK98" t="s">
        <v>431</v>
      </c>
      <c r="BL98" t="s">
        <v>311</v>
      </c>
      <c r="BM98">
        <v>98</v>
      </c>
      <c r="BN98">
        <v>1</v>
      </c>
      <c r="BO98">
        <v>1</v>
      </c>
      <c r="BP98" t="s">
        <v>60</v>
      </c>
      <c r="BQ98" t="s">
        <v>212</v>
      </c>
      <c r="BR98">
        <v>0.17899999999999999</v>
      </c>
      <c r="BS98">
        <v>3.56</v>
      </c>
      <c r="BT98">
        <v>97.6</v>
      </c>
      <c r="BU98" t="s">
        <v>61</v>
      </c>
      <c r="BV98" t="s">
        <v>213</v>
      </c>
      <c r="BW98">
        <v>0.96499999999999997</v>
      </c>
      <c r="BX98">
        <v>16.2</v>
      </c>
      <c r="BY98">
        <v>652</v>
      </c>
      <c r="CA98">
        <v>1</v>
      </c>
      <c r="CB98">
        <v>1</v>
      </c>
      <c r="CD98">
        <v>97.6</v>
      </c>
      <c r="CE98">
        <v>97.6</v>
      </c>
      <c r="CF98">
        <v>97.6</v>
      </c>
      <c r="CM98">
        <v>1</v>
      </c>
      <c r="CO98">
        <v>652</v>
      </c>
      <c r="CP98">
        <v>652</v>
      </c>
      <c r="CQ98">
        <v>652</v>
      </c>
    </row>
    <row r="99" spans="1:95" x14ac:dyDescent="0.2">
      <c r="A99" t="s">
        <v>312</v>
      </c>
      <c r="B99">
        <f t="shared" si="8"/>
        <v>35.5</v>
      </c>
      <c r="C99">
        <f t="shared" si="9"/>
        <v>36.299999999999997</v>
      </c>
      <c r="E99" s="24">
        <f t="shared" si="10"/>
        <v>733.68230399999982</v>
      </c>
      <c r="F99" s="24">
        <f t="shared" si="11"/>
        <v>783.44176704619019</v>
      </c>
      <c r="G99" s="24">
        <f t="shared" si="12"/>
        <v>742</v>
      </c>
      <c r="H99" s="24"/>
      <c r="J99">
        <v>44119</v>
      </c>
      <c r="K99" t="s">
        <v>396</v>
      </c>
      <c r="L99" t="s">
        <v>312</v>
      </c>
      <c r="M99">
        <v>99</v>
      </c>
      <c r="N99">
        <v>1</v>
      </c>
      <c r="O99">
        <v>1</v>
      </c>
      <c r="P99" t="s">
        <v>60</v>
      </c>
      <c r="Q99" t="s">
        <v>212</v>
      </c>
      <c r="R99">
        <v>8.14E-2</v>
      </c>
      <c r="S99">
        <v>1.71</v>
      </c>
      <c r="T99">
        <v>35.5</v>
      </c>
      <c r="U99" t="s">
        <v>61</v>
      </c>
      <c r="V99" t="s">
        <v>213</v>
      </c>
      <c r="W99">
        <v>0.77</v>
      </c>
      <c r="X99">
        <v>13.2</v>
      </c>
      <c r="Y99">
        <v>61.2</v>
      </c>
      <c r="AA99">
        <v>1</v>
      </c>
      <c r="AB99">
        <v>1</v>
      </c>
      <c r="AD99">
        <v>35.5</v>
      </c>
      <c r="AE99">
        <v>35.5</v>
      </c>
      <c r="AF99">
        <v>35.5</v>
      </c>
      <c r="AM99">
        <v>2</v>
      </c>
      <c r="AN99" t="s">
        <v>473</v>
      </c>
      <c r="AO99">
        <v>733.68230399999982</v>
      </c>
      <c r="AP99">
        <v>733.68230399999982</v>
      </c>
      <c r="AQ99">
        <v>733.68230399999982</v>
      </c>
      <c r="AY99">
        <v>131</v>
      </c>
      <c r="BC99">
        <v>0.86979999999999991</v>
      </c>
      <c r="BD99">
        <v>15.175902506323293</v>
      </c>
      <c r="BE99">
        <v>783.44176704619019</v>
      </c>
      <c r="BJ99">
        <v>44126</v>
      </c>
      <c r="BK99" t="s">
        <v>431</v>
      </c>
      <c r="BL99" t="s">
        <v>312</v>
      </c>
      <c r="BM99">
        <v>99</v>
      </c>
      <c r="BN99">
        <v>1</v>
      </c>
      <c r="BO99">
        <v>1</v>
      </c>
      <c r="BP99" t="s">
        <v>60</v>
      </c>
      <c r="BQ99" t="s">
        <v>212</v>
      </c>
      <c r="BR99">
        <v>6.2199999999999998E-2</v>
      </c>
      <c r="BS99">
        <v>1.46</v>
      </c>
      <c r="BT99">
        <v>36.299999999999997</v>
      </c>
      <c r="BU99" t="s">
        <v>61</v>
      </c>
      <c r="BV99" t="s">
        <v>213</v>
      </c>
      <c r="BW99">
        <v>1.01</v>
      </c>
      <c r="BX99">
        <v>17.399999999999999</v>
      </c>
      <c r="BY99">
        <v>742</v>
      </c>
      <c r="CA99">
        <v>1</v>
      </c>
      <c r="CB99">
        <v>1</v>
      </c>
      <c r="CD99">
        <v>36.299999999999997</v>
      </c>
      <c r="CE99">
        <v>36.299999999999997</v>
      </c>
      <c r="CF99">
        <v>36.299999999999997</v>
      </c>
      <c r="CM99">
        <v>1</v>
      </c>
      <c r="CO99">
        <v>742</v>
      </c>
      <c r="CP99">
        <v>742</v>
      </c>
      <c r="CQ99">
        <v>742</v>
      </c>
    </row>
    <row r="100" spans="1:95" x14ac:dyDescent="0.2">
      <c r="A100" t="s">
        <v>37</v>
      </c>
      <c r="B100">
        <f t="shared" si="8"/>
        <v>22</v>
      </c>
      <c r="C100">
        <f t="shared" si="9"/>
        <v>22.4</v>
      </c>
      <c r="E100" s="24">
        <f t="shared" si="10"/>
        <v>433.34057099999984</v>
      </c>
      <c r="F100" s="24">
        <f t="shared" si="11"/>
        <v>474.8210191911794</v>
      </c>
      <c r="G100" s="24">
        <f t="shared" si="12"/>
        <v>362</v>
      </c>
      <c r="H100" s="24"/>
      <c r="J100">
        <v>44119</v>
      </c>
      <c r="K100" t="s">
        <v>396</v>
      </c>
      <c r="L100" t="s">
        <v>37</v>
      </c>
      <c r="M100">
        <v>100</v>
      </c>
      <c r="N100">
        <v>1</v>
      </c>
      <c r="O100">
        <v>1</v>
      </c>
      <c r="P100" t="s">
        <v>60</v>
      </c>
      <c r="Q100" t="s">
        <v>212</v>
      </c>
      <c r="R100">
        <v>5.5800000000000002E-2</v>
      </c>
      <c r="S100">
        <v>1.24</v>
      </c>
      <c r="T100">
        <v>22</v>
      </c>
      <c r="U100" t="s">
        <v>61</v>
      </c>
      <c r="V100" t="s">
        <v>213</v>
      </c>
      <c r="W100">
        <v>0.59399999999999997</v>
      </c>
      <c r="X100">
        <v>10.1</v>
      </c>
      <c r="Y100">
        <v>34.6</v>
      </c>
      <c r="AA100">
        <v>1</v>
      </c>
      <c r="AB100">
        <v>1</v>
      </c>
      <c r="AD100">
        <v>22</v>
      </c>
      <c r="AE100">
        <v>22</v>
      </c>
      <c r="AF100">
        <v>22</v>
      </c>
      <c r="AM100">
        <v>2</v>
      </c>
      <c r="AN100" t="s">
        <v>473</v>
      </c>
      <c r="AO100">
        <v>433.34057099999984</v>
      </c>
      <c r="AP100">
        <v>433.34057099999984</v>
      </c>
      <c r="AQ100">
        <v>433.34057099999984</v>
      </c>
      <c r="AY100">
        <v>132</v>
      </c>
      <c r="BC100">
        <v>0.86879999999999991</v>
      </c>
      <c r="BD100">
        <v>11.625230202578269</v>
      </c>
      <c r="BE100">
        <v>474.8210191911794</v>
      </c>
      <c r="BJ100">
        <v>44126</v>
      </c>
      <c r="BK100" t="s">
        <v>431</v>
      </c>
      <c r="BL100" t="s">
        <v>37</v>
      </c>
      <c r="BM100">
        <v>100</v>
      </c>
      <c r="BN100">
        <v>1</v>
      </c>
      <c r="BO100">
        <v>1</v>
      </c>
      <c r="BP100" t="s">
        <v>60</v>
      </c>
      <c r="BQ100" t="s">
        <v>212</v>
      </c>
      <c r="BR100">
        <v>4.1099999999999998E-2</v>
      </c>
      <c r="BS100">
        <v>1.01</v>
      </c>
      <c r="BT100">
        <v>22.4</v>
      </c>
      <c r="BU100" t="s">
        <v>61</v>
      </c>
      <c r="BV100" t="s">
        <v>213</v>
      </c>
      <c r="BW100">
        <v>0.72199999999999998</v>
      </c>
      <c r="BX100">
        <v>12.4</v>
      </c>
      <c r="BY100">
        <v>362</v>
      </c>
      <c r="CA100">
        <v>1</v>
      </c>
      <c r="CB100">
        <v>1</v>
      </c>
      <c r="CD100">
        <v>22.4</v>
      </c>
      <c r="CE100">
        <v>22.4</v>
      </c>
      <c r="CF100">
        <v>22.4</v>
      </c>
      <c r="CM100">
        <v>1</v>
      </c>
      <c r="CO100">
        <v>362</v>
      </c>
      <c r="CP100">
        <v>362</v>
      </c>
      <c r="CQ100">
        <v>362</v>
      </c>
    </row>
    <row r="101" spans="1:95" x14ac:dyDescent="0.2">
      <c r="A101" t="s">
        <v>56</v>
      </c>
      <c r="B101">
        <f t="shared" si="8"/>
        <v>33.200000000000003</v>
      </c>
      <c r="C101">
        <f t="shared" si="9"/>
        <v>32.6</v>
      </c>
      <c r="E101" s="24">
        <f t="shared" si="10"/>
        <v>790.34132399999987</v>
      </c>
      <c r="F101" s="24">
        <f t="shared" si="11"/>
        <v>846.80033006990402</v>
      </c>
      <c r="G101" s="24">
        <f t="shared" si="12"/>
        <v>803</v>
      </c>
      <c r="H101" s="24"/>
      <c r="J101">
        <v>44119</v>
      </c>
      <c r="K101" t="s">
        <v>396</v>
      </c>
      <c r="L101" t="s">
        <v>56</v>
      </c>
      <c r="M101">
        <v>101</v>
      </c>
      <c r="N101">
        <v>1</v>
      </c>
      <c r="O101">
        <v>1</v>
      </c>
      <c r="P101" t="s">
        <v>60</v>
      </c>
      <c r="Q101" t="s">
        <v>212</v>
      </c>
      <c r="R101">
        <v>7.4399999999999994E-2</v>
      </c>
      <c r="S101">
        <v>1.63</v>
      </c>
      <c r="T101">
        <v>33.200000000000003</v>
      </c>
      <c r="U101" t="s">
        <v>61</v>
      </c>
      <c r="V101" t="s">
        <v>213</v>
      </c>
      <c r="W101">
        <v>0.80900000000000005</v>
      </c>
      <c r="X101">
        <v>13.8</v>
      </c>
      <c r="Y101">
        <v>66.400000000000006</v>
      </c>
      <c r="AA101">
        <v>1</v>
      </c>
      <c r="AB101">
        <v>1</v>
      </c>
      <c r="AD101">
        <v>33.200000000000003</v>
      </c>
      <c r="AE101">
        <v>33.200000000000003</v>
      </c>
      <c r="AF101">
        <v>33.200000000000003</v>
      </c>
      <c r="AM101">
        <v>2</v>
      </c>
      <c r="AN101" t="s">
        <v>473</v>
      </c>
      <c r="AO101">
        <v>790.34132399999987</v>
      </c>
      <c r="AP101">
        <v>790.34132399999987</v>
      </c>
      <c r="AQ101">
        <v>790.34132399999987</v>
      </c>
      <c r="AY101">
        <v>133</v>
      </c>
      <c r="BC101">
        <v>0.8677999999999999</v>
      </c>
      <c r="BD101">
        <v>15.902281631712379</v>
      </c>
      <c r="BE101">
        <v>846.80033006990402</v>
      </c>
      <c r="BJ101">
        <v>44126</v>
      </c>
      <c r="BK101" t="s">
        <v>431</v>
      </c>
      <c r="BL101" t="s">
        <v>56</v>
      </c>
      <c r="BM101">
        <v>101</v>
      </c>
      <c r="BN101">
        <v>1</v>
      </c>
      <c r="BO101">
        <v>1</v>
      </c>
      <c r="BP101" t="s">
        <v>60</v>
      </c>
      <c r="BQ101" t="s">
        <v>212</v>
      </c>
      <c r="BR101">
        <v>5.8000000000000003E-2</v>
      </c>
      <c r="BS101">
        <v>1.34</v>
      </c>
      <c r="BT101">
        <v>32.6</v>
      </c>
      <c r="BU101" t="s">
        <v>61</v>
      </c>
      <c r="BV101" t="s">
        <v>213</v>
      </c>
      <c r="BW101">
        <v>1.06</v>
      </c>
      <c r="BX101">
        <v>18.2</v>
      </c>
      <c r="BY101">
        <v>803</v>
      </c>
      <c r="CA101">
        <v>1</v>
      </c>
      <c r="CB101">
        <v>1</v>
      </c>
      <c r="CD101">
        <v>32.6</v>
      </c>
      <c r="CE101">
        <v>32.6</v>
      </c>
      <c r="CF101">
        <v>32.6</v>
      </c>
      <c r="CM101">
        <v>1</v>
      </c>
      <c r="CO101">
        <v>803</v>
      </c>
      <c r="CP101">
        <v>803</v>
      </c>
      <c r="CQ101">
        <v>803</v>
      </c>
    </row>
    <row r="102" spans="1:95" x14ac:dyDescent="0.2">
      <c r="A102" t="s">
        <v>57</v>
      </c>
      <c r="B102">
        <f t="shared" si="8"/>
        <v>31.2</v>
      </c>
      <c r="C102">
        <f t="shared" si="9"/>
        <v>31.6</v>
      </c>
      <c r="E102" s="24">
        <f t="shared" si="10"/>
        <v>512.06785099999991</v>
      </c>
      <c r="F102" s="24">
        <f t="shared" si="11"/>
        <v>557.19615135707022</v>
      </c>
      <c r="G102" s="24">
        <f t="shared" si="12"/>
        <v>337</v>
      </c>
      <c r="H102" s="24"/>
      <c r="J102">
        <v>44119</v>
      </c>
      <c r="K102" t="s">
        <v>396</v>
      </c>
      <c r="L102" t="s">
        <v>57</v>
      </c>
      <c r="M102">
        <v>102</v>
      </c>
      <c r="N102">
        <v>1</v>
      </c>
      <c r="O102">
        <v>1</v>
      </c>
      <c r="P102" t="s">
        <v>60</v>
      </c>
      <c r="Q102" t="s">
        <v>212</v>
      </c>
      <c r="R102">
        <v>7.2900000000000006E-2</v>
      </c>
      <c r="S102">
        <v>1.56</v>
      </c>
      <c r="T102">
        <v>31.2</v>
      </c>
      <c r="U102" t="s">
        <v>61</v>
      </c>
      <c r="V102" t="s">
        <v>213</v>
      </c>
      <c r="W102">
        <v>0.63800000000000001</v>
      </c>
      <c r="X102">
        <v>10.9</v>
      </c>
      <c r="Y102">
        <v>40.9</v>
      </c>
      <c r="AA102">
        <v>1</v>
      </c>
      <c r="AB102">
        <v>1</v>
      </c>
      <c r="AD102">
        <v>31.2</v>
      </c>
      <c r="AE102">
        <v>31.2</v>
      </c>
      <c r="AF102">
        <v>31.2</v>
      </c>
      <c r="AM102">
        <v>2</v>
      </c>
      <c r="AN102" t="s">
        <v>473</v>
      </c>
      <c r="AO102">
        <v>512.06785099999991</v>
      </c>
      <c r="AP102">
        <v>512.06785099999991</v>
      </c>
      <c r="AQ102">
        <v>512.06785099999991</v>
      </c>
      <c r="AY102">
        <v>134</v>
      </c>
      <c r="BC102">
        <v>0.8667999999999999</v>
      </c>
      <c r="BD102">
        <v>12.574988463313339</v>
      </c>
      <c r="BE102">
        <v>557.19615135707022</v>
      </c>
      <c r="BJ102">
        <v>44126</v>
      </c>
      <c r="BK102" t="s">
        <v>431</v>
      </c>
      <c r="BL102" t="s">
        <v>57</v>
      </c>
      <c r="BM102">
        <v>102</v>
      </c>
      <c r="BN102">
        <v>1</v>
      </c>
      <c r="BO102">
        <v>1</v>
      </c>
      <c r="BP102" t="s">
        <v>60</v>
      </c>
      <c r="BQ102" t="s">
        <v>212</v>
      </c>
      <c r="BR102">
        <v>5.9200000000000003E-2</v>
      </c>
      <c r="BS102">
        <v>1.31</v>
      </c>
      <c r="BT102">
        <v>31.6</v>
      </c>
      <c r="BU102" t="s">
        <v>61</v>
      </c>
      <c r="BV102" t="s">
        <v>213</v>
      </c>
      <c r="BW102">
        <v>0.70499999999999996</v>
      </c>
      <c r="BX102">
        <v>12</v>
      </c>
      <c r="BY102">
        <v>337</v>
      </c>
      <c r="CA102">
        <v>1</v>
      </c>
      <c r="CB102">
        <v>1</v>
      </c>
      <c r="CD102">
        <v>31.6</v>
      </c>
      <c r="CE102">
        <v>31.6</v>
      </c>
      <c r="CF102">
        <v>31.6</v>
      </c>
      <c r="CM102">
        <v>1</v>
      </c>
      <c r="CO102">
        <v>337</v>
      </c>
      <c r="CP102">
        <v>337</v>
      </c>
      <c r="CQ102">
        <v>337</v>
      </c>
    </row>
    <row r="103" spans="1:95" x14ac:dyDescent="0.2">
      <c r="A103" t="s">
        <v>38</v>
      </c>
      <c r="B103">
        <f t="shared" si="8"/>
        <v>18.7</v>
      </c>
      <c r="C103">
        <f t="shared" si="9"/>
        <v>17.3</v>
      </c>
      <c r="E103" s="24">
        <f t="shared" si="10"/>
        <v>275.36142383999982</v>
      </c>
      <c r="F103" s="24">
        <f t="shared" si="11"/>
        <v>320.38540875755018</v>
      </c>
      <c r="G103" s="24">
        <f t="shared" si="12"/>
        <v>257</v>
      </c>
      <c r="H103" s="24"/>
      <c r="J103">
        <v>44119</v>
      </c>
      <c r="K103" t="s">
        <v>396</v>
      </c>
      <c r="L103" t="s">
        <v>38</v>
      </c>
      <c r="M103">
        <v>103</v>
      </c>
      <c r="N103">
        <v>1</v>
      </c>
      <c r="O103">
        <v>1</v>
      </c>
      <c r="P103" t="s">
        <v>60</v>
      </c>
      <c r="Q103" t="s">
        <v>212</v>
      </c>
      <c r="R103">
        <v>4.8800000000000003E-2</v>
      </c>
      <c r="S103">
        <v>1.1200000000000001</v>
      </c>
      <c r="T103">
        <v>18.7</v>
      </c>
      <c r="U103" t="s">
        <v>61</v>
      </c>
      <c r="V103" t="s">
        <v>213</v>
      </c>
      <c r="W103">
        <v>0.503</v>
      </c>
      <c r="X103">
        <v>8.52</v>
      </c>
      <c r="Y103">
        <v>20.7</v>
      </c>
      <c r="AA103">
        <v>1</v>
      </c>
      <c r="AB103">
        <v>1</v>
      </c>
      <c r="AD103">
        <v>18.7</v>
      </c>
      <c r="AE103">
        <v>18.7</v>
      </c>
      <c r="AF103">
        <v>18.7</v>
      </c>
      <c r="AI103">
        <v>0.53619302949060521</v>
      </c>
      <c r="AJ103" t="s">
        <v>474</v>
      </c>
      <c r="AM103">
        <v>2</v>
      </c>
      <c r="AN103" t="s">
        <v>473</v>
      </c>
      <c r="AO103">
        <v>275.36142383999982</v>
      </c>
      <c r="AP103">
        <v>275.36142383999982</v>
      </c>
      <c r="AQ103">
        <v>275.36142383999982</v>
      </c>
      <c r="AT103">
        <v>7.4095278600966425</v>
      </c>
      <c r="AU103" t="s">
        <v>474</v>
      </c>
      <c r="AY103">
        <v>135</v>
      </c>
      <c r="BC103">
        <v>0.8657999999999999</v>
      </c>
      <c r="BD103">
        <v>9.8406098406098419</v>
      </c>
      <c r="BE103">
        <v>320.38540875755018</v>
      </c>
      <c r="BJ103">
        <v>44126</v>
      </c>
      <c r="BK103" t="s">
        <v>431</v>
      </c>
      <c r="BL103" t="s">
        <v>38</v>
      </c>
      <c r="BM103">
        <v>103</v>
      </c>
      <c r="BN103">
        <v>1</v>
      </c>
      <c r="BO103">
        <v>1</v>
      </c>
      <c r="BP103" t="s">
        <v>60</v>
      </c>
      <c r="BQ103" t="s">
        <v>212</v>
      </c>
      <c r="BR103">
        <v>3.4599999999999999E-2</v>
      </c>
      <c r="BS103">
        <v>0.84799999999999998</v>
      </c>
      <c r="BT103">
        <v>17.3</v>
      </c>
      <c r="BU103" t="s">
        <v>61</v>
      </c>
      <c r="BV103" t="s">
        <v>213</v>
      </c>
      <c r="BW103">
        <v>0.63900000000000001</v>
      </c>
      <c r="BX103">
        <v>11</v>
      </c>
      <c r="BY103">
        <v>257</v>
      </c>
      <c r="CA103">
        <v>1</v>
      </c>
      <c r="CB103">
        <v>1</v>
      </c>
      <c r="CD103">
        <v>17.3</v>
      </c>
      <c r="CE103">
        <v>17.3</v>
      </c>
      <c r="CF103">
        <v>17.3</v>
      </c>
      <c r="CM103">
        <v>1</v>
      </c>
      <c r="CO103">
        <v>257</v>
      </c>
      <c r="CP103">
        <v>257</v>
      </c>
      <c r="CQ103">
        <v>257</v>
      </c>
    </row>
    <row r="104" spans="1:95" x14ac:dyDescent="0.2">
      <c r="A104" t="s">
        <v>39</v>
      </c>
      <c r="B104">
        <f t="shared" si="8"/>
        <v>56.8</v>
      </c>
      <c r="C104">
        <f t="shared" si="9"/>
        <v>57.9</v>
      </c>
      <c r="E104" s="24">
        <f t="shared" si="10"/>
        <v>762.07147499999985</v>
      </c>
      <c r="F104" s="24">
        <f t="shared" si="11"/>
        <v>821.34453464560283</v>
      </c>
      <c r="G104" s="24">
        <f t="shared" si="12"/>
        <v>786</v>
      </c>
      <c r="H104" s="24"/>
      <c r="J104">
        <v>44119</v>
      </c>
      <c r="K104" t="s">
        <v>396</v>
      </c>
      <c r="L104" t="s">
        <v>39</v>
      </c>
      <c r="M104">
        <v>104</v>
      </c>
      <c r="N104">
        <v>1</v>
      </c>
      <c r="O104">
        <v>1</v>
      </c>
      <c r="P104" t="s">
        <v>60</v>
      </c>
      <c r="Q104" t="s">
        <v>212</v>
      </c>
      <c r="R104">
        <v>0.122</v>
      </c>
      <c r="S104">
        <v>2.4500000000000002</v>
      </c>
      <c r="T104">
        <v>56.8</v>
      </c>
      <c r="U104" t="s">
        <v>61</v>
      </c>
      <c r="V104" t="s">
        <v>213</v>
      </c>
      <c r="W104">
        <v>0.79300000000000004</v>
      </c>
      <c r="X104">
        <v>13.5</v>
      </c>
      <c r="Y104">
        <v>64.099999999999994</v>
      </c>
      <c r="AA104">
        <v>1</v>
      </c>
      <c r="AB104">
        <v>1</v>
      </c>
      <c r="AD104">
        <v>56.8</v>
      </c>
      <c r="AE104">
        <v>56.8</v>
      </c>
      <c r="AF104">
        <v>56.8</v>
      </c>
      <c r="AK104">
        <v>108.08</v>
      </c>
      <c r="AL104" t="s">
        <v>474</v>
      </c>
      <c r="AM104">
        <v>2</v>
      </c>
      <c r="AN104" t="s">
        <v>473</v>
      </c>
      <c r="AO104">
        <v>762.07147499999985</v>
      </c>
      <c r="AP104">
        <v>762.07147499999985</v>
      </c>
      <c r="AQ104">
        <v>762.07147499999985</v>
      </c>
      <c r="AV104">
        <v>1076.2216434999998</v>
      </c>
      <c r="AW104" t="s">
        <v>475</v>
      </c>
      <c r="AY104">
        <v>136</v>
      </c>
      <c r="BC104">
        <v>0.8647999999999999</v>
      </c>
      <c r="BD104">
        <v>15.610545790934323</v>
      </c>
      <c r="BE104">
        <v>821.34453464560283</v>
      </c>
      <c r="BJ104">
        <v>44126</v>
      </c>
      <c r="BK104" t="s">
        <v>431</v>
      </c>
      <c r="BL104" t="s">
        <v>39</v>
      </c>
      <c r="BM104">
        <v>104</v>
      </c>
      <c r="BN104">
        <v>1</v>
      </c>
      <c r="BO104">
        <v>1</v>
      </c>
      <c r="BP104" t="s">
        <v>60</v>
      </c>
      <c r="BQ104" t="s">
        <v>212</v>
      </c>
      <c r="BR104">
        <v>0.108</v>
      </c>
      <c r="BS104">
        <v>2.1800000000000002</v>
      </c>
      <c r="BT104">
        <v>57.9</v>
      </c>
      <c r="BU104" t="s">
        <v>61</v>
      </c>
      <c r="BV104" t="s">
        <v>213</v>
      </c>
      <c r="BW104">
        <v>1.05</v>
      </c>
      <c r="BX104">
        <v>18</v>
      </c>
      <c r="BY104">
        <v>786</v>
      </c>
      <c r="CA104">
        <v>1</v>
      </c>
      <c r="CB104">
        <v>1</v>
      </c>
      <c r="CD104">
        <v>57.9</v>
      </c>
      <c r="CE104">
        <v>57.9</v>
      </c>
      <c r="CF104">
        <v>57.9</v>
      </c>
      <c r="CM104">
        <v>1</v>
      </c>
      <c r="CO104">
        <v>786</v>
      </c>
      <c r="CP104">
        <v>786</v>
      </c>
      <c r="CQ104">
        <v>786</v>
      </c>
    </row>
    <row r="105" spans="1:95" x14ac:dyDescent="0.2">
      <c r="A105" t="s">
        <v>40</v>
      </c>
      <c r="B105">
        <f t="shared" si="8"/>
        <v>30.2</v>
      </c>
      <c r="C105">
        <f t="shared" si="9"/>
        <v>31.3</v>
      </c>
      <c r="E105" s="24">
        <f t="shared" si="10"/>
        <v>227.72892275000004</v>
      </c>
      <c r="F105" s="24">
        <f t="shared" si="11"/>
        <v>275.35778023531037</v>
      </c>
      <c r="G105" s="24">
        <f t="shared" si="12"/>
        <v>264</v>
      </c>
      <c r="H105" s="24"/>
      <c r="J105">
        <v>44119</v>
      </c>
      <c r="K105" t="s">
        <v>396</v>
      </c>
      <c r="L105" t="s">
        <v>40</v>
      </c>
      <c r="M105">
        <v>105</v>
      </c>
      <c r="N105">
        <v>1</v>
      </c>
      <c r="O105">
        <v>1</v>
      </c>
      <c r="P105" t="s">
        <v>60</v>
      </c>
      <c r="Q105" t="s">
        <v>212</v>
      </c>
      <c r="R105">
        <v>6.9599999999999995E-2</v>
      </c>
      <c r="S105">
        <v>1.53</v>
      </c>
      <c r="T105">
        <v>30.2</v>
      </c>
      <c r="U105" t="s">
        <v>61</v>
      </c>
      <c r="V105" t="s">
        <v>213</v>
      </c>
      <c r="W105">
        <v>0.46800000000000003</v>
      </c>
      <c r="X105">
        <v>8.0500000000000007</v>
      </c>
      <c r="Y105">
        <v>16.600000000000001</v>
      </c>
      <c r="AA105">
        <v>1</v>
      </c>
      <c r="AB105">
        <v>1</v>
      </c>
      <c r="AD105">
        <v>30.2</v>
      </c>
      <c r="AE105">
        <v>30.2</v>
      </c>
      <c r="AF105">
        <v>30.2</v>
      </c>
      <c r="AM105">
        <v>2</v>
      </c>
      <c r="AN105" t="s">
        <v>473</v>
      </c>
      <c r="AO105">
        <v>227.72892275000004</v>
      </c>
      <c r="AP105">
        <v>227.72892275000004</v>
      </c>
      <c r="AQ105">
        <v>227.72892275000004</v>
      </c>
      <c r="AY105">
        <v>137</v>
      </c>
      <c r="BC105">
        <v>0.8637999999999999</v>
      </c>
      <c r="BD105">
        <v>9.3192868719611042</v>
      </c>
      <c r="BE105">
        <v>275.35778023531037</v>
      </c>
      <c r="BJ105">
        <v>44126</v>
      </c>
      <c r="BK105" t="s">
        <v>431</v>
      </c>
      <c r="BL105" t="s">
        <v>40</v>
      </c>
      <c r="BM105">
        <v>105</v>
      </c>
      <c r="BN105">
        <v>1</v>
      </c>
      <c r="BO105">
        <v>1</v>
      </c>
      <c r="BP105" t="s">
        <v>60</v>
      </c>
      <c r="BQ105" t="s">
        <v>212</v>
      </c>
      <c r="BR105">
        <v>5.5100000000000003E-2</v>
      </c>
      <c r="BS105">
        <v>1.3</v>
      </c>
      <c r="BT105">
        <v>31.3</v>
      </c>
      <c r="BU105" t="s">
        <v>61</v>
      </c>
      <c r="BV105" t="s">
        <v>213</v>
      </c>
      <c r="BW105">
        <v>0.64500000000000002</v>
      </c>
      <c r="BX105">
        <v>11.1</v>
      </c>
      <c r="BY105">
        <v>264</v>
      </c>
      <c r="CA105">
        <v>1</v>
      </c>
      <c r="CB105">
        <v>1</v>
      </c>
      <c r="CD105">
        <v>31.3</v>
      </c>
      <c r="CE105">
        <v>31.3</v>
      </c>
      <c r="CF105">
        <v>31.3</v>
      </c>
      <c r="CM105">
        <v>1</v>
      </c>
      <c r="CO105">
        <v>264</v>
      </c>
      <c r="CP105">
        <v>264</v>
      </c>
      <c r="CQ105">
        <v>264</v>
      </c>
    </row>
    <row r="106" spans="1:95" x14ac:dyDescent="0.2">
      <c r="A106" t="s">
        <v>41</v>
      </c>
      <c r="B106">
        <f t="shared" si="8"/>
        <v>42</v>
      </c>
      <c r="C106">
        <f t="shared" si="9"/>
        <v>42</v>
      </c>
      <c r="E106" s="24">
        <f t="shared" si="10"/>
        <v>733.68230399999982</v>
      </c>
      <c r="F106" s="24">
        <f t="shared" si="11"/>
        <v>794.17595718052257</v>
      </c>
      <c r="G106" s="24">
        <f t="shared" si="12"/>
        <v>398</v>
      </c>
      <c r="H106" s="24"/>
      <c r="J106">
        <v>44119</v>
      </c>
      <c r="K106" t="s">
        <v>396</v>
      </c>
      <c r="L106" t="s">
        <v>41</v>
      </c>
      <c r="M106">
        <v>106</v>
      </c>
      <c r="N106">
        <v>1</v>
      </c>
      <c r="O106">
        <v>1</v>
      </c>
      <c r="P106" t="s">
        <v>60</v>
      </c>
      <c r="Q106" t="s">
        <v>212</v>
      </c>
      <c r="R106">
        <v>9.1399999999999995E-2</v>
      </c>
      <c r="S106">
        <v>1.94</v>
      </c>
      <c r="T106">
        <v>42</v>
      </c>
      <c r="U106" t="s">
        <v>61</v>
      </c>
      <c r="V106" t="s">
        <v>213</v>
      </c>
      <c r="W106">
        <v>0.76700000000000002</v>
      </c>
      <c r="X106">
        <v>13.2</v>
      </c>
      <c r="Y106">
        <v>61.1</v>
      </c>
      <c r="AA106">
        <v>1</v>
      </c>
      <c r="AB106">
        <v>1</v>
      </c>
      <c r="AD106">
        <v>42</v>
      </c>
      <c r="AE106">
        <v>42</v>
      </c>
      <c r="AF106">
        <v>42</v>
      </c>
      <c r="AM106">
        <v>2</v>
      </c>
      <c r="AN106" t="s">
        <v>473</v>
      </c>
      <c r="AO106">
        <v>733.68230399999982</v>
      </c>
      <c r="AP106">
        <v>733.68230399999982</v>
      </c>
      <c r="AQ106">
        <v>733.68230399999982</v>
      </c>
      <c r="AY106">
        <v>138</v>
      </c>
      <c r="BC106">
        <v>0.8627999999999999</v>
      </c>
      <c r="BD106">
        <v>15.2990264255911</v>
      </c>
      <c r="BE106">
        <v>794.17595718052257</v>
      </c>
      <c r="BJ106">
        <v>44126</v>
      </c>
      <c r="BK106" t="s">
        <v>431</v>
      </c>
      <c r="BL106" t="s">
        <v>41</v>
      </c>
      <c r="BM106">
        <v>106</v>
      </c>
      <c r="BN106">
        <v>1</v>
      </c>
      <c r="BO106">
        <v>1</v>
      </c>
      <c r="BP106" t="s">
        <v>60</v>
      </c>
      <c r="BQ106" t="s">
        <v>212</v>
      </c>
      <c r="BR106">
        <v>7.5200000000000003E-2</v>
      </c>
      <c r="BS106">
        <v>1.65</v>
      </c>
      <c r="BT106">
        <v>42</v>
      </c>
      <c r="BU106" t="s">
        <v>61</v>
      </c>
      <c r="BV106" t="s">
        <v>213</v>
      </c>
      <c r="BW106">
        <v>0.748</v>
      </c>
      <c r="BX106">
        <v>12.8</v>
      </c>
      <c r="BY106">
        <v>398</v>
      </c>
      <c r="CA106">
        <v>1</v>
      </c>
      <c r="CB106">
        <v>1</v>
      </c>
      <c r="CD106">
        <v>42</v>
      </c>
      <c r="CE106">
        <v>42</v>
      </c>
      <c r="CF106">
        <v>42</v>
      </c>
      <c r="CM106">
        <v>1</v>
      </c>
      <c r="CO106">
        <v>398</v>
      </c>
      <c r="CP106">
        <v>398</v>
      </c>
      <c r="CQ106">
        <v>398</v>
      </c>
    </row>
    <row r="107" spans="1:95" x14ac:dyDescent="0.2">
      <c r="A107" t="s">
        <v>42</v>
      </c>
      <c r="B107">
        <f t="shared" si="8"/>
        <v>26.2</v>
      </c>
      <c r="C107">
        <f t="shared" si="9"/>
        <v>24.3</v>
      </c>
      <c r="E107" s="24">
        <f t="shared" si="10"/>
        <v>319.68812735999995</v>
      </c>
      <c r="F107" s="24">
        <f t="shared" si="11"/>
        <v>368.47128056843064</v>
      </c>
      <c r="G107" s="24">
        <f t="shared" si="12"/>
        <v>260</v>
      </c>
      <c r="H107" s="24"/>
      <c r="J107">
        <v>44119</v>
      </c>
      <c r="K107" t="s">
        <v>396</v>
      </c>
      <c r="L107" t="s">
        <v>42</v>
      </c>
      <c r="M107">
        <v>107</v>
      </c>
      <c r="N107">
        <v>1</v>
      </c>
      <c r="O107">
        <v>1</v>
      </c>
      <c r="P107" t="s">
        <v>60</v>
      </c>
      <c r="Q107" t="s">
        <v>212</v>
      </c>
      <c r="R107">
        <v>5.9400000000000001E-2</v>
      </c>
      <c r="S107">
        <v>1.39</v>
      </c>
      <c r="T107">
        <v>26.2</v>
      </c>
      <c r="U107" t="s">
        <v>61</v>
      </c>
      <c r="V107" t="s">
        <v>213</v>
      </c>
      <c r="W107">
        <v>0.52200000000000002</v>
      </c>
      <c r="X107">
        <v>8.9600000000000009</v>
      </c>
      <c r="Y107">
        <v>24.4</v>
      </c>
      <c r="AA107">
        <v>1</v>
      </c>
      <c r="AB107">
        <v>1</v>
      </c>
      <c r="AD107">
        <v>26.2</v>
      </c>
      <c r="AE107">
        <v>26.2</v>
      </c>
      <c r="AF107">
        <v>26.2</v>
      </c>
      <c r="AM107">
        <v>2</v>
      </c>
      <c r="AN107" t="s">
        <v>473</v>
      </c>
      <c r="AO107">
        <v>319.68812735999995</v>
      </c>
      <c r="AP107">
        <v>319.68812735999995</v>
      </c>
      <c r="AQ107">
        <v>319.68812735999995</v>
      </c>
      <c r="AY107">
        <v>139</v>
      </c>
      <c r="BC107">
        <v>0.8617999999999999</v>
      </c>
      <c r="BD107">
        <v>10.396843815270367</v>
      </c>
      <c r="BE107">
        <v>368.47128056843064</v>
      </c>
      <c r="BJ107">
        <v>44126</v>
      </c>
      <c r="BK107" t="s">
        <v>431</v>
      </c>
      <c r="BL107" t="s">
        <v>42</v>
      </c>
      <c r="BM107">
        <v>107</v>
      </c>
      <c r="BN107">
        <v>1</v>
      </c>
      <c r="BO107">
        <v>1</v>
      </c>
      <c r="BP107" t="s">
        <v>60</v>
      </c>
      <c r="BQ107" t="s">
        <v>212</v>
      </c>
      <c r="BR107">
        <v>4.41E-2</v>
      </c>
      <c r="BS107">
        <v>1.07</v>
      </c>
      <c r="BT107">
        <v>24.3</v>
      </c>
      <c r="BU107" t="s">
        <v>61</v>
      </c>
      <c r="BV107" t="s">
        <v>213</v>
      </c>
      <c r="BW107">
        <v>0.64300000000000002</v>
      </c>
      <c r="BX107">
        <v>11</v>
      </c>
      <c r="BY107">
        <v>260</v>
      </c>
      <c r="CA107">
        <v>1</v>
      </c>
      <c r="CB107">
        <v>1</v>
      </c>
      <c r="CD107">
        <v>24.3</v>
      </c>
      <c r="CE107">
        <v>24.3</v>
      </c>
      <c r="CF107">
        <v>24.3</v>
      </c>
      <c r="CM107">
        <v>1</v>
      </c>
      <c r="CO107">
        <v>260</v>
      </c>
      <c r="CP107">
        <v>260</v>
      </c>
      <c r="CQ107">
        <v>260</v>
      </c>
    </row>
    <row r="108" spans="1:95" x14ac:dyDescent="0.2">
      <c r="A108" t="s">
        <v>43</v>
      </c>
      <c r="B108">
        <f t="shared" si="8"/>
        <v>37.200000000000003</v>
      </c>
      <c r="C108">
        <f t="shared" si="9"/>
        <v>37.299999999999997</v>
      </c>
      <c r="E108" s="24">
        <f t="shared" si="10"/>
        <v>135.70039474999987</v>
      </c>
      <c r="F108" s="24">
        <f t="shared" si="11"/>
        <v>189.63646086902401</v>
      </c>
      <c r="G108" s="24">
        <f t="shared" si="12"/>
        <v>150</v>
      </c>
      <c r="H108" s="24"/>
      <c r="J108">
        <v>44119</v>
      </c>
      <c r="K108" t="s">
        <v>396</v>
      </c>
      <c r="L108" t="s">
        <v>43</v>
      </c>
      <c r="M108">
        <v>108</v>
      </c>
      <c r="N108">
        <v>1</v>
      </c>
      <c r="O108">
        <v>1</v>
      </c>
      <c r="P108" t="s">
        <v>60</v>
      </c>
      <c r="Q108" t="s">
        <v>212</v>
      </c>
      <c r="R108">
        <v>8.0100000000000005E-2</v>
      </c>
      <c r="S108">
        <v>1.77</v>
      </c>
      <c r="T108">
        <v>37.200000000000003</v>
      </c>
      <c r="U108" t="s">
        <v>61</v>
      </c>
      <c r="V108" t="s">
        <v>213</v>
      </c>
      <c r="W108">
        <v>0.41699999999999998</v>
      </c>
      <c r="X108">
        <v>7.15</v>
      </c>
      <c r="Y108">
        <v>8.83</v>
      </c>
      <c r="AA108">
        <v>1</v>
      </c>
      <c r="AB108">
        <v>1</v>
      </c>
      <c r="AD108">
        <v>37.200000000000003</v>
      </c>
      <c r="AE108">
        <v>37.200000000000003</v>
      </c>
      <c r="AF108">
        <v>37.200000000000003</v>
      </c>
      <c r="AM108">
        <v>2</v>
      </c>
      <c r="AN108" t="s">
        <v>473</v>
      </c>
      <c r="AO108">
        <v>135.70039474999987</v>
      </c>
      <c r="AP108">
        <v>135.70039474999987</v>
      </c>
      <c r="AQ108">
        <v>135.70039474999987</v>
      </c>
      <c r="AY108">
        <v>142</v>
      </c>
      <c r="BC108">
        <v>0.8587999999999999</v>
      </c>
      <c r="BD108">
        <v>8.3255705635770862</v>
      </c>
      <c r="BE108">
        <v>189.63646086902401</v>
      </c>
      <c r="BJ108">
        <v>44126</v>
      </c>
      <c r="BK108" t="s">
        <v>431</v>
      </c>
      <c r="BL108" t="s">
        <v>43</v>
      </c>
      <c r="BM108">
        <v>108</v>
      </c>
      <c r="BN108">
        <v>1</v>
      </c>
      <c r="BO108">
        <v>1</v>
      </c>
      <c r="BP108" t="s">
        <v>60</v>
      </c>
      <c r="BQ108" t="s">
        <v>212</v>
      </c>
      <c r="BR108">
        <v>6.6199999999999995E-2</v>
      </c>
      <c r="BS108">
        <v>1.49</v>
      </c>
      <c r="BT108">
        <v>37.299999999999997</v>
      </c>
      <c r="BU108" t="s">
        <v>61</v>
      </c>
      <c r="BV108" t="s">
        <v>213</v>
      </c>
      <c r="BW108">
        <v>0.56499999999999995</v>
      </c>
      <c r="BX108">
        <v>9.6199999999999992</v>
      </c>
      <c r="BY108">
        <v>150</v>
      </c>
      <c r="CA108">
        <v>1</v>
      </c>
      <c r="CB108">
        <v>1</v>
      </c>
      <c r="CD108">
        <v>37.299999999999997</v>
      </c>
      <c r="CE108">
        <v>37.299999999999997</v>
      </c>
      <c r="CF108">
        <v>37.299999999999997</v>
      </c>
      <c r="CM108">
        <v>1</v>
      </c>
      <c r="CO108">
        <v>150</v>
      </c>
      <c r="CP108">
        <v>150</v>
      </c>
      <c r="CQ108">
        <v>150</v>
      </c>
    </row>
    <row r="109" spans="1:95" x14ac:dyDescent="0.2">
      <c r="A109" t="s">
        <v>44</v>
      </c>
      <c r="B109">
        <f t="shared" si="8"/>
        <v>22.8</v>
      </c>
      <c r="C109">
        <f t="shared" si="9"/>
        <v>22.5</v>
      </c>
      <c r="E109" s="24">
        <f t="shared" si="10"/>
        <v>223.66156970999987</v>
      </c>
      <c r="F109" s="24">
        <f t="shared" si="11"/>
        <v>276.95966567079029</v>
      </c>
      <c r="G109" s="24">
        <f t="shared" si="12"/>
        <v>243</v>
      </c>
      <c r="H109" s="24"/>
      <c r="J109">
        <v>44119</v>
      </c>
      <c r="K109" t="s">
        <v>396</v>
      </c>
      <c r="L109" t="s">
        <v>44</v>
      </c>
      <c r="M109">
        <v>109</v>
      </c>
      <c r="N109">
        <v>1</v>
      </c>
      <c r="O109">
        <v>1</v>
      </c>
      <c r="P109" t="s">
        <v>60</v>
      </c>
      <c r="Q109" t="s">
        <v>212</v>
      </c>
      <c r="R109">
        <v>5.4699999999999999E-2</v>
      </c>
      <c r="S109">
        <v>1.27</v>
      </c>
      <c r="T109">
        <v>22.8</v>
      </c>
      <c r="U109" t="s">
        <v>61</v>
      </c>
      <c r="V109" t="s">
        <v>213</v>
      </c>
      <c r="W109">
        <v>0.46500000000000002</v>
      </c>
      <c r="X109">
        <v>8.01</v>
      </c>
      <c r="Y109">
        <v>16.3</v>
      </c>
      <c r="AA109">
        <v>1</v>
      </c>
      <c r="AB109">
        <v>1</v>
      </c>
      <c r="AD109">
        <v>22.8</v>
      </c>
      <c r="AE109">
        <v>22.8</v>
      </c>
      <c r="AF109">
        <v>22.8</v>
      </c>
      <c r="AM109">
        <v>2</v>
      </c>
      <c r="AN109" t="s">
        <v>473</v>
      </c>
      <c r="AO109">
        <v>223.66156970999987</v>
      </c>
      <c r="AP109">
        <v>223.66156970999987</v>
      </c>
      <c r="AQ109">
        <v>223.66156970999987</v>
      </c>
      <c r="AY109">
        <v>143</v>
      </c>
      <c r="BC109">
        <v>0.8577999999999999</v>
      </c>
      <c r="BD109">
        <v>9.3378409885754259</v>
      </c>
      <c r="BE109">
        <v>276.95966567079029</v>
      </c>
      <c r="BJ109">
        <v>44126</v>
      </c>
      <c r="BK109" t="s">
        <v>431</v>
      </c>
      <c r="BL109" t="s">
        <v>44</v>
      </c>
      <c r="BM109">
        <v>109</v>
      </c>
      <c r="BN109">
        <v>1</v>
      </c>
      <c r="BO109">
        <v>1</v>
      </c>
      <c r="BP109" t="s">
        <v>60</v>
      </c>
      <c r="BQ109" t="s">
        <v>212</v>
      </c>
      <c r="BR109">
        <v>4.24E-2</v>
      </c>
      <c r="BS109">
        <v>1.01</v>
      </c>
      <c r="BT109">
        <v>22.5</v>
      </c>
      <c r="BU109" t="s">
        <v>61</v>
      </c>
      <c r="BV109" t="s">
        <v>213</v>
      </c>
      <c r="BW109">
        <v>0.63100000000000001</v>
      </c>
      <c r="BX109">
        <v>10.8</v>
      </c>
      <c r="BY109">
        <v>243</v>
      </c>
      <c r="CA109">
        <v>1</v>
      </c>
      <c r="CB109">
        <v>1</v>
      </c>
      <c r="CD109">
        <v>22.5</v>
      </c>
      <c r="CE109">
        <v>22.5</v>
      </c>
      <c r="CF109">
        <v>22.5</v>
      </c>
      <c r="CM109">
        <v>1</v>
      </c>
      <c r="CO109">
        <v>243</v>
      </c>
      <c r="CP109">
        <v>243</v>
      </c>
      <c r="CQ109">
        <v>243</v>
      </c>
    </row>
    <row r="110" spans="1:95" x14ac:dyDescent="0.2">
      <c r="A110" t="s">
        <v>45</v>
      </c>
      <c r="B110">
        <f t="shared" si="8"/>
        <v>34.299999999999997</v>
      </c>
      <c r="C110">
        <f t="shared" si="9"/>
        <v>37</v>
      </c>
      <c r="E110" s="24">
        <f t="shared" si="10"/>
        <v>695.64446400000008</v>
      </c>
      <c r="F110" s="24">
        <f t="shared" si="11"/>
        <v>762.8211694263764</v>
      </c>
      <c r="G110" s="24">
        <f t="shared" si="12"/>
        <v>971</v>
      </c>
      <c r="H110" s="24"/>
      <c r="J110">
        <v>44119</v>
      </c>
      <c r="K110" t="s">
        <v>396</v>
      </c>
      <c r="L110" t="s">
        <v>45</v>
      </c>
      <c r="M110">
        <v>110</v>
      </c>
      <c r="N110">
        <v>1</v>
      </c>
      <c r="O110">
        <v>1</v>
      </c>
      <c r="P110" t="s">
        <v>60</v>
      </c>
      <c r="Q110" t="s">
        <v>212</v>
      </c>
      <c r="R110">
        <v>7.51E-2</v>
      </c>
      <c r="S110">
        <v>1.67</v>
      </c>
      <c r="T110">
        <v>34.299999999999997</v>
      </c>
      <c r="U110" t="s">
        <v>61</v>
      </c>
      <c r="V110" t="s">
        <v>213</v>
      </c>
      <c r="W110">
        <v>0.747</v>
      </c>
      <c r="X110">
        <v>12.8</v>
      </c>
      <c r="Y110">
        <v>58.1</v>
      </c>
      <c r="AA110">
        <v>1</v>
      </c>
      <c r="AB110">
        <v>1</v>
      </c>
      <c r="AD110">
        <v>34.299999999999997</v>
      </c>
      <c r="AE110">
        <v>34.299999999999997</v>
      </c>
      <c r="AF110">
        <v>34.299999999999997</v>
      </c>
      <c r="AM110">
        <v>2</v>
      </c>
      <c r="AN110" t="s">
        <v>473</v>
      </c>
      <c r="AO110">
        <v>695.64446400000008</v>
      </c>
      <c r="AP110">
        <v>695.64446400000008</v>
      </c>
      <c r="AQ110">
        <v>695.64446400000008</v>
      </c>
      <c r="AY110">
        <v>144</v>
      </c>
      <c r="BC110">
        <v>0.8567999999999999</v>
      </c>
      <c r="BD110">
        <v>14.939309056956118</v>
      </c>
      <c r="BE110">
        <v>762.8211694263764</v>
      </c>
      <c r="BJ110">
        <v>44126</v>
      </c>
      <c r="BK110" t="s">
        <v>431</v>
      </c>
      <c r="BL110" t="s">
        <v>45</v>
      </c>
      <c r="BM110">
        <v>110</v>
      </c>
      <c r="BN110">
        <v>1</v>
      </c>
      <c r="BO110">
        <v>1</v>
      </c>
      <c r="BP110" t="s">
        <v>60</v>
      </c>
      <c r="BQ110" t="s">
        <v>212</v>
      </c>
      <c r="BR110">
        <v>6.3200000000000006E-2</v>
      </c>
      <c r="BS110">
        <v>1.49</v>
      </c>
      <c r="BT110">
        <v>37</v>
      </c>
      <c r="BU110" t="s">
        <v>61</v>
      </c>
      <c r="BV110" t="s">
        <v>213</v>
      </c>
      <c r="BW110">
        <v>1.19</v>
      </c>
      <c r="BX110">
        <v>20.5</v>
      </c>
      <c r="BY110">
        <v>971</v>
      </c>
      <c r="CA110">
        <v>1</v>
      </c>
      <c r="CB110">
        <v>1</v>
      </c>
      <c r="CD110">
        <v>37</v>
      </c>
      <c r="CE110">
        <v>37</v>
      </c>
      <c r="CF110">
        <v>37</v>
      </c>
      <c r="CM110">
        <v>1</v>
      </c>
      <c r="CO110">
        <v>971</v>
      </c>
      <c r="CP110">
        <v>971</v>
      </c>
      <c r="CQ110">
        <v>971</v>
      </c>
    </row>
    <row r="111" spans="1:95" x14ac:dyDescent="0.2">
      <c r="A111" t="s">
        <v>46</v>
      </c>
      <c r="B111">
        <f t="shared" si="8"/>
        <v>30.3</v>
      </c>
      <c r="C111">
        <f t="shared" si="9"/>
        <v>28.8</v>
      </c>
      <c r="E111" s="24">
        <f t="shared" si="10"/>
        <v>255.1280710399999</v>
      </c>
      <c r="F111" s="24">
        <f t="shared" si="11"/>
        <v>310.12859439904503</v>
      </c>
      <c r="G111" s="24">
        <f t="shared" si="12"/>
        <v>224</v>
      </c>
      <c r="H111" s="24"/>
      <c r="J111">
        <v>44119</v>
      </c>
      <c r="K111" t="s">
        <v>396</v>
      </c>
      <c r="L111" t="s">
        <v>46</v>
      </c>
      <c r="M111">
        <v>111</v>
      </c>
      <c r="N111">
        <v>1</v>
      </c>
      <c r="O111">
        <v>1</v>
      </c>
      <c r="P111" t="s">
        <v>60</v>
      </c>
      <c r="Q111" t="s">
        <v>212</v>
      </c>
      <c r="R111">
        <v>6.8099999999999994E-2</v>
      </c>
      <c r="S111">
        <v>1.53</v>
      </c>
      <c r="T111">
        <v>30.3</v>
      </c>
      <c r="U111" t="s">
        <v>61</v>
      </c>
      <c r="V111" t="s">
        <v>213</v>
      </c>
      <c r="W111">
        <v>0.47599999999999998</v>
      </c>
      <c r="X111">
        <v>8.32</v>
      </c>
      <c r="Y111">
        <v>18.899999999999999</v>
      </c>
      <c r="AA111">
        <v>1</v>
      </c>
      <c r="AB111">
        <v>1</v>
      </c>
      <c r="AD111">
        <v>30.3</v>
      </c>
      <c r="AE111">
        <v>30.3</v>
      </c>
      <c r="AF111">
        <v>30.3</v>
      </c>
      <c r="AM111">
        <v>2</v>
      </c>
      <c r="AN111" t="s">
        <v>473</v>
      </c>
      <c r="AO111">
        <v>255.1280710399999</v>
      </c>
      <c r="AP111">
        <v>255.1280710399999</v>
      </c>
      <c r="AQ111">
        <v>255.1280710399999</v>
      </c>
      <c r="AY111">
        <v>145</v>
      </c>
      <c r="BC111">
        <v>0.85579999999999989</v>
      </c>
      <c r="BD111">
        <v>9.7218976396354311</v>
      </c>
      <c r="BE111">
        <v>310.12859439904503</v>
      </c>
      <c r="BJ111">
        <v>44126</v>
      </c>
      <c r="BK111" t="s">
        <v>431</v>
      </c>
      <c r="BL111" t="s">
        <v>46</v>
      </c>
      <c r="BM111">
        <v>111</v>
      </c>
      <c r="BN111">
        <v>1</v>
      </c>
      <c r="BO111">
        <v>1</v>
      </c>
      <c r="BP111" t="s">
        <v>60</v>
      </c>
      <c r="BQ111" t="s">
        <v>212</v>
      </c>
      <c r="BR111">
        <v>5.3199999999999997E-2</v>
      </c>
      <c r="BS111">
        <v>1.22</v>
      </c>
      <c r="BT111">
        <v>28.8</v>
      </c>
      <c r="BU111" t="s">
        <v>61</v>
      </c>
      <c r="BV111" t="s">
        <v>213</v>
      </c>
      <c r="BW111">
        <v>0.61799999999999999</v>
      </c>
      <c r="BX111">
        <v>10.6</v>
      </c>
      <c r="BY111">
        <v>224</v>
      </c>
      <c r="CA111">
        <v>1</v>
      </c>
      <c r="CB111">
        <v>1</v>
      </c>
      <c r="CD111">
        <v>28.8</v>
      </c>
      <c r="CE111">
        <v>28.8</v>
      </c>
      <c r="CF111">
        <v>28.8</v>
      </c>
      <c r="CM111">
        <v>1</v>
      </c>
      <c r="CO111">
        <v>224</v>
      </c>
      <c r="CP111">
        <v>224</v>
      </c>
      <c r="CQ111">
        <v>224</v>
      </c>
    </row>
    <row r="112" spans="1:95" x14ac:dyDescent="0.2">
      <c r="A112" t="s">
        <v>313</v>
      </c>
      <c r="B112">
        <f t="shared" si="8"/>
        <v>27.7</v>
      </c>
      <c r="C112">
        <f t="shared" si="9"/>
        <v>25.1</v>
      </c>
      <c r="E112" s="24">
        <f t="shared" si="10"/>
        <v>222.64439999999991</v>
      </c>
      <c r="F112" s="24">
        <f t="shared" si="11"/>
        <v>278.77911341694755</v>
      </c>
      <c r="G112" s="24">
        <f t="shared" si="12"/>
        <v>-3.45</v>
      </c>
      <c r="H112" s="24"/>
      <c r="J112">
        <v>44119</v>
      </c>
      <c r="K112" t="s">
        <v>396</v>
      </c>
      <c r="L112" t="s">
        <v>313</v>
      </c>
      <c r="M112">
        <v>112</v>
      </c>
      <c r="N112">
        <v>1</v>
      </c>
      <c r="O112">
        <v>1</v>
      </c>
      <c r="P112" t="s">
        <v>60</v>
      </c>
      <c r="Q112" t="s">
        <v>212</v>
      </c>
      <c r="R112">
        <v>6.6000000000000003E-2</v>
      </c>
      <c r="S112">
        <v>1.44</v>
      </c>
      <c r="T112">
        <v>27.7</v>
      </c>
      <c r="U112" t="s">
        <v>61</v>
      </c>
      <c r="V112" t="s">
        <v>213</v>
      </c>
      <c r="W112">
        <v>0.46500000000000002</v>
      </c>
      <c r="X112">
        <v>8</v>
      </c>
      <c r="Y112">
        <v>16.2</v>
      </c>
      <c r="AA112">
        <v>1</v>
      </c>
      <c r="AB112">
        <v>1</v>
      </c>
      <c r="AD112">
        <v>27.7</v>
      </c>
      <c r="AE112">
        <v>27.7</v>
      </c>
      <c r="AF112">
        <v>27.7</v>
      </c>
      <c r="AM112">
        <v>2</v>
      </c>
      <c r="AN112" t="s">
        <v>473</v>
      </c>
      <c r="AO112">
        <v>222.64439999999991</v>
      </c>
      <c r="AP112">
        <v>222.64439999999991</v>
      </c>
      <c r="AQ112">
        <v>222.64439999999991</v>
      </c>
      <c r="AY112">
        <v>146</v>
      </c>
      <c r="BC112">
        <v>0.85479999999999989</v>
      </c>
      <c r="BD112">
        <v>9.3589143659335523</v>
      </c>
      <c r="BE112">
        <v>278.77911341694755</v>
      </c>
      <c r="BJ112">
        <v>44126</v>
      </c>
      <c r="BK112" t="s">
        <v>431</v>
      </c>
      <c r="BL112" t="s">
        <v>313</v>
      </c>
      <c r="BM112">
        <v>112</v>
      </c>
      <c r="BN112">
        <v>1</v>
      </c>
      <c r="BO112">
        <v>1</v>
      </c>
      <c r="BP112" t="s">
        <v>60</v>
      </c>
      <c r="BQ112" t="s">
        <v>212</v>
      </c>
      <c r="BR112">
        <v>4.82E-2</v>
      </c>
      <c r="BS112">
        <v>1.1000000000000001</v>
      </c>
      <c r="BT112">
        <v>25.1</v>
      </c>
      <c r="BU112" t="s">
        <v>61</v>
      </c>
      <c r="BV112" t="s">
        <v>213</v>
      </c>
      <c r="BW112">
        <v>0.44900000000000001</v>
      </c>
      <c r="BX112">
        <v>7.68</v>
      </c>
      <c r="BY112">
        <v>-3.45</v>
      </c>
      <c r="CA112">
        <v>1</v>
      </c>
      <c r="CB112">
        <v>1</v>
      </c>
      <c r="CD112">
        <v>25.1</v>
      </c>
      <c r="CE112">
        <v>25.1</v>
      </c>
      <c r="CF112">
        <v>25.1</v>
      </c>
      <c r="CM112">
        <v>1</v>
      </c>
      <c r="CO112">
        <v>-3.45</v>
      </c>
      <c r="CP112">
        <v>-3.45</v>
      </c>
      <c r="CQ112">
        <v>-3.45</v>
      </c>
    </row>
    <row r="113" spans="1:95" x14ac:dyDescent="0.2">
      <c r="A113" t="s">
        <v>314</v>
      </c>
      <c r="B113">
        <f t="shared" si="8"/>
        <v>39.299999999999997</v>
      </c>
      <c r="C113">
        <f t="shared" si="9"/>
        <v>40.6</v>
      </c>
      <c r="E113" s="24">
        <f t="shared" si="10"/>
        <v>330.72969779000005</v>
      </c>
      <c r="F113" s="24">
        <f t="shared" si="11"/>
        <v>388.04329644260247</v>
      </c>
      <c r="G113" s="24">
        <f t="shared" si="12"/>
        <v>329</v>
      </c>
      <c r="H113" s="24"/>
      <c r="J113">
        <v>44119</v>
      </c>
      <c r="K113" t="s">
        <v>396</v>
      </c>
      <c r="L113" t="s">
        <v>314</v>
      </c>
      <c r="M113">
        <v>113</v>
      </c>
      <c r="N113">
        <v>1</v>
      </c>
      <c r="O113">
        <v>1</v>
      </c>
      <c r="P113" t="s">
        <v>60</v>
      </c>
      <c r="Q113" t="s">
        <v>212</v>
      </c>
      <c r="R113">
        <v>8.77E-2</v>
      </c>
      <c r="S113">
        <v>1.84</v>
      </c>
      <c r="T113">
        <v>39.299999999999997</v>
      </c>
      <c r="U113" t="s">
        <v>61</v>
      </c>
      <c r="V113" t="s">
        <v>213</v>
      </c>
      <c r="W113">
        <v>0.52900000000000003</v>
      </c>
      <c r="X113">
        <v>9.07</v>
      </c>
      <c r="Y113">
        <v>25.4</v>
      </c>
      <c r="AA113">
        <v>1</v>
      </c>
      <c r="AB113">
        <v>1</v>
      </c>
      <c r="AD113">
        <v>39.299999999999997</v>
      </c>
      <c r="AE113">
        <v>39.299999999999997</v>
      </c>
      <c r="AF113">
        <v>39.299999999999997</v>
      </c>
      <c r="AM113">
        <v>2</v>
      </c>
      <c r="AN113" t="s">
        <v>473</v>
      </c>
      <c r="AO113">
        <v>330.72969779000005</v>
      </c>
      <c r="AP113">
        <v>330.72969779000005</v>
      </c>
      <c r="AQ113">
        <v>330.72969779000005</v>
      </c>
      <c r="AY113">
        <v>147</v>
      </c>
      <c r="BC113">
        <v>0.85379999999999989</v>
      </c>
      <c r="BD113">
        <v>10.623096743968144</v>
      </c>
      <c r="BE113">
        <v>388.04329644260247</v>
      </c>
      <c r="BJ113">
        <v>44126</v>
      </c>
      <c r="BK113" t="s">
        <v>431</v>
      </c>
      <c r="BL113" t="s">
        <v>314</v>
      </c>
      <c r="BM113">
        <v>113</v>
      </c>
      <c r="BN113">
        <v>1</v>
      </c>
      <c r="BO113">
        <v>1</v>
      </c>
      <c r="BP113" t="s">
        <v>60</v>
      </c>
      <c r="BQ113" t="s">
        <v>212</v>
      </c>
      <c r="BR113">
        <v>7.2900000000000006E-2</v>
      </c>
      <c r="BS113">
        <v>1.6</v>
      </c>
      <c r="BT113">
        <v>40.6</v>
      </c>
      <c r="BU113" t="s">
        <v>61</v>
      </c>
      <c r="BV113" t="s">
        <v>213</v>
      </c>
      <c r="BW113">
        <v>0.69499999999999995</v>
      </c>
      <c r="BX113">
        <v>11.9</v>
      </c>
      <c r="BY113">
        <v>329</v>
      </c>
      <c r="CA113">
        <v>1</v>
      </c>
      <c r="CB113">
        <v>1</v>
      </c>
      <c r="CD113">
        <v>40.6</v>
      </c>
      <c r="CE113">
        <v>40.6</v>
      </c>
      <c r="CF113">
        <v>40.6</v>
      </c>
      <c r="CM113">
        <v>1</v>
      </c>
      <c r="CO113">
        <v>329</v>
      </c>
      <c r="CP113">
        <v>329</v>
      </c>
      <c r="CQ113">
        <v>329</v>
      </c>
    </row>
    <row r="114" spans="1:95" x14ac:dyDescent="0.2">
      <c r="A114" t="s">
        <v>315</v>
      </c>
      <c r="B114">
        <f t="shared" si="8"/>
        <v>42.1</v>
      </c>
      <c r="C114">
        <f t="shared" si="9"/>
        <v>40.5</v>
      </c>
      <c r="E114" s="24">
        <f t="shared" si="10"/>
        <v>214.50226943999996</v>
      </c>
      <c r="F114" s="24">
        <f t="shared" si="11"/>
        <v>272.57508034454008</v>
      </c>
      <c r="G114" s="24">
        <f t="shared" si="12"/>
        <v>165</v>
      </c>
      <c r="H114" s="24"/>
      <c r="J114">
        <v>44119</v>
      </c>
      <c r="K114" t="s">
        <v>396</v>
      </c>
      <c r="L114" t="s">
        <v>315</v>
      </c>
      <c r="M114">
        <v>114</v>
      </c>
      <c r="N114">
        <v>1</v>
      </c>
      <c r="O114">
        <v>1</v>
      </c>
      <c r="P114" t="s">
        <v>60</v>
      </c>
      <c r="Q114" t="s">
        <v>212</v>
      </c>
      <c r="R114">
        <v>9.3799999999999994E-2</v>
      </c>
      <c r="S114">
        <v>1.94</v>
      </c>
      <c r="T114">
        <v>42.1</v>
      </c>
      <c r="U114" t="s">
        <v>61</v>
      </c>
      <c r="V114" t="s">
        <v>213</v>
      </c>
      <c r="W114">
        <v>0.46300000000000002</v>
      </c>
      <c r="X114">
        <v>7.92</v>
      </c>
      <c r="Y114">
        <v>15.5</v>
      </c>
      <c r="AA114">
        <v>1</v>
      </c>
      <c r="AB114">
        <v>1</v>
      </c>
      <c r="AD114">
        <v>42.1</v>
      </c>
      <c r="AE114">
        <v>42.1</v>
      </c>
      <c r="AF114">
        <v>42.1</v>
      </c>
      <c r="AM114">
        <v>2</v>
      </c>
      <c r="AN114" t="s">
        <v>473</v>
      </c>
      <c r="AO114">
        <v>214.50226943999996</v>
      </c>
      <c r="AP114">
        <v>214.50226943999996</v>
      </c>
      <c r="AQ114">
        <v>214.50226943999996</v>
      </c>
      <c r="AY114">
        <v>148</v>
      </c>
      <c r="BC114">
        <v>0.85279999999999989</v>
      </c>
      <c r="BD114">
        <v>9.2870544090056288</v>
      </c>
      <c r="BE114">
        <v>272.57508034454008</v>
      </c>
      <c r="BJ114">
        <v>44126</v>
      </c>
      <c r="BK114" t="s">
        <v>431</v>
      </c>
      <c r="BL114" t="s">
        <v>315</v>
      </c>
      <c r="BM114">
        <v>114</v>
      </c>
      <c r="BN114">
        <v>1</v>
      </c>
      <c r="BO114">
        <v>1</v>
      </c>
      <c r="BP114" t="s">
        <v>60</v>
      </c>
      <c r="BQ114" t="s">
        <v>212</v>
      </c>
      <c r="BR114">
        <v>7.5700000000000003E-2</v>
      </c>
      <c r="BS114">
        <v>1.6</v>
      </c>
      <c r="BT114">
        <v>40.5</v>
      </c>
      <c r="BU114" t="s">
        <v>61</v>
      </c>
      <c r="BV114" t="s">
        <v>213</v>
      </c>
      <c r="BW114">
        <v>0.57099999999999995</v>
      </c>
      <c r="BX114">
        <v>9.81</v>
      </c>
      <c r="BY114">
        <v>165</v>
      </c>
      <c r="CA114">
        <v>1</v>
      </c>
      <c r="CB114">
        <v>1</v>
      </c>
      <c r="CD114">
        <v>40.5</v>
      </c>
      <c r="CE114">
        <v>40.5</v>
      </c>
      <c r="CF114">
        <v>40.5</v>
      </c>
      <c r="CM114">
        <v>1</v>
      </c>
      <c r="CO114">
        <v>165</v>
      </c>
      <c r="CP114">
        <v>165</v>
      </c>
      <c r="CQ114">
        <v>165</v>
      </c>
    </row>
    <row r="115" spans="1:95" x14ac:dyDescent="0.2">
      <c r="A115" t="s">
        <v>316</v>
      </c>
      <c r="B115">
        <f t="shared" si="8"/>
        <v>23.5</v>
      </c>
      <c r="C115">
        <f t="shared" si="9"/>
        <v>22.4</v>
      </c>
      <c r="E115" s="24">
        <f t="shared" si="10"/>
        <v>222.64439999999991</v>
      </c>
      <c r="F115" s="24">
        <f t="shared" si="11"/>
        <v>281.62510752336357</v>
      </c>
      <c r="G115" s="24">
        <f t="shared" si="12"/>
        <v>210</v>
      </c>
      <c r="H115" s="24"/>
      <c r="J115">
        <v>44119</v>
      </c>
      <c r="K115" t="s">
        <v>396</v>
      </c>
      <c r="L115" t="s">
        <v>316</v>
      </c>
      <c r="M115">
        <v>115</v>
      </c>
      <c r="N115">
        <v>1</v>
      </c>
      <c r="O115">
        <v>1</v>
      </c>
      <c r="P115" t="s">
        <v>60</v>
      </c>
      <c r="Q115" t="s">
        <v>212</v>
      </c>
      <c r="R115">
        <v>5.6599999999999998E-2</v>
      </c>
      <c r="S115">
        <v>1.29</v>
      </c>
      <c r="T115">
        <v>23.5</v>
      </c>
      <c r="U115" t="s">
        <v>61</v>
      </c>
      <c r="V115" t="s">
        <v>213</v>
      </c>
      <c r="W115">
        <v>0.46500000000000002</v>
      </c>
      <c r="X115">
        <v>8</v>
      </c>
      <c r="Y115">
        <v>16.2</v>
      </c>
      <c r="AA115">
        <v>1</v>
      </c>
      <c r="AB115">
        <v>1</v>
      </c>
      <c r="AD115">
        <v>23.5</v>
      </c>
      <c r="AE115">
        <v>23.5</v>
      </c>
      <c r="AF115">
        <v>23.5</v>
      </c>
      <c r="AI115">
        <v>3.0237580993520488</v>
      </c>
      <c r="AJ115" t="s">
        <v>474</v>
      </c>
      <c r="AM115">
        <v>2</v>
      </c>
      <c r="AN115" t="s">
        <v>473</v>
      </c>
      <c r="AO115">
        <v>222.64439999999991</v>
      </c>
      <c r="AP115">
        <v>222.64439999999991</v>
      </c>
      <c r="AQ115">
        <v>222.64439999999991</v>
      </c>
      <c r="AT115">
        <v>0.45581721018022564</v>
      </c>
      <c r="AU115" t="s">
        <v>474</v>
      </c>
      <c r="AY115">
        <v>149</v>
      </c>
      <c r="BC115">
        <v>0.85179999999999989</v>
      </c>
      <c r="BD115">
        <v>9.3918760272364423</v>
      </c>
      <c r="BE115">
        <v>281.62510752336357</v>
      </c>
      <c r="BJ115">
        <v>44126</v>
      </c>
      <c r="BK115" t="s">
        <v>431</v>
      </c>
      <c r="BL115" t="s">
        <v>316</v>
      </c>
      <c r="BM115">
        <v>115</v>
      </c>
      <c r="BN115">
        <v>1</v>
      </c>
      <c r="BO115">
        <v>1</v>
      </c>
      <c r="BP115" t="s">
        <v>60</v>
      </c>
      <c r="BQ115" t="s">
        <v>212</v>
      </c>
      <c r="BR115">
        <v>4.2000000000000003E-2</v>
      </c>
      <c r="BS115">
        <v>1.01</v>
      </c>
      <c r="BT115">
        <v>22.4</v>
      </c>
      <c r="BU115" t="s">
        <v>61</v>
      </c>
      <c r="BV115" t="s">
        <v>213</v>
      </c>
      <c r="BW115">
        <v>0.60699999999999998</v>
      </c>
      <c r="BX115">
        <v>10.4</v>
      </c>
      <c r="BY115">
        <v>210</v>
      </c>
      <c r="CA115">
        <v>1</v>
      </c>
      <c r="CB115">
        <v>1</v>
      </c>
      <c r="CD115">
        <v>22.4</v>
      </c>
      <c r="CE115">
        <v>22.4</v>
      </c>
      <c r="CF115">
        <v>22.4</v>
      </c>
      <c r="CM115">
        <v>1</v>
      </c>
      <c r="CO115">
        <v>210</v>
      </c>
      <c r="CP115">
        <v>210</v>
      </c>
      <c r="CQ115">
        <v>210</v>
      </c>
    </row>
    <row r="116" spans="1:95" x14ac:dyDescent="0.2">
      <c r="A116" t="s">
        <v>317</v>
      </c>
      <c r="B116">
        <f t="shared" si="8"/>
        <v>67.3</v>
      </c>
      <c r="C116">
        <f t="shared" si="9"/>
        <v>68.599999999999994</v>
      </c>
      <c r="E116" s="24">
        <f t="shared" si="10"/>
        <v>462.96273599999984</v>
      </c>
      <c r="F116" s="24">
        <f t="shared" si="11"/>
        <v>526.72064236010988</v>
      </c>
      <c r="G116" s="24">
        <f t="shared" si="12"/>
        <v>394</v>
      </c>
      <c r="H116" s="24"/>
      <c r="J116">
        <v>44119</v>
      </c>
      <c r="K116" t="s">
        <v>396</v>
      </c>
      <c r="L116" t="s">
        <v>317</v>
      </c>
      <c r="M116">
        <v>116</v>
      </c>
      <c r="N116">
        <v>1</v>
      </c>
      <c r="O116">
        <v>1</v>
      </c>
      <c r="P116" t="s">
        <v>60</v>
      </c>
      <c r="Q116" t="s">
        <v>212</v>
      </c>
      <c r="R116">
        <v>0.13900000000000001</v>
      </c>
      <c r="S116">
        <v>2.81</v>
      </c>
      <c r="T116">
        <v>67.3</v>
      </c>
      <c r="U116" t="s">
        <v>61</v>
      </c>
      <c r="V116" t="s">
        <v>213</v>
      </c>
      <c r="W116">
        <v>0.59899999999999998</v>
      </c>
      <c r="X116">
        <v>10.4</v>
      </c>
      <c r="Y116">
        <v>36.5</v>
      </c>
      <c r="AA116">
        <v>1</v>
      </c>
      <c r="AB116">
        <v>1</v>
      </c>
      <c r="AD116">
        <v>67.3</v>
      </c>
      <c r="AE116">
        <v>67.3</v>
      </c>
      <c r="AF116">
        <v>67.3</v>
      </c>
      <c r="AK116">
        <v>107.53</v>
      </c>
      <c r="AL116" t="s">
        <v>474</v>
      </c>
      <c r="AM116">
        <v>2</v>
      </c>
      <c r="AN116" t="s">
        <v>473</v>
      </c>
      <c r="AO116">
        <v>462.96273599999984</v>
      </c>
      <c r="AP116">
        <v>462.96273599999984</v>
      </c>
      <c r="AQ116">
        <v>462.96273599999984</v>
      </c>
      <c r="AV116">
        <v>1040.1381398399994</v>
      </c>
      <c r="AW116" t="s">
        <v>475</v>
      </c>
      <c r="AY116">
        <v>150</v>
      </c>
      <c r="BC116">
        <v>0.85079999999999989</v>
      </c>
      <c r="BD116">
        <v>12.223789374706161</v>
      </c>
      <c r="BE116">
        <v>526.72064236010988</v>
      </c>
      <c r="BJ116">
        <v>44126</v>
      </c>
      <c r="BK116" t="s">
        <v>431</v>
      </c>
      <c r="BL116" t="s">
        <v>317</v>
      </c>
      <c r="BM116">
        <v>116</v>
      </c>
      <c r="BN116">
        <v>1</v>
      </c>
      <c r="BO116">
        <v>1</v>
      </c>
      <c r="BP116" t="s">
        <v>60</v>
      </c>
      <c r="BQ116" t="s">
        <v>212</v>
      </c>
      <c r="BR116">
        <v>0.124</v>
      </c>
      <c r="BS116">
        <v>2.5499999999999998</v>
      </c>
      <c r="BT116">
        <v>68.599999999999994</v>
      </c>
      <c r="BU116" t="s">
        <v>61</v>
      </c>
      <c r="BV116" t="s">
        <v>213</v>
      </c>
      <c r="BW116">
        <v>0.748</v>
      </c>
      <c r="BX116">
        <v>12.8</v>
      </c>
      <c r="BY116">
        <v>394</v>
      </c>
      <c r="CA116">
        <v>1</v>
      </c>
      <c r="CB116">
        <v>1</v>
      </c>
      <c r="CD116">
        <v>68.599999999999994</v>
      </c>
      <c r="CE116">
        <v>68.599999999999994</v>
      </c>
      <c r="CF116">
        <v>68.599999999999994</v>
      </c>
      <c r="CM116">
        <v>1</v>
      </c>
      <c r="CO116">
        <v>394</v>
      </c>
      <c r="CP116">
        <v>394</v>
      </c>
      <c r="CQ116">
        <v>394</v>
      </c>
    </row>
    <row r="117" spans="1:95" x14ac:dyDescent="0.2">
      <c r="A117" t="s">
        <v>318</v>
      </c>
      <c r="B117">
        <f t="shared" si="8"/>
        <v>42.6</v>
      </c>
      <c r="C117">
        <f t="shared" si="9"/>
        <v>44.1</v>
      </c>
      <c r="E117" s="24">
        <f t="shared" si="10"/>
        <v>541.37182399999995</v>
      </c>
      <c r="F117" s="24">
        <f t="shared" si="11"/>
        <v>609.70059085517948</v>
      </c>
      <c r="G117" s="24">
        <f t="shared" si="12"/>
        <v>531</v>
      </c>
      <c r="H117" s="24"/>
      <c r="J117">
        <v>44119</v>
      </c>
      <c r="K117" t="s">
        <v>396</v>
      </c>
      <c r="L117" t="s">
        <v>318</v>
      </c>
      <c r="M117">
        <v>117</v>
      </c>
      <c r="N117">
        <v>1</v>
      </c>
      <c r="O117">
        <v>1</v>
      </c>
      <c r="P117" t="s">
        <v>60</v>
      </c>
      <c r="Q117" t="s">
        <v>212</v>
      </c>
      <c r="R117">
        <v>9.3700000000000006E-2</v>
      </c>
      <c r="S117">
        <v>1.96</v>
      </c>
      <c r="T117">
        <v>42.6</v>
      </c>
      <c r="U117" t="s">
        <v>61</v>
      </c>
      <c r="V117" t="s">
        <v>213</v>
      </c>
      <c r="W117">
        <v>0.65600000000000003</v>
      </c>
      <c r="X117">
        <v>11.2</v>
      </c>
      <c r="Y117">
        <v>44.2</v>
      </c>
      <c r="AA117">
        <v>1</v>
      </c>
      <c r="AB117">
        <v>1</v>
      </c>
      <c r="AD117">
        <v>42.6</v>
      </c>
      <c r="AE117">
        <v>42.6</v>
      </c>
      <c r="AF117">
        <v>42.6</v>
      </c>
      <c r="AM117">
        <v>2</v>
      </c>
      <c r="AN117" t="s">
        <v>473</v>
      </c>
      <c r="AO117">
        <v>541.37182399999995</v>
      </c>
      <c r="AP117">
        <v>541.37182399999995</v>
      </c>
      <c r="AQ117">
        <v>541.37182399999995</v>
      </c>
      <c r="AY117">
        <v>151</v>
      </c>
      <c r="BC117">
        <v>0.84979999999999989</v>
      </c>
      <c r="BD117">
        <v>13.179571663920923</v>
      </c>
      <c r="BE117">
        <v>609.70059085517948</v>
      </c>
      <c r="BJ117">
        <v>44126</v>
      </c>
      <c r="BK117" t="s">
        <v>431</v>
      </c>
      <c r="BL117" t="s">
        <v>318</v>
      </c>
      <c r="BM117">
        <v>117</v>
      </c>
      <c r="BN117">
        <v>1</v>
      </c>
      <c r="BO117">
        <v>1</v>
      </c>
      <c r="BP117" t="s">
        <v>60</v>
      </c>
      <c r="BQ117" t="s">
        <v>212</v>
      </c>
      <c r="BR117">
        <v>7.9799999999999996E-2</v>
      </c>
      <c r="BS117">
        <v>1.72</v>
      </c>
      <c r="BT117">
        <v>44.1</v>
      </c>
      <c r="BU117" t="s">
        <v>61</v>
      </c>
      <c r="BV117" t="s">
        <v>213</v>
      </c>
      <c r="BW117">
        <v>0.84799999999999998</v>
      </c>
      <c r="BX117">
        <v>14.6</v>
      </c>
      <c r="BY117">
        <v>531</v>
      </c>
      <c r="CA117">
        <v>1</v>
      </c>
      <c r="CB117">
        <v>1</v>
      </c>
      <c r="CD117">
        <v>44.1</v>
      </c>
      <c r="CE117">
        <v>44.1</v>
      </c>
      <c r="CF117">
        <v>44.1</v>
      </c>
      <c r="CM117">
        <v>1</v>
      </c>
      <c r="CO117">
        <v>531</v>
      </c>
      <c r="CP117">
        <v>531</v>
      </c>
      <c r="CQ117">
        <v>531</v>
      </c>
    </row>
    <row r="118" spans="1:95" x14ac:dyDescent="0.2">
      <c r="A118" t="s">
        <v>319</v>
      </c>
      <c r="B118">
        <f t="shared" si="8"/>
        <v>27.8</v>
      </c>
      <c r="C118">
        <f t="shared" si="9"/>
        <v>27.9</v>
      </c>
      <c r="E118" s="24">
        <f t="shared" si="10"/>
        <v>220.60966283999994</v>
      </c>
      <c r="F118" s="24">
        <f t="shared" si="11"/>
        <v>284.37412368417381</v>
      </c>
      <c r="G118" s="24">
        <f t="shared" si="12"/>
        <v>166</v>
      </c>
      <c r="H118" s="24"/>
      <c r="J118">
        <v>44119</v>
      </c>
      <c r="K118" t="s">
        <v>396</v>
      </c>
      <c r="L118" t="s">
        <v>319</v>
      </c>
      <c r="M118">
        <v>118</v>
      </c>
      <c r="N118">
        <v>1</v>
      </c>
      <c r="O118">
        <v>1</v>
      </c>
      <c r="P118" t="s">
        <v>60</v>
      </c>
      <c r="Q118" t="s">
        <v>212</v>
      </c>
      <c r="R118">
        <v>6.4500000000000002E-2</v>
      </c>
      <c r="S118">
        <v>1.45</v>
      </c>
      <c r="T118">
        <v>27.8</v>
      </c>
      <c r="U118" t="s">
        <v>61</v>
      </c>
      <c r="V118" t="s">
        <v>213</v>
      </c>
      <c r="W118">
        <v>0.46500000000000002</v>
      </c>
      <c r="X118">
        <v>7.98</v>
      </c>
      <c r="Y118">
        <v>16</v>
      </c>
      <c r="AA118">
        <v>1</v>
      </c>
      <c r="AB118">
        <v>1</v>
      </c>
      <c r="AD118">
        <v>27.8</v>
      </c>
      <c r="AE118">
        <v>27.8</v>
      </c>
      <c r="AF118">
        <v>27.8</v>
      </c>
      <c r="AM118">
        <v>2</v>
      </c>
      <c r="AN118" t="s">
        <v>473</v>
      </c>
      <c r="AO118">
        <v>220.60966283999994</v>
      </c>
      <c r="AP118">
        <v>220.60966283999994</v>
      </c>
      <c r="AQ118">
        <v>220.60966283999994</v>
      </c>
      <c r="AY118">
        <v>154</v>
      </c>
      <c r="BC118">
        <v>0.84679999999999989</v>
      </c>
      <c r="BD118">
        <v>9.4237128011336821</v>
      </c>
      <c r="BE118">
        <v>284.37412368417381</v>
      </c>
      <c r="BJ118">
        <v>44126</v>
      </c>
      <c r="BK118" t="s">
        <v>431</v>
      </c>
      <c r="BL118" t="s">
        <v>319</v>
      </c>
      <c r="BM118">
        <v>118</v>
      </c>
      <c r="BN118">
        <v>1</v>
      </c>
      <c r="BO118">
        <v>1</v>
      </c>
      <c r="BP118" t="s">
        <v>60</v>
      </c>
      <c r="BQ118" t="s">
        <v>212</v>
      </c>
      <c r="BR118">
        <v>4.9500000000000002E-2</v>
      </c>
      <c r="BS118">
        <v>1.19</v>
      </c>
      <c r="BT118">
        <v>27.9</v>
      </c>
      <c r="BU118" t="s">
        <v>61</v>
      </c>
      <c r="BV118" t="s">
        <v>213</v>
      </c>
      <c r="BW118">
        <v>0.57099999999999995</v>
      </c>
      <c r="BX118">
        <v>9.82</v>
      </c>
      <c r="BY118">
        <v>166</v>
      </c>
      <c r="CA118">
        <v>1</v>
      </c>
      <c r="CB118">
        <v>1</v>
      </c>
      <c r="CD118">
        <v>27.9</v>
      </c>
      <c r="CE118">
        <v>27.9</v>
      </c>
      <c r="CF118">
        <v>27.9</v>
      </c>
      <c r="CM118">
        <v>1</v>
      </c>
      <c r="CO118">
        <v>166</v>
      </c>
      <c r="CP118">
        <v>166</v>
      </c>
      <c r="CQ118">
        <v>166</v>
      </c>
    </row>
    <row r="119" spans="1:95" x14ac:dyDescent="0.2">
      <c r="A119" t="s">
        <v>320</v>
      </c>
      <c r="B119">
        <f t="shared" si="8"/>
        <v>19.899999999999999</v>
      </c>
      <c r="C119">
        <f t="shared" si="9"/>
        <v>20</v>
      </c>
      <c r="E119" s="24">
        <f t="shared" si="10"/>
        <v>115.10377274999996</v>
      </c>
      <c r="F119" s="24">
        <f t="shared" si="11"/>
        <v>180.28562268174909</v>
      </c>
      <c r="G119" s="24">
        <f t="shared" si="12"/>
        <v>144</v>
      </c>
      <c r="H119" s="24"/>
      <c r="J119">
        <v>44119</v>
      </c>
      <c r="K119" t="s">
        <v>396</v>
      </c>
      <c r="L119" t="s">
        <v>320</v>
      </c>
      <c r="M119">
        <v>119</v>
      </c>
      <c r="N119">
        <v>1</v>
      </c>
      <c r="O119">
        <v>1</v>
      </c>
      <c r="P119" t="s">
        <v>60</v>
      </c>
      <c r="Q119" t="s">
        <v>212</v>
      </c>
      <c r="R119">
        <v>4.9500000000000002E-2</v>
      </c>
      <c r="S119">
        <v>1.17</v>
      </c>
      <c r="T119">
        <v>19.899999999999999</v>
      </c>
      <c r="U119" t="s">
        <v>61</v>
      </c>
      <c r="V119" t="s">
        <v>213</v>
      </c>
      <c r="W119">
        <v>0.40500000000000003</v>
      </c>
      <c r="X119">
        <v>6.95</v>
      </c>
      <c r="Y119">
        <v>7.12</v>
      </c>
      <c r="AA119">
        <v>1</v>
      </c>
      <c r="AB119">
        <v>1</v>
      </c>
      <c r="AD119">
        <v>19.899999999999999</v>
      </c>
      <c r="AE119">
        <v>19.899999999999999</v>
      </c>
      <c r="AF119">
        <v>19.899999999999999</v>
      </c>
      <c r="AM119">
        <v>2</v>
      </c>
      <c r="AN119" t="s">
        <v>473</v>
      </c>
      <c r="AO119">
        <v>115.10377274999996</v>
      </c>
      <c r="AP119">
        <v>115.10377274999996</v>
      </c>
      <c r="AQ119">
        <v>115.10377274999996</v>
      </c>
      <c r="AY119">
        <v>155</v>
      </c>
      <c r="BC119">
        <v>0.84579999999999989</v>
      </c>
      <c r="BD119">
        <v>8.2170725939938531</v>
      </c>
      <c r="BE119">
        <v>180.28562268174909</v>
      </c>
      <c r="BJ119">
        <v>44126</v>
      </c>
      <c r="BK119" t="s">
        <v>431</v>
      </c>
      <c r="BL119" t="s">
        <v>320</v>
      </c>
      <c r="BM119">
        <v>119</v>
      </c>
      <c r="BN119">
        <v>1</v>
      </c>
      <c r="BO119">
        <v>1</v>
      </c>
      <c r="BP119" t="s">
        <v>60</v>
      </c>
      <c r="BQ119" t="s">
        <v>212</v>
      </c>
      <c r="BR119">
        <v>3.6999999999999998E-2</v>
      </c>
      <c r="BS119">
        <v>0.93500000000000005</v>
      </c>
      <c r="BT119">
        <v>20</v>
      </c>
      <c r="BU119" t="s">
        <v>61</v>
      </c>
      <c r="BV119" t="s">
        <v>213</v>
      </c>
      <c r="BW119">
        <v>0.52900000000000003</v>
      </c>
      <c r="BX119">
        <v>9.5500000000000007</v>
      </c>
      <c r="BY119">
        <v>144</v>
      </c>
      <c r="CA119">
        <v>1</v>
      </c>
      <c r="CB119">
        <v>1</v>
      </c>
      <c r="CD119">
        <v>20</v>
      </c>
      <c r="CE119">
        <v>20</v>
      </c>
      <c r="CF119">
        <v>20</v>
      </c>
      <c r="CM119">
        <v>1</v>
      </c>
      <c r="CO119">
        <v>144</v>
      </c>
      <c r="CP119">
        <v>144</v>
      </c>
      <c r="CQ119">
        <v>144</v>
      </c>
    </row>
    <row r="120" spans="1:95" x14ac:dyDescent="0.2">
      <c r="A120" t="s">
        <v>321</v>
      </c>
      <c r="B120">
        <f t="shared" si="8"/>
        <v>53.8</v>
      </c>
      <c r="C120">
        <f t="shared" si="9"/>
        <v>50.6</v>
      </c>
      <c r="E120" s="24">
        <f t="shared" si="10"/>
        <v>115.10377274999996</v>
      </c>
      <c r="F120" s="24">
        <f t="shared" si="11"/>
        <v>181.12383977156171</v>
      </c>
      <c r="G120" s="27"/>
      <c r="H120" s="24"/>
      <c r="J120">
        <v>44119</v>
      </c>
      <c r="K120" t="s">
        <v>396</v>
      </c>
      <c r="L120" t="s">
        <v>321</v>
      </c>
      <c r="M120">
        <v>120</v>
      </c>
      <c r="N120">
        <v>1</v>
      </c>
      <c r="O120">
        <v>1</v>
      </c>
      <c r="P120" t="s">
        <v>60</v>
      </c>
      <c r="Q120" t="s">
        <v>212</v>
      </c>
      <c r="R120">
        <v>0.113</v>
      </c>
      <c r="S120">
        <v>2.35</v>
      </c>
      <c r="T120">
        <v>53.8</v>
      </c>
      <c r="U120" t="s">
        <v>61</v>
      </c>
      <c r="V120" t="s">
        <v>213</v>
      </c>
      <c r="W120">
        <v>0.4</v>
      </c>
      <c r="X120">
        <v>6.95</v>
      </c>
      <c r="Y120">
        <v>7.14</v>
      </c>
      <c r="AA120">
        <v>1</v>
      </c>
      <c r="AB120">
        <v>1</v>
      </c>
      <c r="AD120">
        <v>53.8</v>
      </c>
      <c r="AE120">
        <v>53.8</v>
      </c>
      <c r="AF120">
        <v>53.8</v>
      </c>
      <c r="AM120">
        <v>2</v>
      </c>
      <c r="AN120" t="s">
        <v>473</v>
      </c>
      <c r="AO120">
        <v>115.10377274999996</v>
      </c>
      <c r="AP120">
        <v>115.10377274999996</v>
      </c>
      <c r="AQ120">
        <v>115.10377274999996</v>
      </c>
      <c r="AY120">
        <v>156</v>
      </c>
      <c r="BC120">
        <v>0.84479999999999988</v>
      </c>
      <c r="BD120">
        <v>8.226799242424244</v>
      </c>
      <c r="BE120">
        <v>181.12383977156171</v>
      </c>
      <c r="BJ120">
        <v>44126</v>
      </c>
      <c r="BK120" t="s">
        <v>431</v>
      </c>
      <c r="BL120" t="s">
        <v>321</v>
      </c>
      <c r="BM120">
        <v>120</v>
      </c>
      <c r="BN120">
        <v>1</v>
      </c>
      <c r="BO120">
        <v>1</v>
      </c>
      <c r="BP120" t="s">
        <v>60</v>
      </c>
      <c r="BQ120" t="s">
        <v>212</v>
      </c>
      <c r="BR120">
        <v>9.2999999999999999E-2</v>
      </c>
      <c r="BS120">
        <v>1.94</v>
      </c>
      <c r="BT120">
        <v>50.6</v>
      </c>
      <c r="BU120" t="s">
        <v>61</v>
      </c>
      <c r="BV120" t="s">
        <v>213</v>
      </c>
      <c r="BW120">
        <v>2.0199999999999999E-2</v>
      </c>
      <c r="BX120">
        <v>0.39600000000000002</v>
      </c>
      <c r="BY120">
        <v>-595</v>
      </c>
      <c r="CA120">
        <v>1</v>
      </c>
      <c r="CB120">
        <v>1</v>
      </c>
      <c r="CD120">
        <v>50.6</v>
      </c>
      <c r="CE120">
        <v>50.6</v>
      </c>
      <c r="CF120">
        <v>50.6</v>
      </c>
      <c r="CM120">
        <v>1</v>
      </c>
      <c r="CO120">
        <v>-595</v>
      </c>
      <c r="CP120">
        <v>-595</v>
      </c>
      <c r="CQ120">
        <v>-595</v>
      </c>
    </row>
    <row r="121" spans="1:95" x14ac:dyDescent="0.2">
      <c r="A121" t="s">
        <v>322</v>
      </c>
      <c r="B121">
        <f t="shared" si="8"/>
        <v>31.9</v>
      </c>
      <c r="C121">
        <f t="shared" si="9"/>
        <v>30.3</v>
      </c>
      <c r="E121" s="24">
        <f t="shared" si="10"/>
        <v>818.49185099999988</v>
      </c>
      <c r="F121" s="24">
        <f t="shared" si="11"/>
        <v>917.35300976221265</v>
      </c>
      <c r="G121" s="24">
        <f t="shared" si="12"/>
        <v>963</v>
      </c>
      <c r="H121" s="24"/>
      <c r="J121">
        <v>44119</v>
      </c>
      <c r="K121" t="s">
        <v>396</v>
      </c>
      <c r="L121" t="s">
        <v>322</v>
      </c>
      <c r="M121">
        <v>121</v>
      </c>
      <c r="N121">
        <v>1</v>
      </c>
      <c r="O121">
        <v>1</v>
      </c>
      <c r="P121" t="s">
        <v>60</v>
      </c>
      <c r="Q121" t="s">
        <v>212</v>
      </c>
      <c r="R121">
        <v>7.2099999999999997E-2</v>
      </c>
      <c r="S121">
        <v>1.59</v>
      </c>
      <c r="T121">
        <v>31.9</v>
      </c>
      <c r="U121" t="s">
        <v>61</v>
      </c>
      <c r="V121" t="s">
        <v>213</v>
      </c>
      <c r="W121">
        <v>0.81799999999999995</v>
      </c>
      <c r="X121">
        <v>14.1</v>
      </c>
      <c r="Y121">
        <v>68.7</v>
      </c>
      <c r="AA121">
        <v>1</v>
      </c>
      <c r="AB121">
        <v>1</v>
      </c>
      <c r="AD121">
        <v>31.9</v>
      </c>
      <c r="AE121">
        <v>31.9</v>
      </c>
      <c r="AF121">
        <v>31.9</v>
      </c>
      <c r="AM121">
        <v>2</v>
      </c>
      <c r="AN121" t="s">
        <v>473</v>
      </c>
      <c r="AO121">
        <v>818.49185099999988</v>
      </c>
      <c r="AP121">
        <v>818.49185099999988</v>
      </c>
      <c r="AQ121">
        <v>818.49185099999988</v>
      </c>
      <c r="AY121">
        <v>157</v>
      </c>
      <c r="BC121">
        <v>0.84379999999999988</v>
      </c>
      <c r="BD121">
        <v>16.71012088172553</v>
      </c>
      <c r="BE121">
        <v>917.35300976221265</v>
      </c>
      <c r="BJ121">
        <v>44126</v>
      </c>
      <c r="BK121" t="s">
        <v>431</v>
      </c>
      <c r="BL121" t="s">
        <v>322</v>
      </c>
      <c r="BM121">
        <v>121</v>
      </c>
      <c r="BN121">
        <v>1</v>
      </c>
      <c r="BO121">
        <v>1</v>
      </c>
      <c r="BP121" t="s">
        <v>60</v>
      </c>
      <c r="BQ121" t="s">
        <v>212</v>
      </c>
      <c r="BR121">
        <v>5.67E-2</v>
      </c>
      <c r="BS121">
        <v>1.27</v>
      </c>
      <c r="BT121">
        <v>30.3</v>
      </c>
      <c r="BU121" t="s">
        <v>61</v>
      </c>
      <c r="BV121" t="s">
        <v>213</v>
      </c>
      <c r="BW121">
        <v>1.23</v>
      </c>
      <c r="BX121">
        <v>20.399999999999999</v>
      </c>
      <c r="BY121">
        <v>963</v>
      </c>
      <c r="CA121">
        <v>1</v>
      </c>
      <c r="CB121">
        <v>1</v>
      </c>
      <c r="CD121">
        <v>30.3</v>
      </c>
      <c r="CE121">
        <v>30.3</v>
      </c>
      <c r="CF121">
        <v>30.3</v>
      </c>
      <c r="CM121">
        <v>1</v>
      </c>
      <c r="CO121">
        <v>963</v>
      </c>
      <c r="CP121">
        <v>963</v>
      </c>
      <c r="CQ121">
        <v>963</v>
      </c>
    </row>
    <row r="122" spans="1:95" x14ac:dyDescent="0.2">
      <c r="A122" t="s">
        <v>323</v>
      </c>
      <c r="B122">
        <f t="shared" si="8"/>
        <v>28.8</v>
      </c>
      <c r="C122">
        <f t="shared" si="9"/>
        <v>29.2</v>
      </c>
      <c r="E122" s="24">
        <f t="shared" si="10"/>
        <v>142.89668363999999</v>
      </c>
      <c r="F122" s="24">
        <f t="shared" si="11"/>
        <v>210.42259568698739</v>
      </c>
      <c r="G122" s="24">
        <f t="shared" si="12"/>
        <v>202</v>
      </c>
      <c r="H122" s="24"/>
      <c r="J122">
        <v>44119</v>
      </c>
      <c r="K122" t="s">
        <v>396</v>
      </c>
      <c r="L122" t="s">
        <v>323</v>
      </c>
      <c r="M122">
        <v>122</v>
      </c>
      <c r="N122">
        <v>1</v>
      </c>
      <c r="O122">
        <v>1</v>
      </c>
      <c r="P122" t="s">
        <v>60</v>
      </c>
      <c r="Q122" t="s">
        <v>212</v>
      </c>
      <c r="R122">
        <v>6.7900000000000002E-2</v>
      </c>
      <c r="S122">
        <v>1.48</v>
      </c>
      <c r="T122">
        <v>28.8</v>
      </c>
      <c r="U122" t="s">
        <v>61</v>
      </c>
      <c r="V122" t="s">
        <v>213</v>
      </c>
      <c r="W122">
        <v>0.42199999999999999</v>
      </c>
      <c r="X122">
        <v>7.22</v>
      </c>
      <c r="Y122">
        <v>9.5</v>
      </c>
      <c r="AA122">
        <v>1</v>
      </c>
      <c r="AB122">
        <v>1</v>
      </c>
      <c r="AD122">
        <v>28.8</v>
      </c>
      <c r="AE122">
        <v>28.8</v>
      </c>
      <c r="AF122">
        <v>28.8</v>
      </c>
      <c r="AM122">
        <v>2</v>
      </c>
      <c r="AN122" t="s">
        <v>473</v>
      </c>
      <c r="AO122">
        <v>142.89668363999999</v>
      </c>
      <c r="AP122">
        <v>142.89668363999999</v>
      </c>
      <c r="AQ122">
        <v>142.89668363999999</v>
      </c>
      <c r="AY122">
        <v>158</v>
      </c>
      <c r="BC122">
        <v>0.84279999999999988</v>
      </c>
      <c r="BD122">
        <v>8.5666824869482685</v>
      </c>
      <c r="BE122">
        <v>210.42259568698739</v>
      </c>
      <c r="BJ122">
        <v>44126</v>
      </c>
      <c r="BK122" t="s">
        <v>431</v>
      </c>
      <c r="BL122" t="s">
        <v>323</v>
      </c>
      <c r="BM122">
        <v>122</v>
      </c>
      <c r="BN122">
        <v>1</v>
      </c>
      <c r="BO122">
        <v>1</v>
      </c>
      <c r="BP122" t="s">
        <v>60</v>
      </c>
      <c r="BQ122" t="s">
        <v>212</v>
      </c>
      <c r="BR122">
        <v>5.4199999999999998E-2</v>
      </c>
      <c r="BS122">
        <v>1.23</v>
      </c>
      <c r="BT122">
        <v>29.2</v>
      </c>
      <c r="BU122" t="s">
        <v>61</v>
      </c>
      <c r="BV122" t="s">
        <v>213</v>
      </c>
      <c r="BW122">
        <v>0.61799999999999999</v>
      </c>
      <c r="BX122">
        <v>10.3</v>
      </c>
      <c r="BY122">
        <v>202</v>
      </c>
      <c r="CA122">
        <v>1</v>
      </c>
      <c r="CB122">
        <v>1</v>
      </c>
      <c r="CD122">
        <v>29.2</v>
      </c>
      <c r="CE122">
        <v>29.2</v>
      </c>
      <c r="CF122">
        <v>29.2</v>
      </c>
      <c r="CM122">
        <v>1</v>
      </c>
      <c r="CO122">
        <v>202</v>
      </c>
      <c r="CP122">
        <v>202</v>
      </c>
      <c r="CQ122">
        <v>202</v>
      </c>
    </row>
    <row r="123" spans="1:95" x14ac:dyDescent="0.2">
      <c r="A123" t="s">
        <v>324</v>
      </c>
      <c r="B123">
        <f t="shared" si="8"/>
        <v>26.7</v>
      </c>
      <c r="C123">
        <f t="shared" si="9"/>
        <v>24.9</v>
      </c>
      <c r="E123" s="24">
        <f t="shared" si="10"/>
        <v>156.24398474999998</v>
      </c>
      <c r="F123" s="24">
        <f t="shared" si="11"/>
        <v>224.61811442642258</v>
      </c>
      <c r="G123" s="24">
        <f t="shared" si="12"/>
        <v>169</v>
      </c>
      <c r="H123" s="24"/>
      <c r="J123">
        <v>44119</v>
      </c>
      <c r="K123" t="s">
        <v>396</v>
      </c>
      <c r="L123" t="s">
        <v>324</v>
      </c>
      <c r="M123">
        <v>123</v>
      </c>
      <c r="N123">
        <v>1</v>
      </c>
      <c r="O123">
        <v>1</v>
      </c>
      <c r="P123" t="s">
        <v>60</v>
      </c>
      <c r="Q123" t="s">
        <v>212</v>
      </c>
      <c r="R123">
        <v>6.0999999999999999E-2</v>
      </c>
      <c r="S123">
        <v>1.41</v>
      </c>
      <c r="T123">
        <v>26.7</v>
      </c>
      <c r="U123" t="s">
        <v>61</v>
      </c>
      <c r="V123" t="s">
        <v>213</v>
      </c>
      <c r="W123">
        <v>0.43</v>
      </c>
      <c r="X123">
        <v>7.35</v>
      </c>
      <c r="Y123">
        <v>10.6</v>
      </c>
      <c r="AA123">
        <v>1</v>
      </c>
      <c r="AB123">
        <v>1</v>
      </c>
      <c r="AD123">
        <v>26.7</v>
      </c>
      <c r="AE123">
        <v>26.7</v>
      </c>
      <c r="AF123">
        <v>26.7</v>
      </c>
      <c r="AM123">
        <v>2</v>
      </c>
      <c r="AN123" t="s">
        <v>473</v>
      </c>
      <c r="AO123">
        <v>156.24398474999998</v>
      </c>
      <c r="AP123">
        <v>156.24398474999998</v>
      </c>
      <c r="AQ123">
        <v>156.24398474999998</v>
      </c>
      <c r="AY123">
        <v>159</v>
      </c>
      <c r="BC123">
        <v>0.84179999999999988</v>
      </c>
      <c r="BD123">
        <v>8.7312900926585897</v>
      </c>
      <c r="BE123">
        <v>224.61811442642258</v>
      </c>
      <c r="BJ123">
        <v>44126</v>
      </c>
      <c r="BK123" t="s">
        <v>431</v>
      </c>
      <c r="BL123" t="s">
        <v>324</v>
      </c>
      <c r="BM123">
        <v>123</v>
      </c>
      <c r="BN123">
        <v>1</v>
      </c>
      <c r="BO123">
        <v>1</v>
      </c>
      <c r="BP123" t="s">
        <v>60</v>
      </c>
      <c r="BQ123" t="s">
        <v>212</v>
      </c>
      <c r="BR123">
        <v>4.5499999999999999E-2</v>
      </c>
      <c r="BS123">
        <v>1.0900000000000001</v>
      </c>
      <c r="BT123">
        <v>24.9</v>
      </c>
      <c r="BU123" t="s">
        <v>61</v>
      </c>
      <c r="BV123" t="s">
        <v>213</v>
      </c>
      <c r="BW123">
        <v>0.59699999999999998</v>
      </c>
      <c r="BX123">
        <v>9.8699999999999992</v>
      </c>
      <c r="BY123">
        <v>169</v>
      </c>
      <c r="CA123">
        <v>1</v>
      </c>
      <c r="CB123">
        <v>1</v>
      </c>
      <c r="CD123">
        <v>24.9</v>
      </c>
      <c r="CE123">
        <v>24.9</v>
      </c>
      <c r="CF123">
        <v>24.9</v>
      </c>
      <c r="CM123">
        <v>1</v>
      </c>
      <c r="CO123">
        <v>169</v>
      </c>
      <c r="CP123">
        <v>169</v>
      </c>
      <c r="CQ123">
        <v>169</v>
      </c>
    </row>
    <row r="124" spans="1:95" x14ac:dyDescent="0.2">
      <c r="A124" t="s">
        <v>325</v>
      </c>
      <c r="B124">
        <f t="shared" si="8"/>
        <v>98.4</v>
      </c>
      <c r="C124">
        <f t="shared" si="9"/>
        <v>100</v>
      </c>
      <c r="E124" s="24">
        <f t="shared" si="10"/>
        <v>433.34057099999984</v>
      </c>
      <c r="F124" s="24">
        <f t="shared" si="11"/>
        <v>508.38304577852114</v>
      </c>
      <c r="G124" s="24">
        <f t="shared" si="12"/>
        <v>537</v>
      </c>
      <c r="H124" s="24"/>
      <c r="J124">
        <v>44119</v>
      </c>
      <c r="K124" t="s">
        <v>396</v>
      </c>
      <c r="L124" t="s">
        <v>325</v>
      </c>
      <c r="M124">
        <v>124</v>
      </c>
      <c r="N124">
        <v>1</v>
      </c>
      <c r="O124">
        <v>1</v>
      </c>
      <c r="P124" t="s">
        <v>60</v>
      </c>
      <c r="Q124" t="s">
        <v>212</v>
      </c>
      <c r="R124">
        <v>0.19700000000000001</v>
      </c>
      <c r="S124">
        <v>3.85</v>
      </c>
      <c r="T124">
        <v>98.4</v>
      </c>
      <c r="U124" t="s">
        <v>61</v>
      </c>
      <c r="V124" t="s">
        <v>213</v>
      </c>
      <c r="W124">
        <v>0.58399999999999996</v>
      </c>
      <c r="X124">
        <v>10.1</v>
      </c>
      <c r="Y124">
        <v>34.200000000000003</v>
      </c>
      <c r="AA124">
        <v>1</v>
      </c>
      <c r="AB124">
        <v>1</v>
      </c>
      <c r="AD124">
        <v>98.4</v>
      </c>
      <c r="AE124">
        <v>98.4</v>
      </c>
      <c r="AF124">
        <v>98.4</v>
      </c>
      <c r="AM124">
        <v>2</v>
      </c>
      <c r="AN124" t="s">
        <v>473</v>
      </c>
      <c r="AO124">
        <v>433.34057099999984</v>
      </c>
      <c r="AP124">
        <v>433.34057099999984</v>
      </c>
      <c r="AQ124">
        <v>433.34057099999984</v>
      </c>
      <c r="AY124">
        <v>160</v>
      </c>
      <c r="BC124">
        <v>0.84079999999999988</v>
      </c>
      <c r="BD124">
        <v>12.012369172216937</v>
      </c>
      <c r="BE124">
        <v>508.38304577852114</v>
      </c>
      <c r="BJ124">
        <v>44126</v>
      </c>
      <c r="BK124" t="s">
        <v>431</v>
      </c>
      <c r="BL124" t="s">
        <v>325</v>
      </c>
      <c r="BM124">
        <v>124</v>
      </c>
      <c r="BN124">
        <v>1</v>
      </c>
      <c r="BO124">
        <v>1</v>
      </c>
      <c r="BP124" t="s">
        <v>60</v>
      </c>
      <c r="BQ124" t="s">
        <v>212</v>
      </c>
      <c r="BR124">
        <v>0.186</v>
      </c>
      <c r="BS124">
        <v>3.66</v>
      </c>
      <c r="BT124">
        <v>100</v>
      </c>
      <c r="BU124" t="s">
        <v>61</v>
      </c>
      <c r="BV124" t="s">
        <v>213</v>
      </c>
      <c r="BW124">
        <v>0.874</v>
      </c>
      <c r="BX124">
        <v>14.6</v>
      </c>
      <c r="BY124">
        <v>537</v>
      </c>
      <c r="CA124">
        <v>1</v>
      </c>
      <c r="CB124">
        <v>1</v>
      </c>
      <c r="CD124">
        <v>100</v>
      </c>
      <c r="CE124">
        <v>100</v>
      </c>
      <c r="CF124">
        <v>100</v>
      </c>
      <c r="CM124">
        <v>1</v>
      </c>
      <c r="CO124">
        <v>537</v>
      </c>
      <c r="CP124">
        <v>537</v>
      </c>
      <c r="CQ124">
        <v>537</v>
      </c>
    </row>
    <row r="125" spans="1:95" x14ac:dyDescent="0.2">
      <c r="A125" t="s">
        <v>326</v>
      </c>
      <c r="B125">
        <f t="shared" si="8"/>
        <v>24.9</v>
      </c>
      <c r="C125">
        <f t="shared" si="9"/>
        <v>24.4</v>
      </c>
      <c r="E125" s="24">
        <f t="shared" si="10"/>
        <v>207.37094474999992</v>
      </c>
      <c r="F125" s="24">
        <f t="shared" si="11"/>
        <v>277.79046848893654</v>
      </c>
      <c r="G125" s="24">
        <f t="shared" si="12"/>
        <v>142</v>
      </c>
      <c r="H125" s="24"/>
      <c r="J125">
        <v>44119</v>
      </c>
      <c r="K125" t="s">
        <v>396</v>
      </c>
      <c r="L125" t="s">
        <v>326</v>
      </c>
      <c r="M125">
        <v>125</v>
      </c>
      <c r="N125">
        <v>1</v>
      </c>
      <c r="O125">
        <v>1</v>
      </c>
      <c r="P125" t="s">
        <v>60</v>
      </c>
      <c r="Q125" t="s">
        <v>212</v>
      </c>
      <c r="R125">
        <v>6.0600000000000001E-2</v>
      </c>
      <c r="S125">
        <v>1.34</v>
      </c>
      <c r="T125">
        <v>24.9</v>
      </c>
      <c r="U125" t="s">
        <v>61</v>
      </c>
      <c r="V125" t="s">
        <v>213</v>
      </c>
      <c r="W125">
        <v>0.45200000000000001</v>
      </c>
      <c r="X125">
        <v>7.85</v>
      </c>
      <c r="Y125">
        <v>14.9</v>
      </c>
      <c r="AA125">
        <v>1</v>
      </c>
      <c r="AB125">
        <v>1</v>
      </c>
      <c r="AD125">
        <v>24.9</v>
      </c>
      <c r="AE125">
        <v>24.9</v>
      </c>
      <c r="AF125">
        <v>24.9</v>
      </c>
      <c r="AM125">
        <v>2</v>
      </c>
      <c r="AN125" t="s">
        <v>473</v>
      </c>
      <c r="AO125">
        <v>207.37094474999992</v>
      </c>
      <c r="AP125">
        <v>207.37094474999992</v>
      </c>
      <c r="AQ125">
        <v>207.37094474999992</v>
      </c>
      <c r="AY125">
        <v>161</v>
      </c>
      <c r="BC125">
        <v>0.83979999999999988</v>
      </c>
      <c r="BD125">
        <v>9.3474636818290087</v>
      </c>
      <c r="BE125">
        <v>277.79046848893654</v>
      </c>
      <c r="BJ125">
        <v>44126</v>
      </c>
      <c r="BK125" t="s">
        <v>431</v>
      </c>
      <c r="BL125" t="s">
        <v>326</v>
      </c>
      <c r="BM125">
        <v>125</v>
      </c>
      <c r="BN125">
        <v>1</v>
      </c>
      <c r="BO125">
        <v>1</v>
      </c>
      <c r="BP125" t="s">
        <v>60</v>
      </c>
      <c r="BQ125" t="s">
        <v>212</v>
      </c>
      <c r="BR125">
        <v>4.5499999999999999E-2</v>
      </c>
      <c r="BS125">
        <v>1.08</v>
      </c>
      <c r="BT125">
        <v>24.4</v>
      </c>
      <c r="BU125" t="s">
        <v>61</v>
      </c>
      <c r="BV125" t="s">
        <v>213</v>
      </c>
      <c r="BW125">
        <v>0.56499999999999995</v>
      </c>
      <c r="BX125">
        <v>9.52</v>
      </c>
      <c r="BY125">
        <v>142</v>
      </c>
      <c r="CA125">
        <v>1</v>
      </c>
      <c r="CB125">
        <v>1</v>
      </c>
      <c r="CD125">
        <v>24.4</v>
      </c>
      <c r="CE125">
        <v>24.4</v>
      </c>
      <c r="CF125">
        <v>24.4</v>
      </c>
      <c r="CM125">
        <v>1</v>
      </c>
      <c r="CO125">
        <v>142</v>
      </c>
      <c r="CP125">
        <v>142</v>
      </c>
      <c r="CQ125">
        <v>142</v>
      </c>
    </row>
    <row r="126" spans="1:95" x14ac:dyDescent="0.2">
      <c r="A126" t="s">
        <v>327</v>
      </c>
      <c r="B126">
        <f t="shared" si="8"/>
        <v>22.8</v>
      </c>
      <c r="C126">
        <f t="shared" si="9"/>
        <v>23.9</v>
      </c>
      <c r="E126" s="24">
        <f t="shared" si="10"/>
        <v>236.87271115999999</v>
      </c>
      <c r="F126" s="24">
        <f t="shared" si="11"/>
        <v>308.61173340937842</v>
      </c>
      <c r="G126" s="24">
        <f t="shared" si="12"/>
        <v>236</v>
      </c>
      <c r="H126" s="24"/>
      <c r="J126">
        <v>44119</v>
      </c>
      <c r="K126" t="s">
        <v>396</v>
      </c>
      <c r="L126" t="s">
        <v>327</v>
      </c>
      <c r="M126">
        <v>126</v>
      </c>
      <c r="N126">
        <v>1</v>
      </c>
      <c r="O126">
        <v>1</v>
      </c>
      <c r="P126" t="s">
        <v>60</v>
      </c>
      <c r="Q126" t="s">
        <v>212</v>
      </c>
      <c r="R126">
        <v>5.91E-2</v>
      </c>
      <c r="S126">
        <v>1.27</v>
      </c>
      <c r="T126">
        <v>22.8</v>
      </c>
      <c r="U126" t="s">
        <v>61</v>
      </c>
      <c r="V126" t="s">
        <v>213</v>
      </c>
      <c r="W126">
        <v>0.47199999999999998</v>
      </c>
      <c r="X126">
        <v>8.14</v>
      </c>
      <c r="Y126">
        <v>17.399999999999999</v>
      </c>
      <c r="AA126">
        <v>1</v>
      </c>
      <c r="AB126">
        <v>1</v>
      </c>
      <c r="AD126">
        <v>22.8</v>
      </c>
      <c r="AE126">
        <v>22.8</v>
      </c>
      <c r="AF126">
        <v>22.8</v>
      </c>
      <c r="AM126">
        <v>2</v>
      </c>
      <c r="AN126" t="s">
        <v>473</v>
      </c>
      <c r="AO126">
        <v>236.87271115999999</v>
      </c>
      <c r="AP126">
        <v>236.87271115999999</v>
      </c>
      <c r="AQ126">
        <v>236.87271115999999</v>
      </c>
      <c r="AY126">
        <v>162</v>
      </c>
      <c r="BC126">
        <v>0.83879999999999988</v>
      </c>
      <c r="BD126">
        <v>9.7043395326657151</v>
      </c>
      <c r="BE126">
        <v>308.61173340937842</v>
      </c>
      <c r="BJ126">
        <v>44126</v>
      </c>
      <c r="BK126" t="s">
        <v>431</v>
      </c>
      <c r="BL126" t="s">
        <v>327</v>
      </c>
      <c r="BM126">
        <v>126</v>
      </c>
      <c r="BN126">
        <v>1</v>
      </c>
      <c r="BO126">
        <v>1</v>
      </c>
      <c r="BP126" t="s">
        <v>60</v>
      </c>
      <c r="BQ126" t="s">
        <v>212</v>
      </c>
      <c r="BR126">
        <v>4.3499999999999997E-2</v>
      </c>
      <c r="BS126">
        <v>1.06</v>
      </c>
      <c r="BT126">
        <v>23.9</v>
      </c>
      <c r="BU126" t="s">
        <v>61</v>
      </c>
      <c r="BV126" t="s">
        <v>213</v>
      </c>
      <c r="BW126">
        <v>0.63700000000000001</v>
      </c>
      <c r="BX126">
        <v>10.7</v>
      </c>
      <c r="BY126">
        <v>236</v>
      </c>
      <c r="CA126">
        <v>1</v>
      </c>
      <c r="CB126">
        <v>1</v>
      </c>
      <c r="CD126">
        <v>23.9</v>
      </c>
      <c r="CE126">
        <v>23.9</v>
      </c>
      <c r="CF126">
        <v>23.9</v>
      </c>
      <c r="CM126">
        <v>1</v>
      </c>
      <c r="CO126">
        <v>236</v>
      </c>
      <c r="CP126">
        <v>236</v>
      </c>
      <c r="CQ126">
        <v>236</v>
      </c>
    </row>
    <row r="127" spans="1:95" x14ac:dyDescent="0.2">
      <c r="A127" t="s">
        <v>328</v>
      </c>
      <c r="B127">
        <f t="shared" si="8"/>
        <v>31.9</v>
      </c>
      <c r="C127">
        <f t="shared" si="9"/>
        <v>29.7</v>
      </c>
      <c r="E127" s="24">
        <f t="shared" si="10"/>
        <v>818.49185099999988</v>
      </c>
      <c r="F127" s="24">
        <f t="shared" si="11"/>
        <v>927.8124673283786</v>
      </c>
      <c r="G127" s="24">
        <f t="shared" si="12"/>
        <v>868</v>
      </c>
      <c r="H127" s="24"/>
      <c r="J127">
        <v>44119</v>
      </c>
      <c r="K127" t="s">
        <v>396</v>
      </c>
      <c r="L127" t="s">
        <v>328</v>
      </c>
      <c r="M127">
        <v>127</v>
      </c>
      <c r="N127">
        <v>1</v>
      </c>
      <c r="O127">
        <v>1</v>
      </c>
      <c r="P127" t="s">
        <v>60</v>
      </c>
      <c r="Q127" t="s">
        <v>212</v>
      </c>
      <c r="R127">
        <v>7.3300000000000004E-2</v>
      </c>
      <c r="S127">
        <v>1.59</v>
      </c>
      <c r="T127">
        <v>31.9</v>
      </c>
      <c r="U127" t="s">
        <v>61</v>
      </c>
      <c r="V127" t="s">
        <v>213</v>
      </c>
      <c r="W127">
        <v>0.82</v>
      </c>
      <c r="X127">
        <v>14.1</v>
      </c>
      <c r="Y127">
        <v>69</v>
      </c>
      <c r="AA127">
        <v>1</v>
      </c>
      <c r="AB127">
        <v>1</v>
      </c>
      <c r="AD127">
        <v>31.9</v>
      </c>
      <c r="AE127">
        <v>31.9</v>
      </c>
      <c r="AF127">
        <v>31.9</v>
      </c>
      <c r="AI127">
        <v>0</v>
      </c>
      <c r="AJ127" t="s">
        <v>474</v>
      </c>
      <c r="AM127">
        <v>2</v>
      </c>
      <c r="AN127" t="s">
        <v>473</v>
      </c>
      <c r="AO127">
        <v>818.49185099999988</v>
      </c>
      <c r="AP127">
        <v>818.49185099999988</v>
      </c>
      <c r="AQ127">
        <v>818.49185099999988</v>
      </c>
      <c r="AT127">
        <v>0</v>
      </c>
      <c r="AU127" t="s">
        <v>474</v>
      </c>
      <c r="AY127">
        <v>163</v>
      </c>
      <c r="BC127">
        <v>0.83779999999999988</v>
      </c>
      <c r="BD127">
        <v>16.829792313201242</v>
      </c>
      <c r="BE127">
        <v>927.8124673283786</v>
      </c>
      <c r="BJ127">
        <v>44126</v>
      </c>
      <c r="BK127" t="s">
        <v>431</v>
      </c>
      <c r="BL127" t="s">
        <v>328</v>
      </c>
      <c r="BM127">
        <v>127</v>
      </c>
      <c r="BN127">
        <v>1</v>
      </c>
      <c r="BO127">
        <v>1</v>
      </c>
      <c r="BP127" t="s">
        <v>60</v>
      </c>
      <c r="BQ127" t="s">
        <v>212</v>
      </c>
      <c r="BR127">
        <v>5.5800000000000002E-2</v>
      </c>
      <c r="BS127">
        <v>1.25</v>
      </c>
      <c r="BT127">
        <v>29.7</v>
      </c>
      <c r="BU127" t="s">
        <v>61</v>
      </c>
      <c r="BV127" t="s">
        <v>213</v>
      </c>
      <c r="BW127">
        <v>1.1399999999999999</v>
      </c>
      <c r="BX127">
        <v>19.100000000000001</v>
      </c>
      <c r="BY127">
        <v>868</v>
      </c>
      <c r="CA127">
        <v>1</v>
      </c>
      <c r="CB127">
        <v>1</v>
      </c>
      <c r="CD127">
        <v>29.7</v>
      </c>
      <c r="CE127">
        <v>29.7</v>
      </c>
      <c r="CF127">
        <v>29.7</v>
      </c>
      <c r="CM127">
        <v>1</v>
      </c>
      <c r="CO127">
        <v>868</v>
      </c>
      <c r="CP127">
        <v>868</v>
      </c>
      <c r="CQ127">
        <v>868</v>
      </c>
    </row>
    <row r="128" spans="1:95" x14ac:dyDescent="0.2">
      <c r="A128" t="s">
        <v>329</v>
      </c>
      <c r="B128">
        <f t="shared" si="8"/>
        <v>22.5</v>
      </c>
      <c r="C128">
        <f t="shared" si="9"/>
        <v>23.3</v>
      </c>
      <c r="E128" s="24">
        <f t="shared" si="10"/>
        <v>227.72892275000004</v>
      </c>
      <c r="F128" s="24">
        <f t="shared" si="11"/>
        <v>303.31534335697609</v>
      </c>
      <c r="G128" s="24">
        <f t="shared" si="12"/>
        <v>35.1</v>
      </c>
      <c r="H128" s="24"/>
      <c r="J128">
        <v>44119</v>
      </c>
      <c r="K128" t="s">
        <v>396</v>
      </c>
      <c r="L128" t="s">
        <v>329</v>
      </c>
      <c r="M128">
        <v>128</v>
      </c>
      <c r="N128">
        <v>1</v>
      </c>
      <c r="O128">
        <v>1</v>
      </c>
      <c r="P128" t="s">
        <v>60</v>
      </c>
      <c r="Q128" t="s">
        <v>212</v>
      </c>
      <c r="R128">
        <v>5.6099999999999997E-2</v>
      </c>
      <c r="S128">
        <v>1.26</v>
      </c>
      <c r="T128">
        <v>22.5</v>
      </c>
      <c r="U128" t="s">
        <v>61</v>
      </c>
      <c r="V128" t="s">
        <v>213</v>
      </c>
      <c r="W128">
        <v>0.46800000000000003</v>
      </c>
      <c r="X128">
        <v>8.0500000000000007</v>
      </c>
      <c r="Y128">
        <v>16.600000000000001</v>
      </c>
      <c r="AA128">
        <v>1</v>
      </c>
      <c r="AB128">
        <v>1</v>
      </c>
      <c r="AD128">
        <v>22.5</v>
      </c>
      <c r="AE128">
        <v>22.5</v>
      </c>
      <c r="AF128">
        <v>22.5</v>
      </c>
      <c r="AK128">
        <v>1.05</v>
      </c>
      <c r="AL128" t="s">
        <v>475</v>
      </c>
      <c r="AM128">
        <v>2</v>
      </c>
      <c r="AN128" t="s">
        <v>473</v>
      </c>
      <c r="AO128">
        <v>227.72892275000004</v>
      </c>
      <c r="AP128">
        <v>227.72892275000004</v>
      </c>
      <c r="AQ128">
        <v>227.72892275000004</v>
      </c>
      <c r="AV128">
        <v>-13.802261364999787</v>
      </c>
      <c r="AW128" t="s">
        <v>475</v>
      </c>
      <c r="AY128">
        <v>166</v>
      </c>
      <c r="BC128">
        <v>0.83479999999999988</v>
      </c>
      <c r="BD128">
        <v>9.6430282702443719</v>
      </c>
      <c r="BE128">
        <v>303.31534335697609</v>
      </c>
      <c r="BJ128">
        <v>44126</v>
      </c>
      <c r="BK128" t="s">
        <v>431</v>
      </c>
      <c r="BL128" t="s">
        <v>329</v>
      </c>
      <c r="BM128">
        <v>128</v>
      </c>
      <c r="BN128">
        <v>1</v>
      </c>
      <c r="BO128">
        <v>1</v>
      </c>
      <c r="BP128" t="s">
        <v>60</v>
      </c>
      <c r="BQ128" t="s">
        <v>212</v>
      </c>
      <c r="BR128">
        <v>4.3200000000000002E-2</v>
      </c>
      <c r="BS128">
        <v>1.04</v>
      </c>
      <c r="BT128">
        <v>23.3</v>
      </c>
      <c r="BU128" t="s">
        <v>61</v>
      </c>
      <c r="BV128" t="s">
        <v>213</v>
      </c>
      <c r="BW128">
        <v>0.48</v>
      </c>
      <c r="BX128">
        <v>8.16</v>
      </c>
      <c r="BY128">
        <v>35.1</v>
      </c>
      <c r="CA128">
        <v>1</v>
      </c>
      <c r="CB128">
        <v>1</v>
      </c>
      <c r="CD128">
        <v>23.3</v>
      </c>
      <c r="CE128">
        <v>23.3</v>
      </c>
      <c r="CF128">
        <v>23.3</v>
      </c>
      <c r="CM128">
        <v>1</v>
      </c>
      <c r="CO128">
        <v>35.1</v>
      </c>
      <c r="CP128">
        <v>35.1</v>
      </c>
      <c r="CQ128">
        <v>35.1</v>
      </c>
    </row>
    <row r="129" spans="1:95" x14ac:dyDescent="0.2">
      <c r="A129" t="s">
        <v>330</v>
      </c>
      <c r="B129">
        <f t="shared" si="8"/>
        <v>97.6</v>
      </c>
      <c r="C129">
        <f t="shared" si="9"/>
        <v>98.2</v>
      </c>
      <c r="E129" s="24">
        <f t="shared" si="10"/>
        <v>502.27334399999984</v>
      </c>
      <c r="F129" s="24">
        <f t="shared" si="11"/>
        <v>589.99604195744928</v>
      </c>
      <c r="G129" s="24">
        <f t="shared" si="12"/>
        <v>484</v>
      </c>
      <c r="H129" s="24"/>
      <c r="J129">
        <v>44119</v>
      </c>
      <c r="K129" t="s">
        <v>396</v>
      </c>
      <c r="L129" t="s">
        <v>330</v>
      </c>
      <c r="M129">
        <v>129</v>
      </c>
      <c r="N129">
        <v>1</v>
      </c>
      <c r="O129">
        <v>1</v>
      </c>
      <c r="P129" t="s">
        <v>60</v>
      </c>
      <c r="Q129" t="s">
        <v>212</v>
      </c>
      <c r="R129">
        <v>0.19600000000000001</v>
      </c>
      <c r="S129">
        <v>3.82</v>
      </c>
      <c r="T129">
        <v>97.6</v>
      </c>
      <c r="U129" t="s">
        <v>61</v>
      </c>
      <c r="V129" t="s">
        <v>213</v>
      </c>
      <c r="W129">
        <v>0.626</v>
      </c>
      <c r="X129">
        <v>10.8</v>
      </c>
      <c r="Y129">
        <v>40.4</v>
      </c>
      <c r="AA129">
        <v>1</v>
      </c>
      <c r="AB129">
        <v>1</v>
      </c>
      <c r="AD129">
        <v>97.6</v>
      </c>
      <c r="AE129">
        <v>97.6</v>
      </c>
      <c r="AF129">
        <v>97.6</v>
      </c>
      <c r="AM129">
        <v>2</v>
      </c>
      <c r="AN129" t="s">
        <v>473</v>
      </c>
      <c r="AO129">
        <v>502.27334399999984</v>
      </c>
      <c r="AP129">
        <v>502.27334399999984</v>
      </c>
      <c r="AQ129">
        <v>502.27334399999984</v>
      </c>
      <c r="AY129">
        <v>167</v>
      </c>
      <c r="BC129">
        <v>0.83379999999999987</v>
      </c>
      <c r="BD129">
        <v>12.952746461981294</v>
      </c>
      <c r="BE129">
        <v>589.99604195744928</v>
      </c>
      <c r="BJ129">
        <v>44126</v>
      </c>
      <c r="BK129" t="s">
        <v>431</v>
      </c>
      <c r="BL129" t="s">
        <v>330</v>
      </c>
      <c r="BM129">
        <v>129</v>
      </c>
      <c r="BN129">
        <v>1</v>
      </c>
      <c r="BO129">
        <v>1</v>
      </c>
      <c r="BP129" t="s">
        <v>60</v>
      </c>
      <c r="BQ129" t="s">
        <v>212</v>
      </c>
      <c r="BR129">
        <v>0.18099999999999999</v>
      </c>
      <c r="BS129">
        <v>3.58</v>
      </c>
      <c r="BT129">
        <v>98.2</v>
      </c>
      <c r="BU129" t="s">
        <v>61</v>
      </c>
      <c r="BV129" t="s">
        <v>213</v>
      </c>
      <c r="BW129">
        <v>0.83</v>
      </c>
      <c r="BX129">
        <v>13.9</v>
      </c>
      <c r="BY129">
        <v>484</v>
      </c>
      <c r="CA129">
        <v>1</v>
      </c>
      <c r="CB129">
        <v>1</v>
      </c>
      <c r="CD129">
        <v>98.2</v>
      </c>
      <c r="CE129">
        <v>98.2</v>
      </c>
      <c r="CF129">
        <v>98.2</v>
      </c>
      <c r="CM129">
        <v>1</v>
      </c>
      <c r="CO129">
        <v>484</v>
      </c>
      <c r="CP129">
        <v>484</v>
      </c>
      <c r="CQ129">
        <v>484</v>
      </c>
    </row>
    <row r="130" spans="1:95" x14ac:dyDescent="0.2">
      <c r="A130" t="s">
        <v>331</v>
      </c>
      <c r="B130">
        <f t="shared" si="8"/>
        <v>26.3</v>
      </c>
      <c r="C130">
        <f t="shared" si="9"/>
        <v>24.9</v>
      </c>
      <c r="E130" s="24">
        <f t="shared" si="10"/>
        <v>148.03291258999991</v>
      </c>
      <c r="F130" s="24">
        <f t="shared" si="11"/>
        <v>224.47121679488731</v>
      </c>
      <c r="G130" s="24">
        <f t="shared" si="12"/>
        <v>181</v>
      </c>
      <c r="H130" s="24"/>
      <c r="J130">
        <v>44119</v>
      </c>
      <c r="K130" t="s">
        <v>396</v>
      </c>
      <c r="L130" t="s">
        <v>331</v>
      </c>
      <c r="M130">
        <v>130</v>
      </c>
      <c r="N130">
        <v>1</v>
      </c>
      <c r="O130">
        <v>1</v>
      </c>
      <c r="P130" t="s">
        <v>60</v>
      </c>
      <c r="Q130" t="s">
        <v>212</v>
      </c>
      <c r="R130">
        <v>6.1699999999999998E-2</v>
      </c>
      <c r="S130">
        <v>1.39</v>
      </c>
      <c r="T130">
        <v>26.3</v>
      </c>
      <c r="U130" t="s">
        <v>61</v>
      </c>
      <c r="V130" t="s">
        <v>213</v>
      </c>
      <c r="W130">
        <v>0.42099999999999999</v>
      </c>
      <c r="X130">
        <v>7.27</v>
      </c>
      <c r="Y130">
        <v>9.89</v>
      </c>
      <c r="AA130">
        <v>1</v>
      </c>
      <c r="AB130">
        <v>1</v>
      </c>
      <c r="AD130">
        <v>26.3</v>
      </c>
      <c r="AE130">
        <v>26.3</v>
      </c>
      <c r="AF130">
        <v>26.3</v>
      </c>
      <c r="AM130">
        <v>2</v>
      </c>
      <c r="AN130" t="s">
        <v>473</v>
      </c>
      <c r="AO130">
        <v>148.03291258999991</v>
      </c>
      <c r="AP130">
        <v>148.03291258999991</v>
      </c>
      <c r="AQ130">
        <v>148.03291258999991</v>
      </c>
      <c r="AY130">
        <v>168</v>
      </c>
      <c r="BC130">
        <v>0.83279999999999987</v>
      </c>
      <c r="BD130">
        <v>8.7295869356388103</v>
      </c>
      <c r="BE130">
        <v>224.47121679488731</v>
      </c>
      <c r="BJ130">
        <v>44126</v>
      </c>
      <c r="BK130" t="s">
        <v>431</v>
      </c>
      <c r="BL130" t="s">
        <v>331</v>
      </c>
      <c r="BM130">
        <v>130</v>
      </c>
      <c r="BN130">
        <v>1</v>
      </c>
      <c r="BO130">
        <v>1</v>
      </c>
      <c r="BP130" t="s">
        <v>60</v>
      </c>
      <c r="BQ130" t="s">
        <v>212</v>
      </c>
      <c r="BR130">
        <v>4.53E-2</v>
      </c>
      <c r="BS130">
        <v>1.0900000000000001</v>
      </c>
      <c r="BT130">
        <v>24.9</v>
      </c>
      <c r="BU130" t="s">
        <v>61</v>
      </c>
      <c r="BV130" t="s">
        <v>213</v>
      </c>
      <c r="BW130">
        <v>0.59399999999999997</v>
      </c>
      <c r="BX130">
        <v>10</v>
      </c>
      <c r="BY130">
        <v>181</v>
      </c>
      <c r="CA130">
        <v>1</v>
      </c>
      <c r="CB130">
        <v>1</v>
      </c>
      <c r="CD130">
        <v>24.9</v>
      </c>
      <c r="CE130">
        <v>24.9</v>
      </c>
      <c r="CF130">
        <v>24.9</v>
      </c>
      <c r="CM130">
        <v>1</v>
      </c>
      <c r="CO130">
        <v>181</v>
      </c>
      <c r="CP130">
        <v>181</v>
      </c>
      <c r="CQ130">
        <v>181</v>
      </c>
    </row>
    <row r="131" spans="1:95" x14ac:dyDescent="0.2">
      <c r="A131" t="s">
        <v>332</v>
      </c>
      <c r="B131">
        <f t="shared" si="8"/>
        <v>22</v>
      </c>
      <c r="C131">
        <f t="shared" si="9"/>
        <v>22</v>
      </c>
      <c r="E131" s="24">
        <f t="shared" si="10"/>
        <v>287.47598015999995</v>
      </c>
      <c r="F131" s="24">
        <f t="shared" si="11"/>
        <v>367.62961884009428</v>
      </c>
      <c r="G131" s="24">
        <f t="shared" si="12"/>
        <v>326</v>
      </c>
      <c r="H131" s="24"/>
      <c r="J131">
        <v>44119</v>
      </c>
      <c r="K131" t="s">
        <v>396</v>
      </c>
      <c r="L131" t="s">
        <v>332</v>
      </c>
      <c r="M131">
        <v>131</v>
      </c>
      <c r="N131">
        <v>1</v>
      </c>
      <c r="O131">
        <v>1</v>
      </c>
      <c r="P131" t="s">
        <v>60</v>
      </c>
      <c r="Q131" t="s">
        <v>212</v>
      </c>
      <c r="R131">
        <v>5.3600000000000002E-2</v>
      </c>
      <c r="S131">
        <v>1.24</v>
      </c>
      <c r="T131">
        <v>22</v>
      </c>
      <c r="U131" t="s">
        <v>61</v>
      </c>
      <c r="V131" t="s">
        <v>213</v>
      </c>
      <c r="W131">
        <v>0.499</v>
      </c>
      <c r="X131">
        <v>8.64</v>
      </c>
      <c r="Y131">
        <v>21.7</v>
      </c>
      <c r="AA131">
        <v>1</v>
      </c>
      <c r="AB131">
        <v>1</v>
      </c>
      <c r="AD131">
        <v>22</v>
      </c>
      <c r="AE131">
        <v>22</v>
      </c>
      <c r="AF131">
        <v>22</v>
      </c>
      <c r="AM131">
        <v>2</v>
      </c>
      <c r="AN131" t="s">
        <v>473</v>
      </c>
      <c r="AO131">
        <v>287.47598015999995</v>
      </c>
      <c r="AP131">
        <v>287.47598015999995</v>
      </c>
      <c r="AQ131">
        <v>287.47598015999995</v>
      </c>
      <c r="AY131">
        <v>169</v>
      </c>
      <c r="BC131">
        <v>0.83179999999999987</v>
      </c>
      <c r="BD131">
        <v>10.38711228660736</v>
      </c>
      <c r="BE131">
        <v>367.62961884009428</v>
      </c>
      <c r="BJ131">
        <v>44126</v>
      </c>
      <c r="BK131" t="s">
        <v>431</v>
      </c>
      <c r="BL131" t="s">
        <v>332</v>
      </c>
      <c r="BM131">
        <v>131</v>
      </c>
      <c r="BN131">
        <v>1</v>
      </c>
      <c r="BO131">
        <v>1</v>
      </c>
      <c r="BP131" t="s">
        <v>60</v>
      </c>
      <c r="BQ131" t="s">
        <v>212</v>
      </c>
      <c r="BR131">
        <v>3.9800000000000002E-2</v>
      </c>
      <c r="BS131">
        <v>0.999</v>
      </c>
      <c r="BT131">
        <v>22</v>
      </c>
      <c r="BU131" t="s">
        <v>61</v>
      </c>
      <c r="BV131" t="s">
        <v>213</v>
      </c>
      <c r="BW131">
        <v>0.7</v>
      </c>
      <c r="BX131">
        <v>11.9</v>
      </c>
      <c r="BY131">
        <v>326</v>
      </c>
      <c r="CA131">
        <v>1</v>
      </c>
      <c r="CB131">
        <v>1</v>
      </c>
      <c r="CD131">
        <v>22</v>
      </c>
      <c r="CE131">
        <v>22</v>
      </c>
      <c r="CF131">
        <v>22</v>
      </c>
      <c r="CM131">
        <v>1</v>
      </c>
      <c r="CO131">
        <v>326</v>
      </c>
      <c r="CP131">
        <v>326</v>
      </c>
      <c r="CQ131">
        <v>326</v>
      </c>
    </row>
    <row r="132" spans="1:95" x14ac:dyDescent="0.2">
      <c r="A132" t="s">
        <v>333</v>
      </c>
      <c r="B132">
        <f t="shared" si="8"/>
        <v>30.4</v>
      </c>
      <c r="C132">
        <f t="shared" si="9"/>
        <v>29.9</v>
      </c>
      <c r="E132" s="24">
        <f t="shared" si="10"/>
        <v>134.67182315999992</v>
      </c>
      <c r="F132" s="24">
        <f t="shared" si="11"/>
        <v>212.78902689404489</v>
      </c>
      <c r="G132" s="24">
        <f t="shared" si="12"/>
        <v>177</v>
      </c>
      <c r="H132" s="24"/>
      <c r="J132">
        <v>44119</v>
      </c>
      <c r="K132" t="s">
        <v>396</v>
      </c>
      <c r="L132" t="s">
        <v>333</v>
      </c>
      <c r="M132">
        <v>132</v>
      </c>
      <c r="N132">
        <v>1</v>
      </c>
      <c r="O132">
        <v>1</v>
      </c>
      <c r="P132" t="s">
        <v>60</v>
      </c>
      <c r="Q132" t="s">
        <v>212</v>
      </c>
      <c r="R132">
        <v>7.0199999999999999E-2</v>
      </c>
      <c r="S132">
        <v>1.54</v>
      </c>
      <c r="T132">
        <v>30.4</v>
      </c>
      <c r="U132" t="s">
        <v>61</v>
      </c>
      <c r="V132" t="s">
        <v>213</v>
      </c>
      <c r="W132">
        <v>0.41699999999999998</v>
      </c>
      <c r="X132">
        <v>7.14</v>
      </c>
      <c r="Y132">
        <v>8.8000000000000007</v>
      </c>
      <c r="AA132">
        <v>1</v>
      </c>
      <c r="AB132">
        <v>1</v>
      </c>
      <c r="AD132">
        <v>30.4</v>
      </c>
      <c r="AE132">
        <v>30.4</v>
      </c>
      <c r="AF132">
        <v>30.4</v>
      </c>
      <c r="AM132">
        <v>2</v>
      </c>
      <c r="AN132" t="s">
        <v>473</v>
      </c>
      <c r="AO132">
        <v>134.67182315999992</v>
      </c>
      <c r="AP132">
        <v>134.67182315999992</v>
      </c>
      <c r="AQ132">
        <v>134.67182315999992</v>
      </c>
      <c r="AY132">
        <v>170</v>
      </c>
      <c r="BC132">
        <v>0.83079999999999987</v>
      </c>
      <c r="BD132">
        <v>8.5941261434761689</v>
      </c>
      <c r="BE132">
        <v>212.78902689404489</v>
      </c>
      <c r="BJ132">
        <v>44126</v>
      </c>
      <c r="BK132" t="s">
        <v>431</v>
      </c>
      <c r="BL132" t="s">
        <v>333</v>
      </c>
      <c r="BM132">
        <v>132</v>
      </c>
      <c r="BN132">
        <v>1</v>
      </c>
      <c r="BO132">
        <v>1</v>
      </c>
      <c r="BP132" t="s">
        <v>60</v>
      </c>
      <c r="BQ132" t="s">
        <v>212</v>
      </c>
      <c r="BR132">
        <v>5.4600000000000003E-2</v>
      </c>
      <c r="BS132">
        <v>1.25</v>
      </c>
      <c r="BT132">
        <v>29.9</v>
      </c>
      <c r="BU132" t="s">
        <v>61</v>
      </c>
      <c r="BV132" t="s">
        <v>213</v>
      </c>
      <c r="BW132">
        <v>0.58699999999999997</v>
      </c>
      <c r="BX132">
        <v>9.9600000000000009</v>
      </c>
      <c r="BY132">
        <v>177</v>
      </c>
      <c r="CA132">
        <v>1</v>
      </c>
      <c r="CB132">
        <v>1</v>
      </c>
      <c r="CD132">
        <v>29.9</v>
      </c>
      <c r="CE132">
        <v>29.9</v>
      </c>
      <c r="CF132">
        <v>29.9</v>
      </c>
      <c r="CM132">
        <v>1</v>
      </c>
      <c r="CO132">
        <v>177</v>
      </c>
      <c r="CP132">
        <v>177</v>
      </c>
      <c r="CQ132">
        <v>177</v>
      </c>
    </row>
    <row r="133" spans="1:95" x14ac:dyDescent="0.2">
      <c r="A133" t="s">
        <v>334</v>
      </c>
      <c r="B133">
        <f t="shared" si="8"/>
        <v>18.3</v>
      </c>
      <c r="C133">
        <f t="shared" si="9"/>
        <v>16.8</v>
      </c>
      <c r="E133" s="24">
        <f t="shared" si="10"/>
        <v>101.68753003999996</v>
      </c>
      <c r="F133" s="24">
        <f t="shared" si="11"/>
        <v>180.43861419998535</v>
      </c>
      <c r="G133" s="24">
        <f t="shared" si="12"/>
        <v>145</v>
      </c>
      <c r="H133" s="24"/>
      <c r="J133">
        <v>44119</v>
      </c>
      <c r="K133" t="s">
        <v>396</v>
      </c>
      <c r="L133" t="s">
        <v>334</v>
      </c>
      <c r="M133">
        <v>133</v>
      </c>
      <c r="N133">
        <v>1</v>
      </c>
      <c r="O133">
        <v>1</v>
      </c>
      <c r="P133" t="s">
        <v>60</v>
      </c>
      <c r="Q133" t="s">
        <v>212</v>
      </c>
      <c r="R133">
        <v>4.6600000000000003E-2</v>
      </c>
      <c r="S133">
        <v>1.1100000000000001</v>
      </c>
      <c r="T133">
        <v>18.3</v>
      </c>
      <c r="U133" t="s">
        <v>61</v>
      </c>
      <c r="V133" t="s">
        <v>213</v>
      </c>
      <c r="W133">
        <v>0.40100000000000002</v>
      </c>
      <c r="X133">
        <v>6.82</v>
      </c>
      <c r="Y133">
        <v>6.04</v>
      </c>
      <c r="AA133">
        <v>1</v>
      </c>
      <c r="AB133">
        <v>1</v>
      </c>
      <c r="AD133">
        <v>18.3</v>
      </c>
      <c r="AE133">
        <v>18.3</v>
      </c>
      <c r="AF133">
        <v>18.3</v>
      </c>
      <c r="AM133">
        <v>2</v>
      </c>
      <c r="AN133" t="s">
        <v>473</v>
      </c>
      <c r="AO133">
        <v>101.68753003999996</v>
      </c>
      <c r="AP133">
        <v>101.68753003999996</v>
      </c>
      <c r="AQ133">
        <v>101.68753003999996</v>
      </c>
      <c r="AY133">
        <v>171</v>
      </c>
      <c r="BC133">
        <v>0.82979999999999987</v>
      </c>
      <c r="BD133">
        <v>8.218847915160282</v>
      </c>
      <c r="BE133">
        <v>180.43861419998535</v>
      </c>
      <c r="BJ133">
        <v>44126</v>
      </c>
      <c r="BK133" t="s">
        <v>431</v>
      </c>
      <c r="BL133" t="s">
        <v>334</v>
      </c>
      <c r="BM133">
        <v>133</v>
      </c>
      <c r="BN133">
        <v>1</v>
      </c>
      <c r="BO133">
        <v>1</v>
      </c>
      <c r="BP133" t="s">
        <v>60</v>
      </c>
      <c r="BQ133" t="s">
        <v>212</v>
      </c>
      <c r="BR133">
        <v>3.4200000000000001E-2</v>
      </c>
      <c r="BS133">
        <v>0.83</v>
      </c>
      <c r="BT133">
        <v>16.8</v>
      </c>
      <c r="BU133" t="s">
        <v>61</v>
      </c>
      <c r="BV133" t="s">
        <v>213</v>
      </c>
      <c r="BW133">
        <v>0.55300000000000005</v>
      </c>
      <c r="BX133">
        <v>9.56</v>
      </c>
      <c r="BY133">
        <v>145</v>
      </c>
      <c r="CA133">
        <v>1</v>
      </c>
      <c r="CB133">
        <v>1</v>
      </c>
      <c r="CD133">
        <v>16.8</v>
      </c>
      <c r="CE133">
        <v>16.8</v>
      </c>
      <c r="CF133">
        <v>16.8</v>
      </c>
      <c r="CM133">
        <v>1</v>
      </c>
      <c r="CO133">
        <v>145</v>
      </c>
      <c r="CP133">
        <v>145</v>
      </c>
      <c r="CQ133">
        <v>145</v>
      </c>
    </row>
    <row r="134" spans="1:95" x14ac:dyDescent="0.2">
      <c r="A134" t="s">
        <v>335</v>
      </c>
      <c r="B134">
        <f t="shared" si="8"/>
        <v>62.7</v>
      </c>
      <c r="C134">
        <f t="shared" si="9"/>
        <v>62.6</v>
      </c>
      <c r="E134" s="24">
        <f t="shared" si="10"/>
        <v>337.74779916</v>
      </c>
      <c r="F134" s="24">
        <f t="shared" si="11"/>
        <v>423.08709316907937</v>
      </c>
      <c r="G134" s="24">
        <f t="shared" si="12"/>
        <v>-25.8</v>
      </c>
      <c r="H134" s="24"/>
      <c r="J134">
        <v>44119</v>
      </c>
      <c r="K134" t="s">
        <v>396</v>
      </c>
      <c r="L134" t="s">
        <v>335</v>
      </c>
      <c r="M134">
        <v>134</v>
      </c>
      <c r="N134">
        <v>1</v>
      </c>
      <c r="O134">
        <v>1</v>
      </c>
      <c r="P134" t="s">
        <v>60</v>
      </c>
      <c r="Q134" t="s">
        <v>212</v>
      </c>
      <c r="R134">
        <v>0.129</v>
      </c>
      <c r="S134">
        <v>2.65</v>
      </c>
      <c r="T134">
        <v>62.7</v>
      </c>
      <c r="U134" t="s">
        <v>61</v>
      </c>
      <c r="V134" t="s">
        <v>213</v>
      </c>
      <c r="W134">
        <v>0.53400000000000003</v>
      </c>
      <c r="X134">
        <v>9.14</v>
      </c>
      <c r="Y134">
        <v>26</v>
      </c>
      <c r="AA134">
        <v>1</v>
      </c>
      <c r="AB134">
        <v>1</v>
      </c>
      <c r="AD134">
        <v>62.7</v>
      </c>
      <c r="AE134">
        <v>62.7</v>
      </c>
      <c r="AF134">
        <v>62.7</v>
      </c>
      <c r="AM134">
        <v>2</v>
      </c>
      <c r="AN134" t="s">
        <v>473</v>
      </c>
      <c r="AO134">
        <v>337.74779916</v>
      </c>
      <c r="AP134">
        <v>337.74779916</v>
      </c>
      <c r="AQ134">
        <v>337.74779916</v>
      </c>
      <c r="AY134">
        <v>172</v>
      </c>
      <c r="BC134">
        <v>0.82879999999999987</v>
      </c>
      <c r="BD134">
        <v>11.027992277992281</v>
      </c>
      <c r="BE134">
        <v>423.08709316907937</v>
      </c>
      <c r="BJ134">
        <v>44126</v>
      </c>
      <c r="BK134" t="s">
        <v>431</v>
      </c>
      <c r="BL134" t="s">
        <v>335</v>
      </c>
      <c r="BM134">
        <v>134</v>
      </c>
      <c r="BN134">
        <v>1</v>
      </c>
      <c r="BO134">
        <v>1</v>
      </c>
      <c r="BP134" t="s">
        <v>60</v>
      </c>
      <c r="BQ134" t="s">
        <v>212</v>
      </c>
      <c r="BR134">
        <v>0.114</v>
      </c>
      <c r="BS134">
        <v>2.34</v>
      </c>
      <c r="BT134">
        <v>62.6</v>
      </c>
      <c r="BU134" t="s">
        <v>61</v>
      </c>
      <c r="BV134" t="s">
        <v>213</v>
      </c>
      <c r="BW134">
        <v>0.5</v>
      </c>
      <c r="BX134">
        <v>7.39</v>
      </c>
      <c r="BY134">
        <v>-25.8</v>
      </c>
      <c r="CA134">
        <v>1</v>
      </c>
      <c r="CB134">
        <v>1</v>
      </c>
      <c r="CD134">
        <v>62.6</v>
      </c>
      <c r="CE134">
        <v>62.6</v>
      </c>
      <c r="CF134">
        <v>62.6</v>
      </c>
      <c r="CM134">
        <v>1</v>
      </c>
      <c r="CO134">
        <v>-25.8</v>
      </c>
      <c r="CP134">
        <v>-25.8</v>
      </c>
      <c r="CQ134">
        <v>-25.8</v>
      </c>
    </row>
    <row r="135" spans="1:95" x14ac:dyDescent="0.2">
      <c r="A135" t="s">
        <v>336</v>
      </c>
      <c r="B135">
        <f t="shared" si="8"/>
        <v>61.2</v>
      </c>
      <c r="C135">
        <f t="shared" si="9"/>
        <v>61.2</v>
      </c>
      <c r="E135" s="24">
        <f t="shared" si="10"/>
        <v>238.90320575999999</v>
      </c>
      <c r="F135" s="24">
        <f t="shared" si="11"/>
        <v>321.84087502650868</v>
      </c>
      <c r="G135" s="24">
        <f t="shared" si="12"/>
        <v>222</v>
      </c>
      <c r="H135" s="24"/>
      <c r="J135">
        <v>44119</v>
      </c>
      <c r="K135" t="s">
        <v>396</v>
      </c>
      <c r="L135" t="s">
        <v>336</v>
      </c>
      <c r="M135">
        <v>135</v>
      </c>
      <c r="N135">
        <v>1</v>
      </c>
      <c r="O135">
        <v>1</v>
      </c>
      <c r="P135" t="s">
        <v>60</v>
      </c>
      <c r="Q135" t="s">
        <v>212</v>
      </c>
      <c r="R135">
        <v>0.126</v>
      </c>
      <c r="S135">
        <v>2.6</v>
      </c>
      <c r="T135">
        <v>61.2</v>
      </c>
      <c r="U135" t="s">
        <v>61</v>
      </c>
      <c r="V135" t="s">
        <v>213</v>
      </c>
      <c r="W135">
        <v>0.47299999999999998</v>
      </c>
      <c r="X135">
        <v>8.16</v>
      </c>
      <c r="Y135">
        <v>17.600000000000001</v>
      </c>
      <c r="AA135">
        <v>1</v>
      </c>
      <c r="AB135">
        <v>1</v>
      </c>
      <c r="AD135">
        <v>61.2</v>
      </c>
      <c r="AE135">
        <v>61.2</v>
      </c>
      <c r="AF135">
        <v>61.2</v>
      </c>
      <c r="AM135">
        <v>2</v>
      </c>
      <c r="AN135" t="s">
        <v>473</v>
      </c>
      <c r="AO135">
        <v>238.90320575999999</v>
      </c>
      <c r="AP135">
        <v>238.90320575999999</v>
      </c>
      <c r="AQ135">
        <v>238.90320575999999</v>
      </c>
      <c r="AY135">
        <v>173</v>
      </c>
      <c r="BC135">
        <v>0.82779999999999987</v>
      </c>
      <c r="BD135">
        <v>9.8574534911814471</v>
      </c>
      <c r="BE135">
        <v>321.84087502650868</v>
      </c>
      <c r="BJ135">
        <v>44126</v>
      </c>
      <c r="BK135" t="s">
        <v>431</v>
      </c>
      <c r="BL135" t="s">
        <v>336</v>
      </c>
      <c r="BM135">
        <v>135</v>
      </c>
      <c r="BN135">
        <v>1</v>
      </c>
      <c r="BO135">
        <v>1</v>
      </c>
      <c r="BP135" t="s">
        <v>60</v>
      </c>
      <c r="BQ135" t="s">
        <v>212</v>
      </c>
      <c r="BR135">
        <v>0.111</v>
      </c>
      <c r="BS135">
        <v>2.29</v>
      </c>
      <c r="BT135">
        <v>61.2</v>
      </c>
      <c r="BU135" t="s">
        <v>61</v>
      </c>
      <c r="BV135" t="s">
        <v>213</v>
      </c>
      <c r="BW135">
        <v>0.61699999999999999</v>
      </c>
      <c r="BX135">
        <v>10.5</v>
      </c>
      <c r="BY135">
        <v>222</v>
      </c>
      <c r="CA135">
        <v>1</v>
      </c>
      <c r="CB135">
        <v>1</v>
      </c>
      <c r="CD135">
        <v>61.2</v>
      </c>
      <c r="CE135">
        <v>61.2</v>
      </c>
      <c r="CF135">
        <v>61.2</v>
      </c>
      <c r="CM135">
        <v>1</v>
      </c>
      <c r="CO135">
        <v>222</v>
      </c>
      <c r="CP135">
        <v>222</v>
      </c>
      <c r="CQ135">
        <v>222</v>
      </c>
    </row>
    <row r="136" spans="1:95" x14ac:dyDescent="0.2">
      <c r="A136" t="s">
        <v>337</v>
      </c>
      <c r="B136">
        <f t="shared" si="8"/>
        <v>24.8</v>
      </c>
      <c r="C136">
        <f t="shared" si="9"/>
        <v>40.4</v>
      </c>
      <c r="E136" s="24">
        <f t="shared" si="10"/>
        <v>28.018850909999969</v>
      </c>
      <c r="F136" s="24">
        <f t="shared" si="11"/>
        <v>109.05481389185567</v>
      </c>
      <c r="G136" s="24">
        <f t="shared" si="12"/>
        <v>56</v>
      </c>
      <c r="H136" s="24"/>
      <c r="J136">
        <v>44119</v>
      </c>
      <c r="K136" t="s">
        <v>396</v>
      </c>
      <c r="L136" t="s">
        <v>337</v>
      </c>
      <c r="M136">
        <v>136</v>
      </c>
      <c r="N136">
        <v>1</v>
      </c>
      <c r="O136">
        <v>1</v>
      </c>
      <c r="P136" t="s">
        <v>60</v>
      </c>
      <c r="Q136" t="s">
        <v>212</v>
      </c>
      <c r="R136">
        <v>5.8599999999999999E-2</v>
      </c>
      <c r="S136">
        <v>1.34</v>
      </c>
      <c r="T136">
        <v>24.8</v>
      </c>
      <c r="U136" t="s">
        <v>61</v>
      </c>
      <c r="V136" t="s">
        <v>213</v>
      </c>
      <c r="W136">
        <v>0.35499999999999998</v>
      </c>
      <c r="X136">
        <v>6.11</v>
      </c>
      <c r="Y136">
        <v>-0.106</v>
      </c>
      <c r="AA136">
        <v>1</v>
      </c>
      <c r="AB136">
        <v>1</v>
      </c>
      <c r="AD136">
        <v>24.8</v>
      </c>
      <c r="AE136">
        <v>24.8</v>
      </c>
      <c r="AF136">
        <v>24.8</v>
      </c>
      <c r="AM136">
        <v>2</v>
      </c>
      <c r="AN136" t="s">
        <v>473</v>
      </c>
      <c r="AO136">
        <v>28.018850909999969</v>
      </c>
      <c r="AP136">
        <v>28.018850909999969</v>
      </c>
      <c r="AQ136">
        <v>28.018850909999969</v>
      </c>
      <c r="AY136">
        <v>174</v>
      </c>
      <c r="BC136">
        <v>0.82679999999999987</v>
      </c>
      <c r="BD136">
        <v>7.3899371069182402</v>
      </c>
      <c r="BE136">
        <v>109.05481389185567</v>
      </c>
      <c r="BJ136">
        <v>44126</v>
      </c>
      <c r="BK136" t="s">
        <v>431</v>
      </c>
      <c r="BL136" t="s">
        <v>337</v>
      </c>
      <c r="BM136">
        <v>136</v>
      </c>
      <c r="BN136">
        <v>1</v>
      </c>
      <c r="BO136">
        <v>1</v>
      </c>
      <c r="BP136" t="s">
        <v>60</v>
      </c>
      <c r="BQ136" t="s">
        <v>212</v>
      </c>
      <c r="BR136">
        <v>5.3199999999999997E-2</v>
      </c>
      <c r="BS136">
        <v>1.6</v>
      </c>
      <c r="BT136">
        <v>40.4</v>
      </c>
      <c r="BU136" t="s">
        <v>61</v>
      </c>
      <c r="BV136" t="s">
        <v>213</v>
      </c>
      <c r="BW136">
        <v>0.497</v>
      </c>
      <c r="BX136">
        <v>8.43</v>
      </c>
      <c r="BY136">
        <v>56</v>
      </c>
      <c r="CA136">
        <v>1</v>
      </c>
      <c r="CB136">
        <v>1</v>
      </c>
      <c r="CD136">
        <v>40.4</v>
      </c>
      <c r="CE136">
        <v>40.4</v>
      </c>
      <c r="CF136">
        <v>40.4</v>
      </c>
      <c r="CM136">
        <v>1</v>
      </c>
      <c r="CO136">
        <v>56</v>
      </c>
      <c r="CP136">
        <v>56</v>
      </c>
      <c r="CQ136">
        <v>56</v>
      </c>
    </row>
    <row r="137" spans="1:95" x14ac:dyDescent="0.2">
      <c r="A137" t="s">
        <v>338</v>
      </c>
      <c r="B137">
        <f t="shared" si="8"/>
        <v>34.799999999999997</v>
      </c>
      <c r="C137">
        <f t="shared" si="9"/>
        <v>35.200000000000003</v>
      </c>
      <c r="E137" s="24">
        <f t="shared" si="10"/>
        <v>771.50801599999988</v>
      </c>
      <c r="F137" s="24">
        <f t="shared" si="11"/>
        <v>896.27432221723734</v>
      </c>
      <c r="G137" s="24">
        <f t="shared" si="12"/>
        <v>775</v>
      </c>
      <c r="H137" s="24"/>
      <c r="J137">
        <v>44119</v>
      </c>
      <c r="K137" t="s">
        <v>396</v>
      </c>
      <c r="L137" t="s">
        <v>338</v>
      </c>
      <c r="M137">
        <v>137</v>
      </c>
      <c r="N137">
        <v>1</v>
      </c>
      <c r="O137">
        <v>1</v>
      </c>
      <c r="P137" t="s">
        <v>60</v>
      </c>
      <c r="Q137" t="s">
        <v>212</v>
      </c>
      <c r="R137">
        <v>7.8700000000000006E-2</v>
      </c>
      <c r="S137">
        <v>1.69</v>
      </c>
      <c r="T137">
        <v>34.799999999999997</v>
      </c>
      <c r="U137" t="s">
        <v>61</v>
      </c>
      <c r="V137" t="s">
        <v>213</v>
      </c>
      <c r="W137">
        <v>0.78900000000000003</v>
      </c>
      <c r="X137">
        <v>13.6</v>
      </c>
      <c r="Y137">
        <v>65</v>
      </c>
      <c r="AA137">
        <v>1</v>
      </c>
      <c r="AB137">
        <v>1</v>
      </c>
      <c r="AD137">
        <v>34.799999999999997</v>
      </c>
      <c r="AE137">
        <v>34.799999999999997</v>
      </c>
      <c r="AF137">
        <v>34.799999999999997</v>
      </c>
      <c r="AM137">
        <v>2</v>
      </c>
      <c r="AN137" t="s">
        <v>473</v>
      </c>
      <c r="AO137">
        <v>771.50801599999988</v>
      </c>
      <c r="AP137">
        <v>771.50801599999988</v>
      </c>
      <c r="AQ137">
        <v>771.50801599999988</v>
      </c>
      <c r="AY137">
        <v>175</v>
      </c>
      <c r="BC137">
        <v>0.82579999999999987</v>
      </c>
      <c r="BD137">
        <v>16.468878663114559</v>
      </c>
      <c r="BE137">
        <v>896.27432221723734</v>
      </c>
      <c r="BJ137">
        <v>44126</v>
      </c>
      <c r="BK137" t="s">
        <v>431</v>
      </c>
      <c r="BL137" t="s">
        <v>338</v>
      </c>
      <c r="BM137">
        <v>137</v>
      </c>
      <c r="BN137">
        <v>1</v>
      </c>
      <c r="BO137">
        <v>1</v>
      </c>
      <c r="BP137" t="s">
        <v>60</v>
      </c>
      <c r="BQ137" t="s">
        <v>212</v>
      </c>
      <c r="BR137">
        <v>6.4100000000000004E-2</v>
      </c>
      <c r="BS137">
        <v>1.43</v>
      </c>
      <c r="BT137">
        <v>35.200000000000003</v>
      </c>
      <c r="BU137" t="s">
        <v>61</v>
      </c>
      <c r="BV137" t="s">
        <v>213</v>
      </c>
      <c r="BW137">
        <v>1.05</v>
      </c>
      <c r="BX137">
        <v>17.8</v>
      </c>
      <c r="BY137">
        <v>775</v>
      </c>
      <c r="CA137">
        <v>1</v>
      </c>
      <c r="CB137">
        <v>1</v>
      </c>
      <c r="CD137">
        <v>35.200000000000003</v>
      </c>
      <c r="CE137">
        <v>35.200000000000003</v>
      </c>
      <c r="CF137">
        <v>35.200000000000003</v>
      </c>
      <c r="CM137">
        <v>1</v>
      </c>
      <c r="CO137">
        <v>775</v>
      </c>
      <c r="CP137">
        <v>775</v>
      </c>
      <c r="CQ137">
        <v>775</v>
      </c>
    </row>
    <row r="138" spans="1:95" x14ac:dyDescent="0.2">
      <c r="A138" t="s">
        <v>339</v>
      </c>
      <c r="B138">
        <f t="shared" si="8"/>
        <v>31.1</v>
      </c>
      <c r="C138">
        <f t="shared" si="9"/>
        <v>33.1</v>
      </c>
      <c r="E138" s="24">
        <f t="shared" si="10"/>
        <v>196.15145196000003</v>
      </c>
      <c r="F138" s="24">
        <f t="shared" si="11"/>
        <v>282.9226486080114</v>
      </c>
      <c r="G138" s="24">
        <f t="shared" si="12"/>
        <v>243</v>
      </c>
      <c r="H138" s="24"/>
      <c r="J138">
        <v>44119</v>
      </c>
      <c r="K138" t="s">
        <v>396</v>
      </c>
      <c r="L138" t="s">
        <v>339</v>
      </c>
      <c r="M138">
        <v>138</v>
      </c>
      <c r="N138">
        <v>1</v>
      </c>
      <c r="O138">
        <v>1</v>
      </c>
      <c r="P138" t="s">
        <v>60</v>
      </c>
      <c r="Q138" t="s">
        <v>212</v>
      </c>
      <c r="R138">
        <v>7.0199999999999999E-2</v>
      </c>
      <c r="S138">
        <v>1.56</v>
      </c>
      <c r="T138">
        <v>31.1</v>
      </c>
      <c r="U138" t="s">
        <v>61</v>
      </c>
      <c r="V138" t="s">
        <v>213</v>
      </c>
      <c r="W138">
        <v>0.45100000000000001</v>
      </c>
      <c r="X138">
        <v>7.74</v>
      </c>
      <c r="Y138">
        <v>14</v>
      </c>
      <c r="AA138">
        <v>1</v>
      </c>
      <c r="AB138">
        <v>1</v>
      </c>
      <c r="AD138">
        <v>31.1</v>
      </c>
      <c r="AE138">
        <v>31.1</v>
      </c>
      <c r="AF138">
        <v>31.1</v>
      </c>
      <c r="AM138">
        <v>2</v>
      </c>
      <c r="AN138" t="s">
        <v>473</v>
      </c>
      <c r="AO138">
        <v>196.15145196000003</v>
      </c>
      <c r="AP138">
        <v>196.15145196000003</v>
      </c>
      <c r="AQ138">
        <v>196.15145196000003</v>
      </c>
      <c r="AY138">
        <v>178</v>
      </c>
      <c r="BC138">
        <v>0.82279999999999998</v>
      </c>
      <c r="BD138">
        <v>9.4069032571706366</v>
      </c>
      <c r="BE138">
        <v>282.9226486080114</v>
      </c>
      <c r="BJ138">
        <v>44126</v>
      </c>
      <c r="BK138" t="s">
        <v>431</v>
      </c>
      <c r="BL138" t="s">
        <v>339</v>
      </c>
      <c r="BM138">
        <v>138</v>
      </c>
      <c r="BN138">
        <v>1</v>
      </c>
      <c r="BO138">
        <v>1</v>
      </c>
      <c r="BP138" t="s">
        <v>60</v>
      </c>
      <c r="BQ138" t="s">
        <v>212</v>
      </c>
      <c r="BR138">
        <v>5.8900000000000001E-2</v>
      </c>
      <c r="BS138">
        <v>1.36</v>
      </c>
      <c r="BT138">
        <v>33.1</v>
      </c>
      <c r="BU138" t="s">
        <v>61</v>
      </c>
      <c r="BV138" t="s">
        <v>213</v>
      </c>
      <c r="BW138">
        <v>0.63800000000000001</v>
      </c>
      <c r="BX138">
        <v>10.8</v>
      </c>
      <c r="BY138">
        <v>243</v>
      </c>
      <c r="CA138">
        <v>1</v>
      </c>
      <c r="CB138">
        <v>1</v>
      </c>
      <c r="CD138">
        <v>33.1</v>
      </c>
      <c r="CE138">
        <v>33.1</v>
      </c>
      <c r="CF138">
        <v>33.1</v>
      </c>
      <c r="CM138">
        <v>1</v>
      </c>
      <c r="CO138">
        <v>243</v>
      </c>
      <c r="CP138">
        <v>243</v>
      </c>
      <c r="CQ138">
        <v>243</v>
      </c>
    </row>
    <row r="139" spans="1:95" x14ac:dyDescent="0.2">
      <c r="A139" t="s">
        <v>340</v>
      </c>
      <c r="B139">
        <f t="shared" si="8"/>
        <v>18</v>
      </c>
      <c r="C139">
        <f t="shared" si="9"/>
        <v>18</v>
      </c>
      <c r="E139" s="24">
        <f t="shared" si="10"/>
        <v>113.04119378999985</v>
      </c>
      <c r="F139" s="24">
        <f t="shared" si="11"/>
        <v>198.87175572962178</v>
      </c>
      <c r="G139" s="24">
        <f t="shared" si="12"/>
        <v>42.7</v>
      </c>
      <c r="H139" s="24"/>
      <c r="J139">
        <v>44119</v>
      </c>
      <c r="K139" t="s">
        <v>396</v>
      </c>
      <c r="L139" t="s">
        <v>340</v>
      </c>
      <c r="M139">
        <v>139</v>
      </c>
      <c r="N139">
        <v>1</v>
      </c>
      <c r="O139">
        <v>1</v>
      </c>
      <c r="P139" t="s">
        <v>60</v>
      </c>
      <c r="Q139" t="s">
        <v>212</v>
      </c>
      <c r="R139">
        <v>4.7100000000000003E-2</v>
      </c>
      <c r="S139">
        <v>1.1000000000000001</v>
      </c>
      <c r="T139">
        <v>18</v>
      </c>
      <c r="U139" t="s">
        <v>61</v>
      </c>
      <c r="V139" t="s">
        <v>213</v>
      </c>
      <c r="W139">
        <v>0.40500000000000003</v>
      </c>
      <c r="X139">
        <v>6.93</v>
      </c>
      <c r="Y139">
        <v>6.99</v>
      </c>
      <c r="AA139">
        <v>1</v>
      </c>
      <c r="AB139">
        <v>1</v>
      </c>
      <c r="AD139">
        <v>18</v>
      </c>
      <c r="AE139">
        <v>18</v>
      </c>
      <c r="AF139">
        <v>18</v>
      </c>
      <c r="AI139">
        <v>1.6528925619834751</v>
      </c>
      <c r="AJ139" t="s">
        <v>474</v>
      </c>
      <c r="AM139">
        <v>2</v>
      </c>
      <c r="AN139" t="s">
        <v>473</v>
      </c>
      <c r="AO139">
        <v>113.04119378999985</v>
      </c>
      <c r="AP139">
        <v>113.04119378999985</v>
      </c>
      <c r="AQ139">
        <v>113.04119378999985</v>
      </c>
      <c r="AT139">
        <v>10.57489053862078</v>
      </c>
      <c r="AU139" t="s">
        <v>474</v>
      </c>
      <c r="AY139">
        <v>179</v>
      </c>
      <c r="BC139">
        <v>0.82179999999999986</v>
      </c>
      <c r="BD139">
        <v>8.4327086882453166</v>
      </c>
      <c r="BE139">
        <v>198.87175572962178</v>
      </c>
      <c r="BJ139">
        <v>44126</v>
      </c>
      <c r="BK139" t="s">
        <v>431</v>
      </c>
      <c r="BL139" t="s">
        <v>340</v>
      </c>
      <c r="BM139">
        <v>139</v>
      </c>
      <c r="BN139">
        <v>1</v>
      </c>
      <c r="BO139">
        <v>1</v>
      </c>
      <c r="BP139" t="s">
        <v>60</v>
      </c>
      <c r="BQ139" t="s">
        <v>212</v>
      </c>
      <c r="BR139">
        <v>3.4500000000000003E-2</v>
      </c>
      <c r="BS139">
        <v>0.86899999999999999</v>
      </c>
      <c r="BT139">
        <v>18</v>
      </c>
      <c r="BU139" t="s">
        <v>61</v>
      </c>
      <c r="BV139" t="s">
        <v>213</v>
      </c>
      <c r="BW139">
        <v>0.48499999999999999</v>
      </c>
      <c r="BX139">
        <v>8.26</v>
      </c>
      <c r="BY139">
        <v>42.7</v>
      </c>
      <c r="CA139">
        <v>1</v>
      </c>
      <c r="CB139">
        <v>1</v>
      </c>
      <c r="CD139">
        <v>18</v>
      </c>
      <c r="CE139">
        <v>18</v>
      </c>
      <c r="CF139">
        <v>18</v>
      </c>
      <c r="CM139">
        <v>1</v>
      </c>
      <c r="CO139">
        <v>42.7</v>
      </c>
      <c r="CP139">
        <v>42.7</v>
      </c>
      <c r="CQ139">
        <v>42.7</v>
      </c>
    </row>
    <row r="140" spans="1:95" x14ac:dyDescent="0.2">
      <c r="A140" t="s">
        <v>341</v>
      </c>
      <c r="B140">
        <f t="shared" si="8"/>
        <v>30.7</v>
      </c>
      <c r="C140">
        <f t="shared" si="9"/>
        <v>28.1</v>
      </c>
      <c r="E140" s="24">
        <f t="shared" si="10"/>
        <v>150.08647611000004</v>
      </c>
      <c r="F140" s="24">
        <f t="shared" si="11"/>
        <v>237.58219355955674</v>
      </c>
      <c r="G140" s="24">
        <f t="shared" si="12"/>
        <v>141</v>
      </c>
      <c r="H140" s="24"/>
      <c r="J140">
        <v>44119</v>
      </c>
      <c r="K140" t="s">
        <v>396</v>
      </c>
      <c r="L140" t="s">
        <v>341</v>
      </c>
      <c r="M140">
        <v>140</v>
      </c>
      <c r="N140">
        <v>1</v>
      </c>
      <c r="O140">
        <v>1</v>
      </c>
      <c r="P140" t="s">
        <v>60</v>
      </c>
      <c r="Q140" t="s">
        <v>212</v>
      </c>
      <c r="R140">
        <v>6.8699999999999997E-2</v>
      </c>
      <c r="S140">
        <v>1.55</v>
      </c>
      <c r="T140">
        <v>30.7</v>
      </c>
      <c r="U140" t="s">
        <v>61</v>
      </c>
      <c r="V140" t="s">
        <v>213</v>
      </c>
      <c r="W140">
        <v>0.42099999999999999</v>
      </c>
      <c r="X140">
        <v>7.29</v>
      </c>
      <c r="Y140">
        <v>10.1</v>
      </c>
      <c r="AA140">
        <v>1</v>
      </c>
      <c r="AB140">
        <v>1</v>
      </c>
      <c r="AD140">
        <v>30.7</v>
      </c>
      <c r="AE140">
        <v>30.7</v>
      </c>
      <c r="AF140">
        <v>30.7</v>
      </c>
      <c r="AK140">
        <v>1.47</v>
      </c>
      <c r="AL140" t="s">
        <v>475</v>
      </c>
      <c r="AM140">
        <v>2</v>
      </c>
      <c r="AN140" t="s">
        <v>473</v>
      </c>
      <c r="AO140">
        <v>150.08647611000004</v>
      </c>
      <c r="AP140">
        <v>150.08647611000004</v>
      </c>
      <c r="AQ140">
        <v>150.08647611000004</v>
      </c>
      <c r="AV140">
        <v>-169.25125578899997</v>
      </c>
      <c r="AW140" t="s">
        <v>475</v>
      </c>
      <c r="AY140">
        <v>180</v>
      </c>
      <c r="BC140">
        <v>0.82079999999999997</v>
      </c>
      <c r="BD140">
        <v>8.8815789473684212</v>
      </c>
      <c r="BE140">
        <v>237.58219355955674</v>
      </c>
      <c r="BJ140">
        <v>44126</v>
      </c>
      <c r="BK140" t="s">
        <v>431</v>
      </c>
      <c r="BL140" t="s">
        <v>341</v>
      </c>
      <c r="BM140">
        <v>140</v>
      </c>
      <c r="BN140">
        <v>1</v>
      </c>
      <c r="BO140">
        <v>1</v>
      </c>
      <c r="BP140" t="s">
        <v>60</v>
      </c>
      <c r="BQ140" t="s">
        <v>212</v>
      </c>
      <c r="BR140">
        <v>5.4199999999999998E-2</v>
      </c>
      <c r="BS140">
        <v>1.2</v>
      </c>
      <c r="BT140">
        <v>28.1</v>
      </c>
      <c r="BU140" t="s">
        <v>61</v>
      </c>
      <c r="BV140" t="s">
        <v>213</v>
      </c>
      <c r="BW140">
        <v>0.56299999999999994</v>
      </c>
      <c r="BX140">
        <v>9.51</v>
      </c>
      <c r="BY140">
        <v>141</v>
      </c>
      <c r="CA140">
        <v>1</v>
      </c>
      <c r="CB140">
        <v>1</v>
      </c>
      <c r="CD140">
        <v>28.1</v>
      </c>
      <c r="CE140">
        <v>28.1</v>
      </c>
      <c r="CF140">
        <v>28.1</v>
      </c>
      <c r="CM140">
        <v>1</v>
      </c>
      <c r="CO140">
        <v>141</v>
      </c>
      <c r="CP140">
        <v>141</v>
      </c>
      <c r="CQ140">
        <v>141</v>
      </c>
    </row>
    <row r="141" spans="1:95" x14ac:dyDescent="0.2">
      <c r="A141" t="s">
        <v>342</v>
      </c>
      <c r="B141">
        <f t="shared" si="8"/>
        <v>50.8</v>
      </c>
      <c r="C141">
        <f t="shared" si="9"/>
        <v>54.9</v>
      </c>
      <c r="E141" s="24">
        <f t="shared" si="10"/>
        <v>74.787826559999871</v>
      </c>
      <c r="F141" s="24">
        <f t="shared" si="11"/>
        <v>161.75053025565546</v>
      </c>
      <c r="G141" s="24">
        <f t="shared" si="12"/>
        <v>142</v>
      </c>
      <c r="H141" s="24"/>
      <c r="J141">
        <v>44119</v>
      </c>
      <c r="K141" t="s">
        <v>396</v>
      </c>
      <c r="L141" t="s">
        <v>342</v>
      </c>
      <c r="M141">
        <v>141</v>
      </c>
      <c r="N141">
        <v>1</v>
      </c>
      <c r="O141">
        <v>1</v>
      </c>
      <c r="P141" t="s">
        <v>60</v>
      </c>
      <c r="Q141" t="s">
        <v>212</v>
      </c>
      <c r="R141">
        <v>0.108</v>
      </c>
      <c r="S141">
        <v>2.2400000000000002</v>
      </c>
      <c r="T141">
        <v>50.8</v>
      </c>
      <c r="U141" t="s">
        <v>61</v>
      </c>
      <c r="V141" t="s">
        <v>213</v>
      </c>
      <c r="W141">
        <v>0.378</v>
      </c>
      <c r="X141">
        <v>6.56</v>
      </c>
      <c r="Y141">
        <v>3.84</v>
      </c>
      <c r="AA141">
        <v>1</v>
      </c>
      <c r="AB141">
        <v>1</v>
      </c>
      <c r="AD141">
        <v>50.8</v>
      </c>
      <c r="AE141">
        <v>50.8</v>
      </c>
      <c r="AF141">
        <v>50.8</v>
      </c>
      <c r="AM141">
        <v>2</v>
      </c>
      <c r="AN141" t="s">
        <v>473</v>
      </c>
      <c r="AO141">
        <v>74.787826559999871</v>
      </c>
      <c r="AP141">
        <v>74.787826559999871</v>
      </c>
      <c r="AQ141">
        <v>74.787826559999871</v>
      </c>
      <c r="AY141">
        <v>181</v>
      </c>
      <c r="BC141">
        <v>0.81979999999999986</v>
      </c>
      <c r="BD141">
        <v>8.0019516955354977</v>
      </c>
      <c r="BE141">
        <v>161.75053025565546</v>
      </c>
      <c r="BJ141">
        <v>44126</v>
      </c>
      <c r="BK141" t="s">
        <v>431</v>
      </c>
      <c r="BL141" t="s">
        <v>342</v>
      </c>
      <c r="BM141">
        <v>141</v>
      </c>
      <c r="BN141">
        <v>1</v>
      </c>
      <c r="BO141">
        <v>1</v>
      </c>
      <c r="BP141" t="s">
        <v>60</v>
      </c>
      <c r="BQ141" t="s">
        <v>212</v>
      </c>
      <c r="BR141">
        <v>9.69E-2</v>
      </c>
      <c r="BS141">
        <v>2.08</v>
      </c>
      <c r="BT141">
        <v>54.9</v>
      </c>
      <c r="BU141" t="s">
        <v>61</v>
      </c>
      <c r="BV141" t="s">
        <v>213</v>
      </c>
      <c r="BW141">
        <v>0.55700000000000005</v>
      </c>
      <c r="BX141">
        <v>9.52</v>
      </c>
      <c r="BY141">
        <v>142</v>
      </c>
      <c r="CA141">
        <v>1</v>
      </c>
      <c r="CB141">
        <v>1</v>
      </c>
      <c r="CD141">
        <v>54.9</v>
      </c>
      <c r="CE141">
        <v>54.9</v>
      </c>
      <c r="CF141">
        <v>54.9</v>
      </c>
      <c r="CM141">
        <v>1</v>
      </c>
      <c r="CO141">
        <v>142</v>
      </c>
      <c r="CP141">
        <v>142</v>
      </c>
      <c r="CQ141">
        <v>142</v>
      </c>
    </row>
    <row r="142" spans="1:95" x14ac:dyDescent="0.2">
      <c r="A142" t="s">
        <v>343</v>
      </c>
      <c r="B142">
        <f t="shared" si="8"/>
        <v>30.4</v>
      </c>
      <c r="C142">
        <f t="shared" si="9"/>
        <v>29.8</v>
      </c>
      <c r="E142" s="24">
        <f t="shared" si="10"/>
        <v>70.641455839999821</v>
      </c>
      <c r="F142" s="24">
        <f t="shared" si="11"/>
        <v>158.38412761750064</v>
      </c>
      <c r="G142" s="24">
        <f t="shared" si="12"/>
        <v>118</v>
      </c>
      <c r="H142" s="24"/>
      <c r="J142">
        <v>44119</v>
      </c>
      <c r="K142" t="s">
        <v>396</v>
      </c>
      <c r="L142" t="s">
        <v>343</v>
      </c>
      <c r="M142">
        <v>142</v>
      </c>
      <c r="N142">
        <v>1</v>
      </c>
      <c r="O142">
        <v>1</v>
      </c>
      <c r="P142" t="s">
        <v>60</v>
      </c>
      <c r="Q142" t="s">
        <v>212</v>
      </c>
      <c r="R142">
        <v>7.0800000000000002E-2</v>
      </c>
      <c r="S142">
        <v>1.54</v>
      </c>
      <c r="T142">
        <v>30.4</v>
      </c>
      <c r="U142" t="s">
        <v>61</v>
      </c>
      <c r="V142" t="s">
        <v>213</v>
      </c>
      <c r="W142">
        <v>0.378</v>
      </c>
      <c r="X142">
        <v>6.52</v>
      </c>
      <c r="Y142">
        <v>3.49</v>
      </c>
      <c r="AA142">
        <v>1</v>
      </c>
      <c r="AB142">
        <v>1</v>
      </c>
      <c r="AD142">
        <v>30.4</v>
      </c>
      <c r="AE142">
        <v>30.4</v>
      </c>
      <c r="AF142">
        <v>30.4</v>
      </c>
      <c r="AM142">
        <v>2</v>
      </c>
      <c r="AN142" t="s">
        <v>473</v>
      </c>
      <c r="AO142">
        <v>70.641455839999821</v>
      </c>
      <c r="AP142">
        <v>70.641455839999821</v>
      </c>
      <c r="AQ142">
        <v>70.641455839999821</v>
      </c>
      <c r="AY142">
        <v>182</v>
      </c>
      <c r="BC142">
        <v>0.81879999999999997</v>
      </c>
      <c r="BD142">
        <v>7.9628724963361011</v>
      </c>
      <c r="BE142">
        <v>158.38412761750064</v>
      </c>
      <c r="BJ142">
        <v>44126</v>
      </c>
      <c r="BK142" t="s">
        <v>431</v>
      </c>
      <c r="BL142" t="s">
        <v>343</v>
      </c>
      <c r="BM142">
        <v>142</v>
      </c>
      <c r="BN142">
        <v>1</v>
      </c>
      <c r="BO142">
        <v>1</v>
      </c>
      <c r="BP142" t="s">
        <v>60</v>
      </c>
      <c r="BQ142" t="s">
        <v>212</v>
      </c>
      <c r="BR142">
        <v>5.4100000000000002E-2</v>
      </c>
      <c r="BS142">
        <v>1.25</v>
      </c>
      <c r="BT142">
        <v>29.8</v>
      </c>
      <c r="BU142" t="s">
        <v>61</v>
      </c>
      <c r="BV142" t="s">
        <v>213</v>
      </c>
      <c r="BW142">
        <v>0.54800000000000004</v>
      </c>
      <c r="BX142">
        <v>9.2100000000000009</v>
      </c>
      <c r="BY142">
        <v>118</v>
      </c>
      <c r="CA142">
        <v>1</v>
      </c>
      <c r="CB142">
        <v>1</v>
      </c>
      <c r="CD142">
        <v>29.8</v>
      </c>
      <c r="CE142">
        <v>29.8</v>
      </c>
      <c r="CF142">
        <v>29.8</v>
      </c>
      <c r="CM142">
        <v>1</v>
      </c>
      <c r="CO142">
        <v>118</v>
      </c>
      <c r="CP142">
        <v>118</v>
      </c>
      <c r="CQ142">
        <v>118</v>
      </c>
    </row>
    <row r="143" spans="1:95" x14ac:dyDescent="0.2">
      <c r="A143" t="s">
        <v>344</v>
      </c>
      <c r="B143">
        <f t="shared" si="8"/>
        <v>34.6</v>
      </c>
      <c r="C143">
        <f t="shared" si="9"/>
        <v>34.299999999999997</v>
      </c>
      <c r="E143" s="24">
        <f t="shared" si="10"/>
        <v>175.71127435999995</v>
      </c>
      <c r="F143" s="24">
        <f t="shared" si="11"/>
        <v>266.77435742668905</v>
      </c>
      <c r="G143" s="24">
        <f t="shared" si="12"/>
        <v>215</v>
      </c>
      <c r="H143" s="24"/>
      <c r="J143">
        <v>44119</v>
      </c>
      <c r="K143" t="s">
        <v>396</v>
      </c>
      <c r="L143" t="s">
        <v>344</v>
      </c>
      <c r="M143">
        <v>143</v>
      </c>
      <c r="N143">
        <v>1</v>
      </c>
      <c r="O143">
        <v>1</v>
      </c>
      <c r="P143" t="s">
        <v>60</v>
      </c>
      <c r="Q143" t="s">
        <v>212</v>
      </c>
      <c r="R143">
        <v>7.5600000000000001E-2</v>
      </c>
      <c r="S143">
        <v>1.68</v>
      </c>
      <c r="T143">
        <v>34.6</v>
      </c>
      <c r="U143" t="s">
        <v>61</v>
      </c>
      <c r="V143" t="s">
        <v>213</v>
      </c>
      <c r="W143">
        <v>0.44</v>
      </c>
      <c r="X143">
        <v>7.54</v>
      </c>
      <c r="Y143">
        <v>12.2</v>
      </c>
      <c r="AA143">
        <v>1</v>
      </c>
      <c r="AB143">
        <v>1</v>
      </c>
      <c r="AD143">
        <v>34.6</v>
      </c>
      <c r="AE143">
        <v>34.6</v>
      </c>
      <c r="AF143">
        <v>34.6</v>
      </c>
      <c r="AM143">
        <v>2</v>
      </c>
      <c r="AN143" t="s">
        <v>473</v>
      </c>
      <c r="AO143">
        <v>175.71127435999995</v>
      </c>
      <c r="AP143">
        <v>175.71127435999995</v>
      </c>
      <c r="AQ143">
        <v>175.71127435999995</v>
      </c>
      <c r="AY143">
        <v>183</v>
      </c>
      <c r="BC143">
        <v>0.81779999999999986</v>
      </c>
      <c r="BD143">
        <v>9.219858156028371</v>
      </c>
      <c r="BE143">
        <v>266.77435742668905</v>
      </c>
      <c r="BJ143">
        <v>44126</v>
      </c>
      <c r="BK143" t="s">
        <v>431</v>
      </c>
      <c r="BL143" t="s">
        <v>344</v>
      </c>
      <c r="BM143">
        <v>143</v>
      </c>
      <c r="BN143">
        <v>1</v>
      </c>
      <c r="BO143">
        <v>1</v>
      </c>
      <c r="BP143" t="s">
        <v>60</v>
      </c>
      <c r="BQ143" t="s">
        <v>212</v>
      </c>
      <c r="BR143">
        <v>6.0900000000000003E-2</v>
      </c>
      <c r="BS143">
        <v>1.4</v>
      </c>
      <c r="BT143">
        <v>34.299999999999997</v>
      </c>
      <c r="BU143" t="s">
        <v>61</v>
      </c>
      <c r="BV143" t="s">
        <v>213</v>
      </c>
      <c r="BW143">
        <v>0.61399999999999999</v>
      </c>
      <c r="BX143">
        <v>10.5</v>
      </c>
      <c r="BY143">
        <v>215</v>
      </c>
      <c r="CA143">
        <v>1</v>
      </c>
      <c r="CB143">
        <v>1</v>
      </c>
      <c r="CD143">
        <v>34.299999999999997</v>
      </c>
      <c r="CE143">
        <v>34.299999999999997</v>
      </c>
      <c r="CF143">
        <v>34.299999999999997</v>
      </c>
      <c r="CM143">
        <v>1</v>
      </c>
      <c r="CO143">
        <v>215</v>
      </c>
      <c r="CP143">
        <v>215</v>
      </c>
      <c r="CQ143">
        <v>215</v>
      </c>
    </row>
    <row r="144" spans="1:95" x14ac:dyDescent="0.2">
      <c r="A144" t="s">
        <v>345</v>
      </c>
      <c r="B144">
        <f t="shared" si="8"/>
        <v>24.3</v>
      </c>
      <c r="C144">
        <f t="shared" si="9"/>
        <v>24.4</v>
      </c>
      <c r="E144" s="24">
        <f t="shared" si="10"/>
        <v>36.352957309999965</v>
      </c>
      <c r="F144" s="24">
        <f t="shared" si="11"/>
        <v>125.27222949548232</v>
      </c>
      <c r="G144" s="24">
        <f t="shared" si="12"/>
        <v>62.5</v>
      </c>
      <c r="H144" s="24"/>
      <c r="J144">
        <v>44119</v>
      </c>
      <c r="K144" t="s">
        <v>396</v>
      </c>
      <c r="L144" t="s">
        <v>345</v>
      </c>
      <c r="M144">
        <v>144</v>
      </c>
      <c r="N144">
        <v>1</v>
      </c>
      <c r="O144">
        <v>1</v>
      </c>
      <c r="P144" t="s">
        <v>60</v>
      </c>
      <c r="Q144" t="s">
        <v>212</v>
      </c>
      <c r="R144">
        <v>5.91E-2</v>
      </c>
      <c r="S144">
        <v>1.32</v>
      </c>
      <c r="T144">
        <v>24.3</v>
      </c>
      <c r="U144" t="s">
        <v>61</v>
      </c>
      <c r="V144" t="s">
        <v>213</v>
      </c>
      <c r="W144">
        <v>0.36099999999999999</v>
      </c>
      <c r="X144">
        <v>6.19</v>
      </c>
      <c r="Y144">
        <v>0.60699999999999998</v>
      </c>
      <c r="AA144">
        <v>1</v>
      </c>
      <c r="AB144">
        <v>1</v>
      </c>
      <c r="AD144">
        <v>24.3</v>
      </c>
      <c r="AE144">
        <v>24.3</v>
      </c>
      <c r="AF144">
        <v>24.3</v>
      </c>
      <c r="AM144">
        <v>2</v>
      </c>
      <c r="AN144" t="s">
        <v>473</v>
      </c>
      <c r="AO144">
        <v>36.352957309999965</v>
      </c>
      <c r="AP144">
        <v>36.352957309999965</v>
      </c>
      <c r="AQ144">
        <v>36.352957309999965</v>
      </c>
      <c r="AY144">
        <v>184</v>
      </c>
      <c r="BC144">
        <v>0.81679999999999997</v>
      </c>
      <c r="BD144">
        <v>7.5783545543584729</v>
      </c>
      <c r="BE144">
        <v>125.27222949548232</v>
      </c>
      <c r="BJ144">
        <v>44126</v>
      </c>
      <c r="BK144" t="s">
        <v>431</v>
      </c>
      <c r="BL144" t="s">
        <v>345</v>
      </c>
      <c r="BM144">
        <v>144</v>
      </c>
      <c r="BN144">
        <v>1</v>
      </c>
      <c r="BO144">
        <v>1</v>
      </c>
      <c r="BP144" t="s">
        <v>60</v>
      </c>
      <c r="BQ144" t="s">
        <v>212</v>
      </c>
      <c r="BR144">
        <v>4.48E-2</v>
      </c>
      <c r="BS144">
        <v>1.08</v>
      </c>
      <c r="BT144">
        <v>24.4</v>
      </c>
      <c r="BU144" t="s">
        <v>61</v>
      </c>
      <c r="BV144" t="s">
        <v>213</v>
      </c>
      <c r="BW144">
        <v>0.497</v>
      </c>
      <c r="BX144">
        <v>8.51</v>
      </c>
      <c r="BY144">
        <v>62.5</v>
      </c>
      <c r="CA144">
        <v>1</v>
      </c>
      <c r="CB144">
        <v>1</v>
      </c>
      <c r="CD144">
        <v>24.4</v>
      </c>
      <c r="CE144">
        <v>24.4</v>
      </c>
      <c r="CF144">
        <v>24.4</v>
      </c>
      <c r="CM144">
        <v>1</v>
      </c>
      <c r="CO144">
        <v>62.5</v>
      </c>
      <c r="CP144">
        <v>62.5</v>
      </c>
      <c r="CQ144">
        <v>62.5</v>
      </c>
    </row>
    <row r="145" spans="1:95" x14ac:dyDescent="0.2">
      <c r="A145" t="s">
        <v>346</v>
      </c>
      <c r="B145">
        <f t="shared" si="8"/>
        <v>17.2</v>
      </c>
      <c r="C145">
        <f t="shared" si="9"/>
        <v>18.5</v>
      </c>
      <c r="E145" s="24">
        <f t="shared" si="10"/>
        <v>23.848615790000053</v>
      </c>
      <c r="F145" s="24">
        <f t="shared" si="11"/>
        <v>113.41058096225453</v>
      </c>
      <c r="G145" s="24">
        <f t="shared" si="12"/>
        <v>270</v>
      </c>
      <c r="H145" s="24"/>
      <c r="J145">
        <v>44119</v>
      </c>
      <c r="K145" t="s">
        <v>396</v>
      </c>
      <c r="L145" t="s">
        <v>346</v>
      </c>
      <c r="M145">
        <v>145</v>
      </c>
      <c r="N145">
        <v>1</v>
      </c>
      <c r="O145">
        <v>1</v>
      </c>
      <c r="P145" t="s">
        <v>60</v>
      </c>
      <c r="Q145" t="s">
        <v>212</v>
      </c>
      <c r="R145">
        <v>4.5699999999999998E-2</v>
      </c>
      <c r="S145">
        <v>1.07</v>
      </c>
      <c r="T145">
        <v>17.2</v>
      </c>
      <c r="U145" t="s">
        <v>61</v>
      </c>
      <c r="V145" t="s">
        <v>213</v>
      </c>
      <c r="W145">
        <v>0.35399999999999998</v>
      </c>
      <c r="X145">
        <v>6.07</v>
      </c>
      <c r="Y145">
        <v>-0.42899999999999999</v>
      </c>
      <c r="AA145">
        <v>1</v>
      </c>
      <c r="AB145">
        <v>1</v>
      </c>
      <c r="AD145">
        <v>17.2</v>
      </c>
      <c r="AE145">
        <v>17.2</v>
      </c>
      <c r="AF145">
        <v>17.2</v>
      </c>
      <c r="AM145">
        <v>2</v>
      </c>
      <c r="AN145" t="s">
        <v>473</v>
      </c>
      <c r="AO145">
        <v>23.848615790000053</v>
      </c>
      <c r="AP145">
        <v>23.848615790000053</v>
      </c>
      <c r="AQ145">
        <v>23.848615790000053</v>
      </c>
      <c r="AY145">
        <v>185</v>
      </c>
      <c r="BC145">
        <v>0.81579999999999986</v>
      </c>
      <c r="BD145">
        <v>7.4405491542044633</v>
      </c>
      <c r="BE145">
        <v>113.41058096225453</v>
      </c>
      <c r="BJ145">
        <v>44126</v>
      </c>
      <c r="BK145" t="s">
        <v>431</v>
      </c>
      <c r="BL145" t="s">
        <v>346</v>
      </c>
      <c r="BM145">
        <v>145</v>
      </c>
      <c r="BN145">
        <v>1</v>
      </c>
      <c r="BO145">
        <v>1</v>
      </c>
      <c r="BP145" t="s">
        <v>60</v>
      </c>
      <c r="BQ145" t="s">
        <v>212</v>
      </c>
      <c r="BR145">
        <v>3.4700000000000002E-2</v>
      </c>
      <c r="BS145">
        <v>0.88600000000000001</v>
      </c>
      <c r="BT145">
        <v>18.5</v>
      </c>
      <c r="BU145" t="s">
        <v>61</v>
      </c>
      <c r="BV145" t="s">
        <v>213</v>
      </c>
      <c r="BW145">
        <v>0.66100000000000003</v>
      </c>
      <c r="BX145">
        <v>11.2</v>
      </c>
      <c r="BY145">
        <v>270</v>
      </c>
      <c r="CA145">
        <v>1</v>
      </c>
      <c r="CB145">
        <v>1</v>
      </c>
      <c r="CD145">
        <v>18.5</v>
      </c>
      <c r="CE145">
        <v>18.5</v>
      </c>
      <c r="CF145">
        <v>18.5</v>
      </c>
      <c r="CM145">
        <v>1</v>
      </c>
      <c r="CO145">
        <v>270</v>
      </c>
      <c r="CP145">
        <v>270</v>
      </c>
      <c r="CQ145">
        <v>270</v>
      </c>
    </row>
    <row r="146" spans="1:95" x14ac:dyDescent="0.2">
      <c r="A146" t="s">
        <v>347</v>
      </c>
      <c r="B146">
        <f t="shared" si="8"/>
        <v>24.9</v>
      </c>
      <c r="C146">
        <f t="shared" si="9"/>
        <v>23.2</v>
      </c>
      <c r="E146" s="24">
        <f t="shared" si="10"/>
        <v>350.76418058999991</v>
      </c>
      <c r="F146" s="24">
        <f t="shared" si="11"/>
        <v>453.31479575569205</v>
      </c>
      <c r="G146" s="24">
        <f t="shared" si="12"/>
        <v>345</v>
      </c>
      <c r="H146" s="24"/>
      <c r="J146">
        <v>44119</v>
      </c>
      <c r="K146" t="s">
        <v>396</v>
      </c>
      <c r="L146" t="s">
        <v>347</v>
      </c>
      <c r="M146">
        <v>146</v>
      </c>
      <c r="N146">
        <v>1</v>
      </c>
      <c r="O146">
        <v>1</v>
      </c>
      <c r="P146" t="s">
        <v>60</v>
      </c>
      <c r="Q146" t="s">
        <v>212</v>
      </c>
      <c r="R146">
        <v>5.9299999999999999E-2</v>
      </c>
      <c r="S146">
        <v>1.34</v>
      </c>
      <c r="T146">
        <v>24.9</v>
      </c>
      <c r="U146" t="s">
        <v>61</v>
      </c>
      <c r="V146" t="s">
        <v>213</v>
      </c>
      <c r="W146">
        <v>0.53800000000000003</v>
      </c>
      <c r="X146">
        <v>9.27</v>
      </c>
      <c r="Y146">
        <v>27.2</v>
      </c>
      <c r="AA146">
        <v>1</v>
      </c>
      <c r="AB146">
        <v>1</v>
      </c>
      <c r="AD146">
        <v>24.9</v>
      </c>
      <c r="AE146">
        <v>24.9</v>
      </c>
      <c r="AF146">
        <v>24.9</v>
      </c>
      <c r="AM146">
        <v>2</v>
      </c>
      <c r="AN146" t="s">
        <v>473</v>
      </c>
      <c r="AO146">
        <v>350.76418058999991</v>
      </c>
      <c r="AP146">
        <v>350.76418058999991</v>
      </c>
      <c r="AQ146">
        <v>350.76418058999991</v>
      </c>
      <c r="AY146">
        <v>186</v>
      </c>
      <c r="BC146">
        <v>0.81479999999999997</v>
      </c>
      <c r="BD146">
        <v>11.377025036818852</v>
      </c>
      <c r="BE146">
        <v>453.31479575569205</v>
      </c>
      <c r="BJ146">
        <v>44126</v>
      </c>
      <c r="BK146" t="s">
        <v>431</v>
      </c>
      <c r="BL146" t="s">
        <v>347</v>
      </c>
      <c r="BM146">
        <v>146</v>
      </c>
      <c r="BN146">
        <v>1</v>
      </c>
      <c r="BO146">
        <v>1</v>
      </c>
      <c r="BP146" t="s">
        <v>60</v>
      </c>
      <c r="BQ146" t="s">
        <v>212</v>
      </c>
      <c r="BR146">
        <v>4.3099999999999999E-2</v>
      </c>
      <c r="BS146">
        <v>1.04</v>
      </c>
      <c r="BT146">
        <v>23.2</v>
      </c>
      <c r="BU146" t="s">
        <v>61</v>
      </c>
      <c r="BV146" t="s">
        <v>213</v>
      </c>
      <c r="BW146">
        <v>0.71699999999999997</v>
      </c>
      <c r="BX146">
        <v>12.1</v>
      </c>
      <c r="BY146">
        <v>345</v>
      </c>
      <c r="CA146">
        <v>1</v>
      </c>
      <c r="CB146">
        <v>1</v>
      </c>
      <c r="CD146">
        <v>23.2</v>
      </c>
      <c r="CE146">
        <v>23.2</v>
      </c>
      <c r="CF146">
        <v>23.2</v>
      </c>
      <c r="CM146">
        <v>1</v>
      </c>
      <c r="CO146">
        <v>345</v>
      </c>
      <c r="CP146">
        <v>345</v>
      </c>
      <c r="CQ146">
        <v>345</v>
      </c>
    </row>
    <row r="147" spans="1:95" x14ac:dyDescent="0.2">
      <c r="A147" t="s">
        <v>348</v>
      </c>
      <c r="B147">
        <f t="shared" ref="B147:B152" si="13">AF147</f>
        <v>135</v>
      </c>
      <c r="C147">
        <f t="shared" ref="C147:C152" si="14">CF147</f>
        <v>125</v>
      </c>
      <c r="E147" s="24">
        <f t="shared" ref="E147:E152" si="15">AQ147</f>
        <v>874.43493899999987</v>
      </c>
      <c r="F147" s="24">
        <f t="shared" ref="F147:F152" si="16">BE147</f>
        <v>1035.7516543845743</v>
      </c>
      <c r="G147" s="24">
        <f t="shared" ref="G147:G152" si="17">CQ147</f>
        <v>854</v>
      </c>
      <c r="H147" s="24"/>
      <c r="J147">
        <v>44119</v>
      </c>
      <c r="K147" t="s">
        <v>396</v>
      </c>
      <c r="L147" t="s">
        <v>348</v>
      </c>
      <c r="M147">
        <v>147</v>
      </c>
      <c r="N147">
        <v>1</v>
      </c>
      <c r="O147">
        <v>1</v>
      </c>
      <c r="P147" t="s">
        <v>60</v>
      </c>
      <c r="Q147" t="s">
        <v>212</v>
      </c>
      <c r="R147">
        <v>0.25800000000000001</v>
      </c>
      <c r="S147">
        <v>5.05</v>
      </c>
      <c r="T147">
        <v>135</v>
      </c>
      <c r="U147" t="s">
        <v>61</v>
      </c>
      <c r="V147" t="s">
        <v>213</v>
      </c>
      <c r="W147">
        <v>0.84799999999999998</v>
      </c>
      <c r="X147">
        <v>14.7</v>
      </c>
      <c r="Y147">
        <v>73.900000000000006</v>
      </c>
      <c r="AA147">
        <v>1</v>
      </c>
      <c r="AB147">
        <v>1</v>
      </c>
      <c r="AD147">
        <v>135</v>
      </c>
      <c r="AE147">
        <v>135</v>
      </c>
      <c r="AF147">
        <v>135</v>
      </c>
      <c r="AM147">
        <v>2</v>
      </c>
      <c r="AN147" t="s">
        <v>473</v>
      </c>
      <c r="AO147">
        <v>874.43493899999987</v>
      </c>
      <c r="AP147">
        <v>874.43493899999987</v>
      </c>
      <c r="AQ147">
        <v>874.43493899999987</v>
      </c>
      <c r="AY147">
        <v>187</v>
      </c>
      <c r="BC147">
        <v>0.81379999999999986</v>
      </c>
      <c r="BD147">
        <v>18.063406242319981</v>
      </c>
      <c r="BE147">
        <v>1035.7516543845743</v>
      </c>
      <c r="BJ147">
        <v>44126</v>
      </c>
      <c r="BK147" t="s">
        <v>431</v>
      </c>
      <c r="BL147" t="s">
        <v>348</v>
      </c>
      <c r="BM147">
        <v>147</v>
      </c>
      <c r="BN147">
        <v>1</v>
      </c>
      <c r="BO147">
        <v>1</v>
      </c>
      <c r="BP147" t="s">
        <v>60</v>
      </c>
      <c r="BQ147" t="s">
        <v>212</v>
      </c>
      <c r="BR147">
        <v>0.23100000000000001</v>
      </c>
      <c r="BS147">
        <v>4.54</v>
      </c>
      <c r="BT147">
        <v>125</v>
      </c>
      <c r="BU147" t="s">
        <v>61</v>
      </c>
      <c r="BV147" t="s">
        <v>213</v>
      </c>
      <c r="BW147">
        <v>1.1100000000000001</v>
      </c>
      <c r="BX147">
        <v>18.899999999999999</v>
      </c>
      <c r="BY147">
        <v>854</v>
      </c>
      <c r="CA147">
        <v>1</v>
      </c>
      <c r="CB147">
        <v>1</v>
      </c>
      <c r="CD147">
        <v>125</v>
      </c>
      <c r="CE147">
        <v>125</v>
      </c>
      <c r="CF147">
        <v>125</v>
      </c>
      <c r="CM147">
        <v>1</v>
      </c>
      <c r="CO147">
        <v>854</v>
      </c>
      <c r="CP147">
        <v>854</v>
      </c>
      <c r="CQ147">
        <v>854</v>
      </c>
    </row>
    <row r="148" spans="1:95" x14ac:dyDescent="0.2">
      <c r="A148" t="s">
        <v>349</v>
      </c>
      <c r="B148">
        <f t="shared" si="13"/>
        <v>27.3</v>
      </c>
      <c r="C148">
        <f t="shared" si="14"/>
        <v>24.8</v>
      </c>
      <c r="E148" s="24">
        <f t="shared" si="15"/>
        <v>256.14099818999989</v>
      </c>
      <c r="F148" s="24">
        <f t="shared" si="16"/>
        <v>357.83076487887143</v>
      </c>
      <c r="G148" s="24">
        <f t="shared" si="17"/>
        <v>204</v>
      </c>
      <c r="H148" s="24"/>
      <c r="J148">
        <v>44119</v>
      </c>
      <c r="K148" t="s">
        <v>396</v>
      </c>
      <c r="L148" t="s">
        <v>349</v>
      </c>
      <c r="M148">
        <v>148</v>
      </c>
      <c r="N148">
        <v>1</v>
      </c>
      <c r="O148">
        <v>1</v>
      </c>
      <c r="P148" t="s">
        <v>60</v>
      </c>
      <c r="Q148" t="s">
        <v>212</v>
      </c>
      <c r="R148">
        <v>6.2799999999999995E-2</v>
      </c>
      <c r="S148">
        <v>1.43</v>
      </c>
      <c r="T148">
        <v>27.3</v>
      </c>
      <c r="U148" t="s">
        <v>61</v>
      </c>
      <c r="V148" t="s">
        <v>213</v>
      </c>
      <c r="W148">
        <v>0.48499999999999999</v>
      </c>
      <c r="X148">
        <v>8.33</v>
      </c>
      <c r="Y148">
        <v>19</v>
      </c>
      <c r="AA148">
        <v>1</v>
      </c>
      <c r="AB148">
        <v>1</v>
      </c>
      <c r="AD148">
        <v>27.3</v>
      </c>
      <c r="AE148">
        <v>27.3</v>
      </c>
      <c r="AF148">
        <v>27.3</v>
      </c>
      <c r="AM148">
        <v>2</v>
      </c>
      <c r="AN148" t="s">
        <v>473</v>
      </c>
      <c r="AO148">
        <v>256.14099818999989</v>
      </c>
      <c r="AP148">
        <v>256.14099818999989</v>
      </c>
      <c r="AQ148">
        <v>256.14099818999989</v>
      </c>
      <c r="AY148">
        <v>190</v>
      </c>
      <c r="BC148">
        <v>0.81079999999999997</v>
      </c>
      <c r="BD148">
        <v>10.273803650715344</v>
      </c>
      <c r="BE148">
        <v>357.83076487887143</v>
      </c>
      <c r="BJ148">
        <v>44126</v>
      </c>
      <c r="BK148" t="s">
        <v>431</v>
      </c>
      <c r="BL148" t="s">
        <v>349</v>
      </c>
      <c r="BM148">
        <v>148</v>
      </c>
      <c r="BN148">
        <v>1</v>
      </c>
      <c r="BO148">
        <v>1</v>
      </c>
      <c r="BP148" t="s">
        <v>60</v>
      </c>
      <c r="BQ148" t="s">
        <v>212</v>
      </c>
      <c r="BR148">
        <v>4.5999999999999999E-2</v>
      </c>
      <c r="BS148">
        <v>1.0900000000000001</v>
      </c>
      <c r="BT148">
        <v>24.8</v>
      </c>
      <c r="BU148" t="s">
        <v>61</v>
      </c>
      <c r="BV148" t="s">
        <v>213</v>
      </c>
      <c r="BW148">
        <v>0.60799999999999998</v>
      </c>
      <c r="BX148">
        <v>10.3</v>
      </c>
      <c r="BY148">
        <v>204</v>
      </c>
      <c r="CA148">
        <v>1</v>
      </c>
      <c r="CB148">
        <v>1</v>
      </c>
      <c r="CD148">
        <v>24.8</v>
      </c>
      <c r="CE148">
        <v>24.8</v>
      </c>
      <c r="CF148">
        <v>24.8</v>
      </c>
      <c r="CM148">
        <v>1</v>
      </c>
      <c r="CO148">
        <v>204</v>
      </c>
      <c r="CP148">
        <v>204</v>
      </c>
      <c r="CQ148">
        <v>204</v>
      </c>
    </row>
    <row r="149" spans="1:95" x14ac:dyDescent="0.2">
      <c r="A149" t="s">
        <v>350</v>
      </c>
      <c r="B149">
        <f t="shared" si="13"/>
        <v>31.9</v>
      </c>
      <c r="C149">
        <f t="shared" si="14"/>
        <v>30.3</v>
      </c>
      <c r="E149" s="24">
        <f t="shared" si="15"/>
        <v>295.54174463999993</v>
      </c>
      <c r="F149" s="24">
        <f t="shared" si="16"/>
        <v>400.58987290844016</v>
      </c>
      <c r="G149" s="24">
        <f t="shared" si="17"/>
        <v>317</v>
      </c>
      <c r="H149" s="24"/>
      <c r="J149">
        <v>44119</v>
      </c>
      <c r="K149" t="s">
        <v>396</v>
      </c>
      <c r="L149" t="s">
        <v>350</v>
      </c>
      <c r="M149">
        <v>149</v>
      </c>
      <c r="N149">
        <v>1</v>
      </c>
      <c r="O149">
        <v>1</v>
      </c>
      <c r="P149" t="s">
        <v>60</v>
      </c>
      <c r="Q149" t="s">
        <v>212</v>
      </c>
      <c r="R149">
        <v>7.1300000000000002E-2</v>
      </c>
      <c r="S149">
        <v>1.59</v>
      </c>
      <c r="T149">
        <v>31.9</v>
      </c>
      <c r="U149" t="s">
        <v>61</v>
      </c>
      <c r="V149" t="s">
        <v>213</v>
      </c>
      <c r="W149">
        <v>0.50600000000000001</v>
      </c>
      <c r="X149">
        <v>8.7200000000000006</v>
      </c>
      <c r="Y149">
        <v>22.4</v>
      </c>
      <c r="AA149">
        <v>1</v>
      </c>
      <c r="AB149">
        <v>1</v>
      </c>
      <c r="AD149">
        <v>31.9</v>
      </c>
      <c r="AE149">
        <v>31.9</v>
      </c>
      <c r="AF149">
        <v>31.9</v>
      </c>
      <c r="AM149">
        <v>2</v>
      </c>
      <c r="AN149" t="s">
        <v>473</v>
      </c>
      <c r="AO149">
        <v>295.54174463999993</v>
      </c>
      <c r="AP149">
        <v>295.54174463999993</v>
      </c>
      <c r="AQ149">
        <v>295.54174463999993</v>
      </c>
      <c r="AY149">
        <v>191</v>
      </c>
      <c r="BC149">
        <v>0.80979999999999985</v>
      </c>
      <c r="BD149">
        <v>10.76809088663868</v>
      </c>
      <c r="BE149">
        <v>400.58987290844016</v>
      </c>
      <c r="BJ149">
        <v>44126</v>
      </c>
      <c r="BK149" t="s">
        <v>431</v>
      </c>
      <c r="BL149" t="s">
        <v>350</v>
      </c>
      <c r="BM149">
        <v>149</v>
      </c>
      <c r="BN149">
        <v>1</v>
      </c>
      <c r="BO149">
        <v>1</v>
      </c>
      <c r="BP149" t="s">
        <v>60</v>
      </c>
      <c r="BQ149" t="s">
        <v>212</v>
      </c>
      <c r="BR149">
        <v>5.4699999999999999E-2</v>
      </c>
      <c r="BS149">
        <v>1.27</v>
      </c>
      <c r="BT149">
        <v>30.3</v>
      </c>
      <c r="BU149" t="s">
        <v>61</v>
      </c>
      <c r="BV149" t="s">
        <v>213</v>
      </c>
      <c r="BW149">
        <v>0.69199999999999995</v>
      </c>
      <c r="BX149">
        <v>11.8</v>
      </c>
      <c r="BY149">
        <v>317</v>
      </c>
      <c r="CA149">
        <v>1</v>
      </c>
      <c r="CB149">
        <v>1</v>
      </c>
      <c r="CD149">
        <v>30.3</v>
      </c>
      <c r="CE149">
        <v>30.3</v>
      </c>
      <c r="CF149">
        <v>30.3</v>
      </c>
      <c r="CM149">
        <v>1</v>
      </c>
      <c r="CO149">
        <v>317</v>
      </c>
      <c r="CP149">
        <v>317</v>
      </c>
      <c r="CQ149">
        <v>317</v>
      </c>
    </row>
    <row r="150" spans="1:95" x14ac:dyDescent="0.2">
      <c r="A150" t="s">
        <v>351</v>
      </c>
      <c r="B150">
        <f t="shared" si="13"/>
        <v>31.8</v>
      </c>
      <c r="C150">
        <f t="shared" si="14"/>
        <v>31</v>
      </c>
      <c r="E150" s="24">
        <f t="shared" si="15"/>
        <v>618.93240000000003</v>
      </c>
      <c r="F150" s="24">
        <f t="shared" si="16"/>
        <v>753.88893976349186</v>
      </c>
      <c r="G150" s="24">
        <f t="shared" si="17"/>
        <v>532</v>
      </c>
      <c r="H150" s="24"/>
      <c r="J150">
        <v>44119</v>
      </c>
      <c r="K150" t="s">
        <v>396</v>
      </c>
      <c r="L150" t="s">
        <v>351</v>
      </c>
      <c r="M150">
        <v>150</v>
      </c>
      <c r="N150">
        <v>1</v>
      </c>
      <c r="O150">
        <v>1</v>
      </c>
      <c r="P150" t="s">
        <v>60</v>
      </c>
      <c r="Q150" t="s">
        <v>212</v>
      </c>
      <c r="R150">
        <v>7.1599999999999997E-2</v>
      </c>
      <c r="S150">
        <v>1.58</v>
      </c>
      <c r="T150">
        <v>31.8</v>
      </c>
      <c r="U150" t="s">
        <v>61</v>
      </c>
      <c r="V150" t="s">
        <v>213</v>
      </c>
      <c r="W150">
        <v>0.69</v>
      </c>
      <c r="X150">
        <v>12</v>
      </c>
      <c r="Y150">
        <v>50.6</v>
      </c>
      <c r="AA150">
        <v>1</v>
      </c>
      <c r="AB150">
        <v>1</v>
      </c>
      <c r="AD150">
        <v>31.8</v>
      </c>
      <c r="AE150">
        <v>31.8</v>
      </c>
      <c r="AF150">
        <v>31.8</v>
      </c>
      <c r="AM150">
        <v>2</v>
      </c>
      <c r="AN150" t="s">
        <v>473</v>
      </c>
      <c r="AO150">
        <v>618.93240000000003</v>
      </c>
      <c r="AP150">
        <v>618.93240000000003</v>
      </c>
      <c r="AQ150">
        <v>618.93240000000003</v>
      </c>
      <c r="AY150">
        <v>192</v>
      </c>
      <c r="BC150">
        <v>0.80879999999999996</v>
      </c>
      <c r="BD150">
        <v>14.836795252225519</v>
      </c>
      <c r="BE150">
        <v>753.88893976349186</v>
      </c>
      <c r="BJ150">
        <v>44126</v>
      </c>
      <c r="BK150" t="s">
        <v>431</v>
      </c>
      <c r="BL150" t="s">
        <v>351</v>
      </c>
      <c r="BM150">
        <v>150</v>
      </c>
      <c r="BN150">
        <v>1</v>
      </c>
      <c r="BO150">
        <v>1</v>
      </c>
      <c r="BP150" t="s">
        <v>60</v>
      </c>
      <c r="BQ150" t="s">
        <v>212</v>
      </c>
      <c r="BR150">
        <v>5.5300000000000002E-2</v>
      </c>
      <c r="BS150">
        <v>1.29</v>
      </c>
      <c r="BT150">
        <v>31</v>
      </c>
      <c r="BU150" t="s">
        <v>61</v>
      </c>
      <c r="BV150" t="s">
        <v>213</v>
      </c>
      <c r="BW150">
        <v>0.85</v>
      </c>
      <c r="BX150">
        <v>14.6</v>
      </c>
      <c r="BY150">
        <v>532</v>
      </c>
      <c r="CA150">
        <v>1</v>
      </c>
      <c r="CB150">
        <v>1</v>
      </c>
      <c r="CD150">
        <v>31</v>
      </c>
      <c r="CE150">
        <v>31</v>
      </c>
      <c r="CF150">
        <v>31</v>
      </c>
      <c r="CM150">
        <v>1</v>
      </c>
      <c r="CO150">
        <v>532</v>
      </c>
      <c r="CP150">
        <v>532</v>
      </c>
      <c r="CQ150">
        <v>532</v>
      </c>
    </row>
    <row r="151" spans="1:95" x14ac:dyDescent="0.2">
      <c r="A151" t="s">
        <v>352</v>
      </c>
      <c r="B151">
        <f t="shared" si="13"/>
        <v>7.31</v>
      </c>
      <c r="C151">
        <f t="shared" si="14"/>
        <v>17.8</v>
      </c>
      <c r="E151" s="24">
        <f t="shared" si="15"/>
        <v>142.89668363999999</v>
      </c>
      <c r="F151" s="24">
        <f t="shared" si="16"/>
        <v>242.43753712028195</v>
      </c>
      <c r="G151" s="24">
        <f t="shared" si="17"/>
        <v>116</v>
      </c>
      <c r="H151" s="24"/>
      <c r="J151">
        <v>44119</v>
      </c>
      <c r="K151" t="s">
        <v>396</v>
      </c>
      <c r="L151" t="s">
        <v>352</v>
      </c>
      <c r="M151">
        <v>151</v>
      </c>
      <c r="N151">
        <v>1</v>
      </c>
      <c r="O151">
        <v>1</v>
      </c>
      <c r="P151" t="s">
        <v>60</v>
      </c>
      <c r="Q151" t="s">
        <v>212</v>
      </c>
      <c r="R151">
        <v>7.8299999999999995E-2</v>
      </c>
      <c r="S151">
        <v>0.72199999999999998</v>
      </c>
      <c r="T151">
        <v>7.31</v>
      </c>
      <c r="U151" t="s">
        <v>61</v>
      </c>
      <c r="V151" t="s">
        <v>213</v>
      </c>
      <c r="W151">
        <v>0.42299999999999999</v>
      </c>
      <c r="X151">
        <v>7.22</v>
      </c>
      <c r="Y151">
        <v>9.4499999999999993</v>
      </c>
      <c r="AA151">
        <v>1</v>
      </c>
      <c r="AB151">
        <v>3</v>
      </c>
      <c r="AC151" t="s">
        <v>357</v>
      </c>
      <c r="AD151">
        <v>7.31</v>
      </c>
      <c r="AE151">
        <v>7.31</v>
      </c>
      <c r="AF151">
        <v>7.31</v>
      </c>
      <c r="AM151">
        <v>2</v>
      </c>
      <c r="AN151" t="s">
        <v>473</v>
      </c>
      <c r="AO151">
        <v>142.89668363999999</v>
      </c>
      <c r="AP151">
        <v>142.89668363999999</v>
      </c>
      <c r="AQ151">
        <v>142.89668363999999</v>
      </c>
      <c r="AY151">
        <v>193</v>
      </c>
      <c r="BC151">
        <v>0.80779999999999985</v>
      </c>
      <c r="BD151">
        <v>8.9378559049269626</v>
      </c>
      <c r="BE151">
        <v>242.43753712028195</v>
      </c>
      <c r="BJ151">
        <v>44126</v>
      </c>
      <c r="BK151" t="s">
        <v>431</v>
      </c>
      <c r="BL151" t="s">
        <v>352</v>
      </c>
      <c r="BM151">
        <v>151</v>
      </c>
      <c r="BN151">
        <v>1</v>
      </c>
      <c r="BO151">
        <v>1</v>
      </c>
      <c r="BP151" t="s">
        <v>60</v>
      </c>
      <c r="BQ151" t="s">
        <v>212</v>
      </c>
      <c r="BR151">
        <v>3.4099999999999998E-2</v>
      </c>
      <c r="BS151">
        <v>0.86299999999999999</v>
      </c>
      <c r="BT151">
        <v>17.8</v>
      </c>
      <c r="BU151" t="s">
        <v>61</v>
      </c>
      <c r="BV151" t="s">
        <v>213</v>
      </c>
      <c r="BW151">
        <v>0.53300000000000003</v>
      </c>
      <c r="BX151">
        <v>9.18</v>
      </c>
      <c r="BY151">
        <v>116</v>
      </c>
      <c r="CA151">
        <v>1</v>
      </c>
      <c r="CB151">
        <v>1</v>
      </c>
      <c r="CD151">
        <v>17.8</v>
      </c>
      <c r="CE151">
        <v>17.8</v>
      </c>
      <c r="CF151">
        <v>17.8</v>
      </c>
      <c r="CM151">
        <v>1</v>
      </c>
      <c r="CO151">
        <v>116</v>
      </c>
      <c r="CP151">
        <v>116</v>
      </c>
      <c r="CQ151">
        <v>116</v>
      </c>
    </row>
    <row r="152" spans="1:95" x14ac:dyDescent="0.2">
      <c r="A152" t="s">
        <v>353</v>
      </c>
      <c r="B152">
        <f t="shared" si="13"/>
        <v>25.1</v>
      </c>
      <c r="C152">
        <f t="shared" si="14"/>
        <v>31.9</v>
      </c>
      <c r="E152" s="24">
        <f t="shared" si="15"/>
        <v>560.84151600000007</v>
      </c>
      <c r="F152" s="24">
        <f t="shared" si="16"/>
        <v>692.33637359587783</v>
      </c>
      <c r="G152" s="24">
        <f t="shared" si="17"/>
        <v>553</v>
      </c>
      <c r="H152" s="24"/>
      <c r="J152">
        <v>44119</v>
      </c>
      <c r="K152" t="s">
        <v>396</v>
      </c>
      <c r="L152" t="s">
        <v>353</v>
      </c>
      <c r="M152">
        <v>152</v>
      </c>
      <c r="N152">
        <v>1</v>
      </c>
      <c r="O152">
        <v>1</v>
      </c>
      <c r="P152" t="s">
        <v>60</v>
      </c>
      <c r="Q152" t="s">
        <v>212</v>
      </c>
      <c r="R152">
        <v>6.0499999999999998E-2</v>
      </c>
      <c r="S152">
        <v>1.35</v>
      </c>
      <c r="T152">
        <v>25.1</v>
      </c>
      <c r="U152" t="s">
        <v>61</v>
      </c>
      <c r="V152" t="s">
        <v>213</v>
      </c>
      <c r="W152">
        <v>0.67100000000000004</v>
      </c>
      <c r="X152">
        <v>11.4</v>
      </c>
      <c r="Y152">
        <v>45.9</v>
      </c>
      <c r="AA152">
        <v>1</v>
      </c>
      <c r="AB152">
        <v>1</v>
      </c>
      <c r="AD152">
        <v>25.1</v>
      </c>
      <c r="AE152">
        <v>25.1</v>
      </c>
      <c r="AF152">
        <v>25.1</v>
      </c>
      <c r="AM152">
        <v>2</v>
      </c>
      <c r="AN152" t="s">
        <v>473</v>
      </c>
      <c r="AO152">
        <v>560.84151600000007</v>
      </c>
      <c r="AP152">
        <v>560.84151600000007</v>
      </c>
      <c r="AQ152">
        <v>560.84151600000007</v>
      </c>
      <c r="AY152">
        <v>194</v>
      </c>
      <c r="BC152">
        <v>0.80679999999999996</v>
      </c>
      <c r="BD152">
        <v>14.129895884977691</v>
      </c>
      <c r="BE152">
        <v>692.33637359587783</v>
      </c>
      <c r="BJ152">
        <v>44126</v>
      </c>
      <c r="BK152" t="s">
        <v>431</v>
      </c>
      <c r="BL152" t="s">
        <v>353</v>
      </c>
      <c r="BM152">
        <v>152</v>
      </c>
      <c r="BN152">
        <v>1</v>
      </c>
      <c r="BO152">
        <v>1</v>
      </c>
      <c r="BP152" t="s">
        <v>60</v>
      </c>
      <c r="BQ152" t="s">
        <v>212</v>
      </c>
      <c r="BR152">
        <v>5.7000000000000002E-2</v>
      </c>
      <c r="BS152">
        <v>1.32</v>
      </c>
      <c r="BT152">
        <v>31.9</v>
      </c>
      <c r="BU152" t="s">
        <v>61</v>
      </c>
      <c r="BV152" t="s">
        <v>213</v>
      </c>
      <c r="BW152">
        <v>0.86899999999999999</v>
      </c>
      <c r="BX152">
        <v>14.9</v>
      </c>
      <c r="BY152">
        <v>553</v>
      </c>
      <c r="CA152">
        <v>1</v>
      </c>
      <c r="CB152">
        <v>1</v>
      </c>
      <c r="CD152">
        <v>31.9</v>
      </c>
      <c r="CE152">
        <v>31.9</v>
      </c>
      <c r="CF152">
        <v>31.9</v>
      </c>
      <c r="CM152">
        <v>1</v>
      </c>
      <c r="CO152">
        <v>553</v>
      </c>
      <c r="CP152">
        <v>553</v>
      </c>
      <c r="CQ152">
        <v>553</v>
      </c>
    </row>
    <row r="153" spans="1:95" x14ac:dyDescent="0.2">
      <c r="CA153">
        <v>1</v>
      </c>
      <c r="CB153">
        <v>1</v>
      </c>
      <c r="CD153">
        <v>0</v>
      </c>
      <c r="CE153">
        <v>0</v>
      </c>
      <c r="CF153">
        <v>0</v>
      </c>
      <c r="CM153">
        <v>1</v>
      </c>
      <c r="CO153">
        <v>0</v>
      </c>
      <c r="CP153">
        <v>0</v>
      </c>
      <c r="CQ153">
        <v>0</v>
      </c>
    </row>
    <row r="154" spans="1:95" x14ac:dyDescent="0.2">
      <c r="CA154">
        <v>1</v>
      </c>
      <c r="CB154">
        <v>1</v>
      </c>
      <c r="CD154">
        <v>0</v>
      </c>
      <c r="CE154">
        <v>0</v>
      </c>
      <c r="CF154">
        <v>0</v>
      </c>
      <c r="CM154">
        <v>1</v>
      </c>
      <c r="CO154">
        <v>0</v>
      </c>
      <c r="CP154">
        <v>0</v>
      </c>
      <c r="CQ154">
        <v>0</v>
      </c>
    </row>
    <row r="155" spans="1:95" x14ac:dyDescent="0.2">
      <c r="CA155">
        <v>1</v>
      </c>
      <c r="CB155">
        <v>1</v>
      </c>
      <c r="CD155">
        <v>0</v>
      </c>
      <c r="CE155">
        <v>0</v>
      </c>
      <c r="CF155">
        <v>0</v>
      </c>
      <c r="CM155">
        <v>1</v>
      </c>
      <c r="CO155">
        <v>0</v>
      </c>
      <c r="CP155">
        <v>0</v>
      </c>
      <c r="CQ155">
        <v>0</v>
      </c>
    </row>
    <row r="156" spans="1:95" x14ac:dyDescent="0.2">
      <c r="CA156">
        <v>1</v>
      </c>
      <c r="CB156">
        <v>1</v>
      </c>
      <c r="CD156">
        <v>0</v>
      </c>
      <c r="CE156">
        <v>0</v>
      </c>
      <c r="CF156">
        <v>0</v>
      </c>
      <c r="CM156">
        <v>1</v>
      </c>
      <c r="CO156">
        <v>0</v>
      </c>
      <c r="CP156">
        <v>0</v>
      </c>
      <c r="CQ156">
        <v>0</v>
      </c>
    </row>
    <row r="157" spans="1:95" x14ac:dyDescent="0.2">
      <c r="CA157">
        <v>1</v>
      </c>
      <c r="CB157">
        <v>1</v>
      </c>
      <c r="CD157">
        <v>0</v>
      </c>
      <c r="CE157">
        <v>0</v>
      </c>
      <c r="CF157">
        <v>0</v>
      </c>
      <c r="CM157">
        <v>1</v>
      </c>
      <c r="CO157">
        <v>0</v>
      </c>
      <c r="CP157">
        <v>0</v>
      </c>
      <c r="CQ157">
        <v>0</v>
      </c>
    </row>
  </sheetData>
  <sortState xmlns:xlrd2="http://schemas.microsoft.com/office/spreadsheetml/2017/richdata2" ref="J153:BS293">
    <sortCondition ref="L153:L293"/>
  </sortState>
  <conditionalFormatting sqref="B18:D152">
    <cfRule type="cellIs" dxfId="1" priority="2" operator="greaterThan">
      <formula>150</formula>
    </cfRule>
  </conditionalFormatting>
  <conditionalFormatting sqref="E18:G152">
    <cfRule type="cellIs" dxfId="0" priority="1" operator="greaterThan">
      <formula>1500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8"/>
  <sheetViews>
    <sheetView tabSelected="1" topLeftCell="A2" zoomScale="150" workbookViewId="0">
      <selection activeCell="B19" sqref="B19"/>
    </sheetView>
  </sheetViews>
  <sheetFormatPr baseColWidth="10" defaultColWidth="8.83203125" defaultRowHeight="15" x14ac:dyDescent="0.2"/>
  <sheetData>
    <row r="3" spans="1:1" x14ac:dyDescent="0.2">
      <c r="A3" t="s">
        <v>63</v>
      </c>
    </row>
    <row r="4" spans="1:1" x14ac:dyDescent="0.2">
      <c r="A4" t="s">
        <v>64</v>
      </c>
    </row>
    <row r="5" spans="1:1" x14ac:dyDescent="0.2">
      <c r="A5" t="s">
        <v>65</v>
      </c>
    </row>
    <row r="7" spans="1:1" x14ac:dyDescent="0.2">
      <c r="A7" t="s">
        <v>66</v>
      </c>
    </row>
    <row r="8" spans="1:1" x14ac:dyDescent="0.2">
      <c r="A8" t="s">
        <v>67</v>
      </c>
    </row>
    <row r="10" spans="1:1" x14ac:dyDescent="0.2">
      <c r="A10" t="s">
        <v>68</v>
      </c>
    </row>
    <row r="12" spans="1:1" x14ac:dyDescent="0.2">
      <c r="A12" t="s">
        <v>417</v>
      </c>
    </row>
    <row r="14" spans="1:1" x14ac:dyDescent="0.2">
      <c r="A14" t="s">
        <v>418</v>
      </c>
    </row>
    <row r="17" spans="1:1" x14ac:dyDescent="0.2">
      <c r="A17" t="s">
        <v>485</v>
      </c>
    </row>
    <row r="18" spans="1:1" x14ac:dyDescent="0.2">
      <c r="A18" t="s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F51C-2901-4C46-BF23-BD7D05464058}">
  <dimension ref="A1:BR330"/>
  <sheetViews>
    <sheetView topLeftCell="S1" zoomScale="125" zoomScaleNormal="85" workbookViewId="0">
      <selection activeCell="AD2" sqref="AD2"/>
    </sheetView>
  </sheetViews>
  <sheetFormatPr baseColWidth="10" defaultColWidth="8.83203125" defaultRowHeight="15" x14ac:dyDescent="0.2"/>
  <cols>
    <col min="1" max="1" width="11.83203125" customWidth="1"/>
    <col min="2" max="2" width="35.5" customWidth="1"/>
    <col min="3" max="3" width="23.33203125" customWidth="1"/>
  </cols>
  <sheetData>
    <row r="1" spans="1:70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16</v>
      </c>
      <c r="R1" s="3" t="s">
        <v>48</v>
      </c>
      <c r="S1" s="3" t="s">
        <v>17</v>
      </c>
      <c r="T1" s="3" t="s">
        <v>18</v>
      </c>
      <c r="U1" s="3" t="s">
        <v>49</v>
      </c>
      <c r="V1" s="3" t="s">
        <v>50</v>
      </c>
      <c r="W1" s="3" t="s">
        <v>51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59</v>
      </c>
      <c r="AE1" s="3" t="s">
        <v>18</v>
      </c>
      <c r="AF1" s="3" t="s">
        <v>52</v>
      </c>
      <c r="AG1" s="3" t="s">
        <v>53</v>
      </c>
      <c r="AH1" s="3" t="s">
        <v>54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A2" s="1">
        <v>44119</v>
      </c>
      <c r="B2" t="s">
        <v>211</v>
      </c>
      <c r="C2" t="s">
        <v>14</v>
      </c>
      <c r="D2" t="s">
        <v>58</v>
      </c>
      <c r="E2">
        <v>1</v>
      </c>
      <c r="F2">
        <v>1</v>
      </c>
      <c r="G2" t="s">
        <v>60</v>
      </c>
      <c r="H2" t="s">
        <v>212</v>
      </c>
      <c r="I2">
        <v>0.104</v>
      </c>
      <c r="J2">
        <v>0.92100000000000004</v>
      </c>
      <c r="K2">
        <v>5990</v>
      </c>
      <c r="L2" t="s">
        <v>61</v>
      </c>
      <c r="M2" t="s">
        <v>213</v>
      </c>
      <c r="N2">
        <v>1.93</v>
      </c>
      <c r="O2">
        <v>33.799999999999997</v>
      </c>
      <c r="P2">
        <v>291</v>
      </c>
      <c r="Q2" s="4"/>
      <c r="R2" s="4">
        <v>1</v>
      </c>
      <c r="S2" s="4">
        <v>1</v>
      </c>
      <c r="T2" s="4"/>
      <c r="U2" s="4">
        <f t="shared" ref="U2:U65" si="0">K2</f>
        <v>5990</v>
      </c>
      <c r="V2" s="4">
        <f>IF(R2=1,U2,(U2-6.8))</f>
        <v>5990</v>
      </c>
      <c r="W2" s="4">
        <f>IF(R2=1,U2,(V2*R2))</f>
        <v>5990</v>
      </c>
      <c r="X2" s="4"/>
      <c r="Y2" s="4"/>
      <c r="Z2" s="4"/>
      <c r="AA2" s="4"/>
      <c r="AB2" s="4"/>
      <c r="AC2" s="4"/>
      <c r="AD2" s="4">
        <v>2</v>
      </c>
      <c r="AE2" s="4" t="s">
        <v>482</v>
      </c>
      <c r="AF2" s="24">
        <f>(-0.6629*O2^2)+(112.33*O2)-633.57</f>
        <v>2405.8605239999993</v>
      </c>
      <c r="AG2" s="6">
        <f>IF(R2=1,AF2,(AF2-379))</f>
        <v>2405.8605239999993</v>
      </c>
      <c r="AH2" s="24">
        <v>2432.4061482430511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">
      <c r="A3" s="1">
        <v>44119</v>
      </c>
      <c r="B3" t="s">
        <v>211</v>
      </c>
      <c r="C3" t="s">
        <v>14</v>
      </c>
      <c r="D3" t="s">
        <v>58</v>
      </c>
      <c r="E3">
        <v>1</v>
      </c>
      <c r="F3">
        <v>1</v>
      </c>
      <c r="G3" t="s">
        <v>60</v>
      </c>
      <c r="H3" t="s">
        <v>212</v>
      </c>
      <c r="I3">
        <v>5.3800000000000001E-2</v>
      </c>
      <c r="J3">
        <v>0.66200000000000003</v>
      </c>
      <c r="K3">
        <v>3100</v>
      </c>
      <c r="L3" t="s">
        <v>61</v>
      </c>
      <c r="M3" t="s">
        <v>213</v>
      </c>
      <c r="N3">
        <v>2.0499999999999998</v>
      </c>
      <c r="O3">
        <v>35.6</v>
      </c>
      <c r="P3">
        <v>305</v>
      </c>
      <c r="Q3" s="4"/>
      <c r="R3" s="4">
        <v>1</v>
      </c>
      <c r="S3" s="4">
        <v>1</v>
      </c>
      <c r="T3" s="4"/>
      <c r="U3" s="4">
        <f t="shared" si="0"/>
        <v>3100</v>
      </c>
      <c r="V3" s="4">
        <f t="shared" ref="V3:V66" si="1">IF(R3=1,U3,(U3-6.8))</f>
        <v>3100</v>
      </c>
      <c r="W3" s="4">
        <f t="shared" ref="W3:W66" si="2">IF(R3=1,U3,(V3*R3))</f>
        <v>3100</v>
      </c>
      <c r="X3" s="4"/>
      <c r="Y3" s="4"/>
      <c r="Z3" s="5"/>
      <c r="AA3" s="5"/>
      <c r="AB3" s="4"/>
      <c r="AC3" s="4"/>
      <c r="AD3" s="4">
        <v>2</v>
      </c>
      <c r="AE3" s="4" t="s">
        <v>482</v>
      </c>
      <c r="AF3" s="24">
        <f t="shared" ref="AF3:AF66" si="3">(-0.6629*O3^2)+(112.33*O3)-633.57</f>
        <v>2525.2450560000002</v>
      </c>
      <c r="AG3" s="6">
        <f t="shared" ref="AG3:AG66" si="4">IF(R3=1,AF3,(AF3-379))</f>
        <v>2525.2450560000002</v>
      </c>
      <c r="AH3" s="24">
        <v>2597.5967144554252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">
      <c r="A4" s="1">
        <v>44119</v>
      </c>
      <c r="B4" t="s">
        <v>211</v>
      </c>
      <c r="C4" t="s">
        <v>47</v>
      </c>
      <c r="D4" t="s">
        <v>12</v>
      </c>
      <c r="E4">
        <v>1</v>
      </c>
      <c r="F4">
        <v>1</v>
      </c>
      <c r="G4" t="s">
        <v>60</v>
      </c>
      <c r="H4" t="s">
        <v>212</v>
      </c>
      <c r="I4">
        <v>4.2199999999999998E-3</v>
      </c>
      <c r="J4">
        <v>-5.8999999999999999E-3</v>
      </c>
      <c r="K4">
        <v>1.38</v>
      </c>
      <c r="L4" t="s">
        <v>61</v>
      </c>
      <c r="M4" t="s">
        <v>213</v>
      </c>
      <c r="N4">
        <v>0.82899999999999996</v>
      </c>
      <c r="O4">
        <v>13.8</v>
      </c>
      <c r="P4">
        <v>126</v>
      </c>
      <c r="Q4" s="4"/>
      <c r="R4" s="4">
        <v>1</v>
      </c>
      <c r="S4" s="4">
        <v>1</v>
      </c>
      <c r="T4" s="4"/>
      <c r="U4" s="4">
        <f t="shared" si="0"/>
        <v>1.38</v>
      </c>
      <c r="V4" s="4">
        <f t="shared" si="1"/>
        <v>1.38</v>
      </c>
      <c r="W4" s="4">
        <f t="shared" si="2"/>
        <v>1.38</v>
      </c>
      <c r="X4" s="4"/>
      <c r="Y4" s="4"/>
      <c r="Z4" s="4"/>
      <c r="AA4" s="4"/>
      <c r="AB4" s="5"/>
      <c r="AC4" s="5"/>
      <c r="AD4" s="4">
        <v>2</v>
      </c>
      <c r="AE4" s="4" t="s">
        <v>482</v>
      </c>
      <c r="AF4" s="24">
        <f t="shared" si="3"/>
        <v>790.34132399999987</v>
      </c>
      <c r="AG4" s="6">
        <f t="shared" si="4"/>
        <v>790.34132399999987</v>
      </c>
      <c r="AH4" s="24">
        <v>666.28198862512579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">
      <c r="A5" s="1">
        <v>44119</v>
      </c>
      <c r="B5" t="s">
        <v>211</v>
      </c>
      <c r="C5" t="s">
        <v>214</v>
      </c>
      <c r="D5" t="s">
        <v>13</v>
      </c>
      <c r="E5">
        <v>1</v>
      </c>
      <c r="F5">
        <v>1</v>
      </c>
      <c r="G5" t="s">
        <v>60</v>
      </c>
      <c r="H5" t="s">
        <v>212</v>
      </c>
      <c r="I5">
        <v>-6.7299999999999999E-3</v>
      </c>
      <c r="J5">
        <v>-5.3499999999999999E-2</v>
      </c>
      <c r="K5">
        <v>23.1</v>
      </c>
      <c r="L5" t="s">
        <v>61</v>
      </c>
      <c r="M5" t="s">
        <v>213</v>
      </c>
      <c r="N5">
        <v>1.49E-3</v>
      </c>
      <c r="O5">
        <v>-4.4400000000000002E-2</v>
      </c>
      <c r="P5">
        <v>4.82E-2</v>
      </c>
      <c r="Q5" s="4"/>
      <c r="R5" s="4">
        <v>1</v>
      </c>
      <c r="S5" s="4">
        <v>1</v>
      </c>
      <c r="T5" s="4"/>
      <c r="U5" s="4">
        <f t="shared" si="0"/>
        <v>23.1</v>
      </c>
      <c r="V5" s="4">
        <f t="shared" si="1"/>
        <v>23.1</v>
      </c>
      <c r="W5" s="4">
        <f t="shared" si="2"/>
        <v>23.1</v>
      </c>
      <c r="X5" s="5"/>
      <c r="Y5" s="5"/>
      <c r="Z5" s="4"/>
      <c r="AA5" s="4"/>
      <c r="AB5" s="5"/>
      <c r="AC5" s="5"/>
      <c r="AD5" s="4">
        <v>2</v>
      </c>
      <c r="AE5" s="4" t="s">
        <v>482</v>
      </c>
      <c r="AF5" s="24">
        <f t="shared" si="3"/>
        <v>-638.55875881454403</v>
      </c>
      <c r="AG5" s="6">
        <f t="shared" si="4"/>
        <v>-638.55875881454403</v>
      </c>
      <c r="AH5" s="24">
        <v>-526.78597351273675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">
      <c r="A6" s="1">
        <v>44119</v>
      </c>
      <c r="B6" t="s">
        <v>211</v>
      </c>
      <c r="C6" t="s">
        <v>214</v>
      </c>
      <c r="D6" t="s">
        <v>13</v>
      </c>
      <c r="E6">
        <v>1</v>
      </c>
      <c r="F6">
        <v>1</v>
      </c>
      <c r="G6" t="s">
        <v>60</v>
      </c>
      <c r="H6" t="s">
        <v>212</v>
      </c>
      <c r="I6">
        <v>-7.6899999999999998E-3</v>
      </c>
      <c r="J6">
        <v>-5.6599999999999998E-2</v>
      </c>
      <c r="K6">
        <v>25.6</v>
      </c>
      <c r="L6" t="s">
        <v>61</v>
      </c>
      <c r="M6" t="s">
        <v>213</v>
      </c>
      <c r="N6">
        <v>-3.8700000000000002E-3</v>
      </c>
      <c r="O6">
        <v>-2.1000000000000001E-2</v>
      </c>
      <c r="P6">
        <v>0.27</v>
      </c>
      <c r="Q6" s="4"/>
      <c r="R6" s="4">
        <v>1</v>
      </c>
      <c r="S6" s="4">
        <v>1</v>
      </c>
      <c r="T6" s="4"/>
      <c r="U6" s="4">
        <f t="shared" si="0"/>
        <v>25.6</v>
      </c>
      <c r="V6" s="4">
        <f t="shared" si="1"/>
        <v>25.6</v>
      </c>
      <c r="W6" s="4">
        <f t="shared" si="2"/>
        <v>25.6</v>
      </c>
      <c r="X6" s="5"/>
      <c r="Y6" s="5"/>
      <c r="Z6" s="4"/>
      <c r="AA6" s="4"/>
      <c r="AB6" s="4"/>
      <c r="AC6" s="4"/>
      <c r="AD6" s="4">
        <v>2</v>
      </c>
      <c r="AE6" s="4" t="s">
        <v>482</v>
      </c>
      <c r="AF6" s="24">
        <f t="shared" si="3"/>
        <v>-635.9292223389001</v>
      </c>
      <c r="AG6" s="6">
        <f t="shared" si="4"/>
        <v>-635.9292223389001</v>
      </c>
      <c r="AH6" s="24">
        <v>-524.79249677768939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">
      <c r="A7" s="1">
        <v>44119</v>
      </c>
      <c r="B7" t="s">
        <v>211</v>
      </c>
      <c r="C7" t="s">
        <v>214</v>
      </c>
      <c r="D7" t="s">
        <v>13</v>
      </c>
      <c r="E7">
        <v>1</v>
      </c>
      <c r="F7">
        <v>1</v>
      </c>
      <c r="G7" t="s">
        <v>60</v>
      </c>
      <c r="H7" t="s">
        <v>212</v>
      </c>
      <c r="I7">
        <v>1.0500000000000001E-2</v>
      </c>
      <c r="J7">
        <v>0.123</v>
      </c>
      <c r="K7">
        <v>105</v>
      </c>
      <c r="L7" t="s">
        <v>61</v>
      </c>
      <c r="M7" t="s">
        <v>213</v>
      </c>
      <c r="N7">
        <v>4.0400000000000002E-3</v>
      </c>
      <c r="O7">
        <v>6.9199999999999998E-2</v>
      </c>
      <c r="P7">
        <v>1.1299999999999999</v>
      </c>
      <c r="Q7" s="4"/>
      <c r="R7" s="4">
        <v>1</v>
      </c>
      <c r="S7" s="4">
        <v>1</v>
      </c>
      <c r="T7" s="4"/>
      <c r="U7" s="4">
        <f t="shared" si="0"/>
        <v>105</v>
      </c>
      <c r="V7" s="4">
        <f t="shared" si="1"/>
        <v>105</v>
      </c>
      <c r="W7" s="4">
        <f t="shared" si="2"/>
        <v>105</v>
      </c>
      <c r="X7" s="4"/>
      <c r="Y7" s="4"/>
      <c r="Z7" s="4"/>
      <c r="AA7" s="4"/>
      <c r="AB7" s="5"/>
      <c r="AC7" s="5"/>
      <c r="AD7" s="4">
        <v>2</v>
      </c>
      <c r="AE7" s="4" t="s">
        <v>482</v>
      </c>
      <c r="AF7" s="24">
        <f t="shared" si="3"/>
        <v>-625.79993838945609</v>
      </c>
      <c r="AG7" s="6">
        <f t="shared" si="4"/>
        <v>-625.79993838945609</v>
      </c>
      <c r="AH7" s="24">
        <v>-517.08690725889619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">
      <c r="A8" s="1">
        <v>44119</v>
      </c>
      <c r="B8" t="s">
        <v>211</v>
      </c>
      <c r="C8" t="s">
        <v>215</v>
      </c>
      <c r="D8">
        <v>1</v>
      </c>
      <c r="E8">
        <v>1</v>
      </c>
      <c r="F8">
        <v>1</v>
      </c>
      <c r="G8" t="s">
        <v>60</v>
      </c>
      <c r="H8" t="s">
        <v>212</v>
      </c>
      <c r="I8">
        <v>0.28599999999999998</v>
      </c>
      <c r="J8">
        <v>5.51</v>
      </c>
      <c r="K8">
        <v>150</v>
      </c>
      <c r="L8" t="s">
        <v>61</v>
      </c>
      <c r="M8" t="s">
        <v>213</v>
      </c>
      <c r="N8">
        <v>1.39</v>
      </c>
      <c r="O8">
        <v>23.4</v>
      </c>
      <c r="P8">
        <v>150</v>
      </c>
      <c r="Q8" s="4"/>
      <c r="R8" s="4">
        <v>1</v>
      </c>
      <c r="S8" s="4">
        <v>1</v>
      </c>
      <c r="T8" s="4"/>
      <c r="U8" s="4">
        <f t="shared" si="0"/>
        <v>150</v>
      </c>
      <c r="V8" s="4">
        <f t="shared" si="1"/>
        <v>150</v>
      </c>
      <c r="W8" s="4">
        <f t="shared" si="2"/>
        <v>150</v>
      </c>
      <c r="X8" s="5"/>
      <c r="Y8" s="5"/>
      <c r="Z8" s="4"/>
      <c r="AA8" s="4"/>
      <c r="AB8" s="4"/>
      <c r="AC8" s="4"/>
      <c r="AD8" s="4">
        <v>2</v>
      </c>
      <c r="AE8" s="4" t="s">
        <v>482</v>
      </c>
      <c r="AF8" s="24">
        <f t="shared" si="3"/>
        <v>1631.9744759999999</v>
      </c>
      <c r="AG8" s="6">
        <f t="shared" si="4"/>
        <v>1631.9744759999999</v>
      </c>
      <c r="AH8" s="24">
        <v>1518.104734643581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">
      <c r="A9" s="1">
        <v>44119</v>
      </c>
      <c r="B9" t="s">
        <v>211</v>
      </c>
      <c r="C9" t="s">
        <v>215</v>
      </c>
      <c r="D9">
        <v>2</v>
      </c>
      <c r="E9">
        <v>1</v>
      </c>
      <c r="F9">
        <v>1</v>
      </c>
      <c r="G9" t="s">
        <v>60</v>
      </c>
      <c r="H9" t="s">
        <v>212</v>
      </c>
      <c r="I9">
        <v>0.28699999999999998</v>
      </c>
      <c r="J9">
        <v>5.57</v>
      </c>
      <c r="K9">
        <v>150</v>
      </c>
      <c r="L9" t="s">
        <v>61</v>
      </c>
      <c r="M9" t="s">
        <v>213</v>
      </c>
      <c r="N9">
        <v>1.32</v>
      </c>
      <c r="O9">
        <v>22.3</v>
      </c>
      <c r="P9">
        <v>100</v>
      </c>
      <c r="Q9" s="4"/>
      <c r="R9" s="4">
        <v>1</v>
      </c>
      <c r="S9" s="4">
        <v>1</v>
      </c>
      <c r="T9" s="4"/>
      <c r="U9" s="4">
        <f t="shared" si="0"/>
        <v>150</v>
      </c>
      <c r="V9" s="4">
        <f t="shared" si="1"/>
        <v>150</v>
      </c>
      <c r="W9" s="4">
        <f t="shared" si="2"/>
        <v>150</v>
      </c>
      <c r="X9" s="5"/>
      <c r="Y9" s="5"/>
      <c r="Z9" s="4"/>
      <c r="AA9" s="4"/>
      <c r="AB9" s="4"/>
      <c r="AC9" s="4"/>
      <c r="AD9" s="4">
        <v>2</v>
      </c>
      <c r="AE9" s="4" t="s">
        <v>482</v>
      </c>
      <c r="AF9" s="24">
        <f t="shared" si="3"/>
        <v>1541.7354589999995</v>
      </c>
      <c r="AG9" s="6">
        <f t="shared" si="4"/>
        <v>1541.7354589999995</v>
      </c>
      <c r="AH9" s="24">
        <v>1422.3708563056102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A10" s="1">
        <v>44119</v>
      </c>
      <c r="B10" t="s">
        <v>211</v>
      </c>
      <c r="C10" t="s">
        <v>216</v>
      </c>
      <c r="D10">
        <v>3</v>
      </c>
      <c r="E10">
        <v>1</v>
      </c>
      <c r="F10">
        <v>1</v>
      </c>
      <c r="G10" t="s">
        <v>60</v>
      </c>
      <c r="H10" t="s">
        <v>212</v>
      </c>
      <c r="I10">
        <v>0.192</v>
      </c>
      <c r="J10">
        <v>3.88</v>
      </c>
      <c r="K10">
        <v>100</v>
      </c>
      <c r="L10" t="s">
        <v>61</v>
      </c>
      <c r="M10" t="s">
        <v>213</v>
      </c>
      <c r="N10">
        <v>1.06</v>
      </c>
      <c r="O10">
        <v>18</v>
      </c>
      <c r="P10">
        <v>100</v>
      </c>
      <c r="Q10" s="4"/>
      <c r="R10" s="4">
        <v>1</v>
      </c>
      <c r="S10" s="4">
        <v>1</v>
      </c>
      <c r="T10" s="4"/>
      <c r="U10" s="4">
        <f t="shared" si="0"/>
        <v>100</v>
      </c>
      <c r="V10" s="4">
        <f t="shared" si="1"/>
        <v>100</v>
      </c>
      <c r="W10" s="4">
        <f t="shared" si="2"/>
        <v>100</v>
      </c>
      <c r="X10" s="5"/>
      <c r="Y10" s="5"/>
      <c r="Z10" s="4"/>
      <c r="AA10" s="4"/>
      <c r="AB10" s="4"/>
      <c r="AC10" s="4"/>
      <c r="AD10" s="4">
        <v>2</v>
      </c>
      <c r="AE10" s="4" t="s">
        <v>482</v>
      </c>
      <c r="AF10" s="24">
        <f t="shared" si="3"/>
        <v>1173.5904</v>
      </c>
      <c r="AG10" s="6">
        <f t="shared" si="4"/>
        <v>1173.5904</v>
      </c>
      <c r="AH10" s="24">
        <v>1043.233312802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A11" s="1">
        <v>44119</v>
      </c>
      <c r="B11" t="s">
        <v>211</v>
      </c>
      <c r="C11" t="s">
        <v>216</v>
      </c>
      <c r="D11">
        <v>4</v>
      </c>
      <c r="E11">
        <v>1</v>
      </c>
      <c r="F11">
        <v>1</v>
      </c>
      <c r="G11" t="s">
        <v>60</v>
      </c>
      <c r="H11" t="s">
        <v>212</v>
      </c>
      <c r="I11">
        <v>0.19</v>
      </c>
      <c r="J11">
        <v>3.84</v>
      </c>
      <c r="K11">
        <v>100</v>
      </c>
      <c r="L11" t="s">
        <v>61</v>
      </c>
      <c r="M11" t="s">
        <v>213</v>
      </c>
      <c r="N11">
        <v>1.04</v>
      </c>
      <c r="O11">
        <v>17.399999999999999</v>
      </c>
      <c r="P11">
        <v>100</v>
      </c>
      <c r="Q11" s="4"/>
      <c r="R11" s="4">
        <v>1</v>
      </c>
      <c r="S11" s="4">
        <v>1</v>
      </c>
      <c r="T11" s="4"/>
      <c r="U11" s="4">
        <f t="shared" si="0"/>
        <v>100</v>
      </c>
      <c r="V11" s="4">
        <f t="shared" si="1"/>
        <v>100</v>
      </c>
      <c r="W11" s="4">
        <f t="shared" si="2"/>
        <v>100</v>
      </c>
      <c r="X11" s="4"/>
      <c r="Y11" s="4"/>
      <c r="Z11" s="5"/>
      <c r="AA11" s="5"/>
      <c r="AB11" s="5"/>
      <c r="AC11" s="5"/>
      <c r="AD11" s="4">
        <v>2</v>
      </c>
      <c r="AE11" s="4" t="s">
        <v>482</v>
      </c>
      <c r="AF11" s="24">
        <f t="shared" si="3"/>
        <v>1120.2723959999998</v>
      </c>
      <c r="AG11" s="6">
        <f t="shared" si="4"/>
        <v>1120.2723959999998</v>
      </c>
      <c r="AH11" s="24">
        <v>991.81520175358958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A12" s="1">
        <v>44119</v>
      </c>
      <c r="B12" t="s">
        <v>211</v>
      </c>
      <c r="C12" t="s">
        <v>217</v>
      </c>
      <c r="D12">
        <v>5</v>
      </c>
      <c r="E12">
        <v>1</v>
      </c>
      <c r="F12">
        <v>1</v>
      </c>
      <c r="G12" t="s">
        <v>60</v>
      </c>
      <c r="H12" t="s">
        <v>212</v>
      </c>
      <c r="I12">
        <v>0.10100000000000001</v>
      </c>
      <c r="J12">
        <v>2.2000000000000002</v>
      </c>
      <c r="K12">
        <v>50</v>
      </c>
      <c r="L12" t="s">
        <v>61</v>
      </c>
      <c r="M12" t="s">
        <v>213</v>
      </c>
      <c r="N12">
        <v>0.72499999999999998</v>
      </c>
      <c r="O12">
        <v>12.1</v>
      </c>
      <c r="P12">
        <v>50</v>
      </c>
      <c r="Q12" s="4"/>
      <c r="R12" s="4">
        <v>1</v>
      </c>
      <c r="S12" s="4">
        <v>1</v>
      </c>
      <c r="T12" s="4"/>
      <c r="U12" s="4">
        <f t="shared" si="0"/>
        <v>50</v>
      </c>
      <c r="V12" s="4">
        <f t="shared" si="1"/>
        <v>50</v>
      </c>
      <c r="W12" s="4">
        <f t="shared" si="2"/>
        <v>50</v>
      </c>
      <c r="X12" s="5"/>
      <c r="Y12" s="5"/>
      <c r="Z12" s="5"/>
      <c r="AA12" s="5"/>
      <c r="AB12" s="4"/>
      <c r="AC12" s="4"/>
      <c r="AD12" s="4">
        <v>2</v>
      </c>
      <c r="AE12" s="4" t="s">
        <v>482</v>
      </c>
      <c r="AF12" s="24">
        <f t="shared" si="3"/>
        <v>628.56781100000001</v>
      </c>
      <c r="AG12" s="6">
        <f t="shared" si="4"/>
        <v>628.56781100000001</v>
      </c>
      <c r="AH12" s="24">
        <v>526.79893315536424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A13" s="1">
        <v>44119</v>
      </c>
      <c r="B13" t="s">
        <v>211</v>
      </c>
      <c r="C13" t="s">
        <v>217</v>
      </c>
      <c r="D13">
        <v>6</v>
      </c>
      <c r="E13">
        <v>1</v>
      </c>
      <c r="F13">
        <v>1</v>
      </c>
      <c r="G13" t="s">
        <v>60</v>
      </c>
      <c r="H13" t="s">
        <v>212</v>
      </c>
      <c r="I13">
        <v>9.9699999999999997E-2</v>
      </c>
      <c r="J13">
        <v>2.1800000000000002</v>
      </c>
      <c r="K13">
        <v>50</v>
      </c>
      <c r="L13" t="s">
        <v>61</v>
      </c>
      <c r="M13" t="s">
        <v>213</v>
      </c>
      <c r="N13">
        <v>0.71699999999999997</v>
      </c>
      <c r="O13">
        <v>12</v>
      </c>
      <c r="P13">
        <v>50</v>
      </c>
      <c r="Q13" s="4"/>
      <c r="R13" s="4">
        <v>1</v>
      </c>
      <c r="S13" s="4">
        <v>1</v>
      </c>
      <c r="T13" s="4"/>
      <c r="U13" s="4">
        <f t="shared" si="0"/>
        <v>50</v>
      </c>
      <c r="V13" s="4">
        <f t="shared" si="1"/>
        <v>50</v>
      </c>
      <c r="W13" s="4">
        <f t="shared" si="2"/>
        <v>50</v>
      </c>
      <c r="X13" s="5"/>
      <c r="Y13" s="5"/>
      <c r="Z13" s="4"/>
      <c r="AA13" s="4"/>
      <c r="AB13" s="4"/>
      <c r="AC13" s="4"/>
      <c r="AD13" s="4">
        <v>2</v>
      </c>
      <c r="AE13" s="4" t="s">
        <v>482</v>
      </c>
      <c r="AF13" s="24">
        <f t="shared" si="3"/>
        <v>618.93240000000003</v>
      </c>
      <c r="AG13" s="6">
        <f t="shared" si="4"/>
        <v>618.93240000000003</v>
      </c>
      <c r="AH13" s="24">
        <v>519.09868979168641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A14" s="1">
        <v>44119</v>
      </c>
      <c r="B14" t="s">
        <v>211</v>
      </c>
      <c r="C14" t="s">
        <v>218</v>
      </c>
      <c r="D14">
        <v>7</v>
      </c>
      <c r="E14">
        <v>1</v>
      </c>
      <c r="F14">
        <v>1</v>
      </c>
      <c r="G14" t="s">
        <v>60</v>
      </c>
      <c r="H14" t="s">
        <v>212</v>
      </c>
      <c r="I14">
        <v>5.6800000000000003E-2</v>
      </c>
      <c r="J14">
        <v>1.37</v>
      </c>
      <c r="K14">
        <v>25</v>
      </c>
      <c r="L14" t="s">
        <v>61</v>
      </c>
      <c r="M14" t="s">
        <v>213</v>
      </c>
      <c r="N14">
        <v>0.52900000000000003</v>
      </c>
      <c r="O14">
        <v>8.94</v>
      </c>
      <c r="P14">
        <v>25</v>
      </c>
      <c r="Q14" s="4"/>
      <c r="R14" s="4">
        <v>1</v>
      </c>
      <c r="S14" s="4">
        <v>1</v>
      </c>
      <c r="T14" s="4"/>
      <c r="U14" s="4">
        <f>K14</f>
        <v>25</v>
      </c>
      <c r="V14" s="4">
        <f t="shared" si="1"/>
        <v>25</v>
      </c>
      <c r="W14" s="4">
        <f t="shared" si="2"/>
        <v>25</v>
      </c>
      <c r="X14" s="4"/>
      <c r="Y14" s="4"/>
      <c r="Z14" s="5"/>
      <c r="AA14" s="5"/>
      <c r="AB14" s="4"/>
      <c r="AC14" s="4"/>
      <c r="AD14" s="4">
        <v>2</v>
      </c>
      <c r="AE14" s="4" t="s">
        <v>482</v>
      </c>
      <c r="AF14" s="24">
        <f t="shared" si="3"/>
        <v>317.6788455599999</v>
      </c>
      <c r="AG14" s="6">
        <f t="shared" si="4"/>
        <v>317.6788455599999</v>
      </c>
      <c r="AH14" s="24">
        <v>252.15003733952699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A15" s="1">
        <v>44119</v>
      </c>
      <c r="B15" t="s">
        <v>211</v>
      </c>
      <c r="C15" t="s">
        <v>218</v>
      </c>
      <c r="D15">
        <v>8</v>
      </c>
      <c r="E15">
        <v>1</v>
      </c>
      <c r="F15">
        <v>1</v>
      </c>
      <c r="G15" t="s">
        <v>60</v>
      </c>
      <c r="H15" t="s">
        <v>212</v>
      </c>
      <c r="I15">
        <v>5.7599999999999998E-2</v>
      </c>
      <c r="J15">
        <v>1.4</v>
      </c>
      <c r="K15">
        <v>25</v>
      </c>
      <c r="L15" t="s">
        <v>61</v>
      </c>
      <c r="M15" t="s">
        <v>213</v>
      </c>
      <c r="N15">
        <v>0.53700000000000003</v>
      </c>
      <c r="O15">
        <v>9.07</v>
      </c>
      <c r="P15">
        <v>25</v>
      </c>
      <c r="Q15" s="4"/>
      <c r="R15" s="4">
        <v>1</v>
      </c>
      <c r="S15" s="4">
        <v>1</v>
      </c>
      <c r="T15" s="4"/>
      <c r="U15" s="4">
        <f t="shared" si="0"/>
        <v>25</v>
      </c>
      <c r="V15" s="4">
        <f t="shared" si="1"/>
        <v>25</v>
      </c>
      <c r="W15" s="4">
        <f t="shared" si="2"/>
        <v>25</v>
      </c>
      <c r="X15" s="5"/>
      <c r="Y15" s="5"/>
      <c r="Z15" s="4"/>
      <c r="AA15" s="4"/>
      <c r="AB15" s="5"/>
      <c r="AC15" s="5"/>
      <c r="AD15" s="4">
        <v>2</v>
      </c>
      <c r="AE15" s="4" t="s">
        <v>482</v>
      </c>
      <c r="AF15" s="24">
        <f t="shared" si="3"/>
        <v>330.72969779000005</v>
      </c>
      <c r="AG15" s="6">
        <f t="shared" si="4"/>
        <v>330.72969779000005</v>
      </c>
      <c r="AH15" s="24">
        <v>264.31146845700096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A16" s="1">
        <v>44119</v>
      </c>
      <c r="B16" t="s">
        <v>211</v>
      </c>
      <c r="C16" t="s">
        <v>219</v>
      </c>
      <c r="D16">
        <v>9</v>
      </c>
      <c r="E16">
        <v>1</v>
      </c>
      <c r="F16">
        <v>1</v>
      </c>
      <c r="G16" t="s">
        <v>60</v>
      </c>
      <c r="H16" t="s">
        <v>212</v>
      </c>
      <c r="I16">
        <v>3.2899999999999999E-2</v>
      </c>
      <c r="J16">
        <v>0.83</v>
      </c>
      <c r="K16">
        <v>10</v>
      </c>
      <c r="L16" t="s">
        <v>61</v>
      </c>
      <c r="M16" t="s">
        <v>213</v>
      </c>
      <c r="N16">
        <v>0.437</v>
      </c>
      <c r="O16">
        <v>7.4</v>
      </c>
      <c r="P16">
        <v>10</v>
      </c>
      <c r="Q16" s="4"/>
      <c r="R16" s="4">
        <v>1</v>
      </c>
      <c r="S16" s="4">
        <v>1</v>
      </c>
      <c r="T16" s="4"/>
      <c r="U16" s="4">
        <f t="shared" si="0"/>
        <v>10</v>
      </c>
      <c r="V16" s="4">
        <f t="shared" si="1"/>
        <v>10</v>
      </c>
      <c r="W16" s="4">
        <f t="shared" si="2"/>
        <v>10</v>
      </c>
      <c r="X16" s="5"/>
      <c r="Y16" s="5"/>
      <c r="Z16" s="4"/>
      <c r="AA16" s="4"/>
      <c r="AB16" s="4"/>
      <c r="AC16" s="4"/>
      <c r="AD16" s="4">
        <v>2</v>
      </c>
      <c r="AE16" s="4" t="s">
        <v>482</v>
      </c>
      <c r="AF16" s="24">
        <f t="shared" si="3"/>
        <v>161.37159600000007</v>
      </c>
      <c r="AG16" s="6">
        <f t="shared" si="4"/>
        <v>161.37159600000007</v>
      </c>
      <c r="AH16" s="24">
        <v>119.09504318185768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">
      <c r="A17" s="1">
        <v>44119</v>
      </c>
      <c r="B17" t="s">
        <v>211</v>
      </c>
      <c r="C17" t="s">
        <v>219</v>
      </c>
      <c r="D17">
        <v>10</v>
      </c>
      <c r="E17">
        <v>1</v>
      </c>
      <c r="F17">
        <v>1</v>
      </c>
      <c r="G17" t="s">
        <v>60</v>
      </c>
      <c r="H17" t="s">
        <v>212</v>
      </c>
      <c r="I17">
        <v>3.2399999999999998E-2</v>
      </c>
      <c r="J17">
        <v>0.83599999999999997</v>
      </c>
      <c r="K17">
        <v>10</v>
      </c>
      <c r="L17" t="s">
        <v>61</v>
      </c>
      <c r="M17" t="s">
        <v>213</v>
      </c>
      <c r="N17">
        <v>0.42699999999999999</v>
      </c>
      <c r="O17">
        <v>7.18</v>
      </c>
      <c r="P17">
        <v>10</v>
      </c>
      <c r="Q17" s="4"/>
      <c r="R17" s="4">
        <v>1</v>
      </c>
      <c r="S17" s="4">
        <v>1</v>
      </c>
      <c r="T17" s="4"/>
      <c r="U17" s="4">
        <f t="shared" si="0"/>
        <v>10</v>
      </c>
      <c r="V17" s="4">
        <f t="shared" si="1"/>
        <v>10</v>
      </c>
      <c r="W17" s="4">
        <f t="shared" si="2"/>
        <v>10</v>
      </c>
      <c r="X17" s="5"/>
      <c r="Y17" s="5"/>
      <c r="Z17" s="4"/>
      <c r="AA17" s="4"/>
      <c r="AB17" s="4"/>
      <c r="AC17" s="4"/>
      <c r="AD17" s="4">
        <v>2</v>
      </c>
      <c r="AE17" s="4" t="s">
        <v>482</v>
      </c>
      <c r="AF17" s="24">
        <f t="shared" si="3"/>
        <v>138.78531404</v>
      </c>
      <c r="AG17" s="6">
        <f t="shared" si="4"/>
        <v>138.78531404</v>
      </c>
      <c r="AH17" s="24">
        <v>100.52571416975887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">
      <c r="A18" s="1">
        <v>44119</v>
      </c>
      <c r="B18" t="s">
        <v>211</v>
      </c>
      <c r="C18" t="s">
        <v>220</v>
      </c>
      <c r="D18">
        <v>11</v>
      </c>
      <c r="E18">
        <v>1</v>
      </c>
      <c r="F18">
        <v>1</v>
      </c>
      <c r="G18" t="s">
        <v>60</v>
      </c>
      <c r="H18" t="s">
        <v>212</v>
      </c>
      <c r="I18">
        <v>2.86E-2</v>
      </c>
      <c r="J18">
        <v>0.71199999999999997</v>
      </c>
      <c r="K18">
        <v>5</v>
      </c>
      <c r="L18" t="s">
        <v>61</v>
      </c>
      <c r="M18" t="s">
        <v>213</v>
      </c>
      <c r="N18">
        <v>0.41199999999999998</v>
      </c>
      <c r="O18">
        <v>6.92</v>
      </c>
      <c r="P18">
        <v>5</v>
      </c>
      <c r="Q18" s="4"/>
      <c r="R18" s="4">
        <v>1</v>
      </c>
      <c r="S18" s="4">
        <v>1</v>
      </c>
      <c r="T18" s="4"/>
      <c r="U18" s="4">
        <f t="shared" si="0"/>
        <v>5</v>
      </c>
      <c r="V18" s="4">
        <f t="shared" si="1"/>
        <v>5</v>
      </c>
      <c r="W18" s="4">
        <f t="shared" si="2"/>
        <v>5</v>
      </c>
      <c r="X18" s="5"/>
      <c r="Y18" s="5"/>
      <c r="Z18" s="4"/>
      <c r="AA18" s="4"/>
      <c r="AB18" s="5"/>
      <c r="AC18" s="5"/>
      <c r="AD18" s="4">
        <v>2</v>
      </c>
      <c r="AE18" s="4" t="s">
        <v>482</v>
      </c>
      <c r="AF18" s="24">
        <f t="shared" si="3"/>
        <v>112.00970543999983</v>
      </c>
      <c r="AG18" s="6">
        <f t="shared" si="4"/>
        <v>112.00970543999983</v>
      </c>
      <c r="AH18" s="24">
        <v>78.428263132103879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">
      <c r="A19" s="1">
        <v>44119</v>
      </c>
      <c r="B19" t="s">
        <v>211</v>
      </c>
      <c r="C19" t="s">
        <v>220</v>
      </c>
      <c r="D19">
        <v>12</v>
      </c>
      <c r="E19">
        <v>1</v>
      </c>
      <c r="F19">
        <v>1</v>
      </c>
      <c r="G19" t="s">
        <v>60</v>
      </c>
      <c r="H19" t="s">
        <v>212</v>
      </c>
      <c r="I19">
        <v>2.5499999999999998E-2</v>
      </c>
      <c r="J19">
        <v>0.61199999999999999</v>
      </c>
      <c r="K19">
        <v>5</v>
      </c>
      <c r="L19" t="s">
        <v>61</v>
      </c>
      <c r="M19" t="s">
        <v>213</v>
      </c>
      <c r="N19">
        <v>0.40200000000000002</v>
      </c>
      <c r="O19">
        <v>6.74</v>
      </c>
      <c r="P19">
        <v>5</v>
      </c>
      <c r="Q19" s="4"/>
      <c r="R19" s="4">
        <v>1</v>
      </c>
      <c r="S19" s="4">
        <v>1</v>
      </c>
      <c r="T19" s="4"/>
      <c r="U19" s="4">
        <f t="shared" si="0"/>
        <v>5</v>
      </c>
      <c r="V19" s="4">
        <f t="shared" si="1"/>
        <v>5</v>
      </c>
      <c r="W19" s="4">
        <f t="shared" si="2"/>
        <v>5</v>
      </c>
      <c r="X19" s="5"/>
      <c r="Y19" s="5"/>
      <c r="Z19" s="4"/>
      <c r="AA19" s="4"/>
      <c r="AB19" s="4"/>
      <c r="AC19" s="4"/>
      <c r="AD19" s="4">
        <v>2</v>
      </c>
      <c r="AE19" s="4" t="s">
        <v>482</v>
      </c>
      <c r="AF19" s="24">
        <f t="shared" si="3"/>
        <v>93.420243959999993</v>
      </c>
      <c r="AG19" s="6">
        <f t="shared" si="4"/>
        <v>93.420243959999993</v>
      </c>
      <c r="AH19" s="24">
        <v>63.293793500549853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">
      <c r="A20" s="1">
        <v>44119</v>
      </c>
      <c r="B20" t="s">
        <v>211</v>
      </c>
      <c r="C20" t="s">
        <v>221</v>
      </c>
      <c r="D20">
        <v>13</v>
      </c>
      <c r="E20">
        <v>1</v>
      </c>
      <c r="F20">
        <v>1</v>
      </c>
      <c r="G20" t="s">
        <v>60</v>
      </c>
      <c r="H20" t="s">
        <v>212</v>
      </c>
      <c r="I20">
        <v>2.1899999999999999E-2</v>
      </c>
      <c r="J20">
        <v>0.48399999999999999</v>
      </c>
      <c r="K20">
        <v>0</v>
      </c>
      <c r="L20" t="s">
        <v>61</v>
      </c>
      <c r="M20" t="s">
        <v>213</v>
      </c>
      <c r="N20">
        <v>0.36</v>
      </c>
      <c r="O20">
        <v>6.07</v>
      </c>
      <c r="P20">
        <v>0</v>
      </c>
      <c r="Q20" s="4"/>
      <c r="R20" s="4">
        <v>1</v>
      </c>
      <c r="S20" s="4">
        <v>1</v>
      </c>
      <c r="T20" s="4"/>
      <c r="U20" s="4">
        <f t="shared" si="0"/>
        <v>0</v>
      </c>
      <c r="V20" s="4">
        <f t="shared" si="1"/>
        <v>0</v>
      </c>
      <c r="W20" s="4">
        <f t="shared" si="2"/>
        <v>0</v>
      </c>
      <c r="X20" s="5"/>
      <c r="Y20" s="5"/>
      <c r="Z20" s="4"/>
      <c r="AA20" s="4"/>
      <c r="AB20" s="4"/>
      <c r="AC20" s="4"/>
      <c r="AD20" s="4">
        <v>2</v>
      </c>
      <c r="AE20" s="4" t="s">
        <v>482</v>
      </c>
      <c r="AF20" s="24">
        <f t="shared" si="3"/>
        <v>23.848615790000053</v>
      </c>
      <c r="AG20" s="6">
        <f t="shared" si="4"/>
        <v>23.848615790000053</v>
      </c>
      <c r="AH20" s="24">
        <v>5.2511694921310692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">
      <c r="A21" s="1">
        <v>44119</v>
      </c>
      <c r="B21" t="s">
        <v>211</v>
      </c>
      <c r="C21" t="s">
        <v>221</v>
      </c>
      <c r="D21">
        <v>14</v>
      </c>
      <c r="E21">
        <v>1</v>
      </c>
      <c r="F21">
        <v>1</v>
      </c>
      <c r="G21" t="s">
        <v>60</v>
      </c>
      <c r="H21" t="s">
        <v>212</v>
      </c>
      <c r="I21">
        <v>0.02</v>
      </c>
      <c r="J21">
        <v>0.47299999999999998</v>
      </c>
      <c r="K21">
        <v>0</v>
      </c>
      <c r="L21" t="s">
        <v>61</v>
      </c>
      <c r="M21" t="s">
        <v>213</v>
      </c>
      <c r="N21">
        <v>0.36</v>
      </c>
      <c r="O21">
        <v>6.12</v>
      </c>
      <c r="P21">
        <v>0</v>
      </c>
      <c r="Q21" s="4"/>
      <c r="R21" s="4">
        <v>1</v>
      </c>
      <c r="S21" s="4">
        <v>1</v>
      </c>
      <c r="T21" s="4"/>
      <c r="U21" s="4">
        <f t="shared" si="0"/>
        <v>0</v>
      </c>
      <c r="V21" s="4">
        <f t="shared" si="1"/>
        <v>0</v>
      </c>
      <c r="W21" s="4">
        <f t="shared" si="2"/>
        <v>0</v>
      </c>
      <c r="X21" s="5"/>
      <c r="Y21" s="5"/>
      <c r="Z21" s="5"/>
      <c r="AA21" s="5"/>
      <c r="AB21" s="4"/>
      <c r="AC21" s="4"/>
      <c r="AD21" s="4">
        <v>2</v>
      </c>
      <c r="AE21" s="4" t="s">
        <v>482</v>
      </c>
      <c r="AF21" s="24">
        <f t="shared" si="3"/>
        <v>29.061078240000029</v>
      </c>
      <c r="AG21" s="6">
        <f t="shared" si="4"/>
        <v>29.061078240000029</v>
      </c>
      <c r="AH21" s="24">
        <v>10.171117761177868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">
      <c r="A22" s="1">
        <v>44119</v>
      </c>
      <c r="B22" t="s">
        <v>211</v>
      </c>
      <c r="C22" t="s">
        <v>47</v>
      </c>
      <c r="D22" t="s">
        <v>12</v>
      </c>
      <c r="E22">
        <v>1</v>
      </c>
      <c r="F22">
        <v>1</v>
      </c>
      <c r="G22" t="s">
        <v>60</v>
      </c>
      <c r="H22" t="s">
        <v>212</v>
      </c>
      <c r="I22">
        <v>-7.4599999999999996E-3</v>
      </c>
      <c r="J22">
        <v>-4.9500000000000002E-2</v>
      </c>
      <c r="K22">
        <v>-14.2</v>
      </c>
      <c r="L22" t="s">
        <v>61</v>
      </c>
      <c r="M22" t="s">
        <v>213</v>
      </c>
      <c r="N22">
        <v>0.88500000000000001</v>
      </c>
      <c r="O22">
        <v>14.6</v>
      </c>
      <c r="P22">
        <v>73.599999999999994</v>
      </c>
      <c r="Q22" s="4"/>
      <c r="R22" s="4">
        <v>1</v>
      </c>
      <c r="S22" s="4">
        <v>1</v>
      </c>
      <c r="T22" s="4"/>
      <c r="U22" s="4">
        <f t="shared" si="0"/>
        <v>-14.2</v>
      </c>
      <c r="V22" s="4">
        <f t="shared" si="1"/>
        <v>-14.2</v>
      </c>
      <c r="W22" s="4">
        <f t="shared" si="2"/>
        <v>-14.2</v>
      </c>
      <c r="X22" s="5"/>
      <c r="Y22" s="5"/>
      <c r="Z22" s="5"/>
      <c r="AA22" s="5"/>
      <c r="AB22" s="4"/>
      <c r="AC22" s="4"/>
      <c r="AD22" s="4">
        <v>2</v>
      </c>
      <c r="AE22" s="4" t="s">
        <v>482</v>
      </c>
      <c r="AF22" s="24">
        <f t="shared" si="3"/>
        <v>865.14423599999998</v>
      </c>
      <c r="AG22" s="6">
        <f t="shared" si="4"/>
        <v>865.14423599999998</v>
      </c>
      <c r="AH22" s="24">
        <v>759.48306753764302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">
      <c r="A23" s="1">
        <v>44119</v>
      </c>
      <c r="B23" t="s">
        <v>211</v>
      </c>
      <c r="C23" t="s">
        <v>214</v>
      </c>
      <c r="D23" t="s">
        <v>13</v>
      </c>
      <c r="E23">
        <v>1</v>
      </c>
      <c r="F23">
        <v>1</v>
      </c>
      <c r="G23" t="s">
        <v>60</v>
      </c>
      <c r="H23" t="s">
        <v>212</v>
      </c>
      <c r="I23">
        <v>-7.6E-3</v>
      </c>
      <c r="J23">
        <v>-5.9700000000000003E-2</v>
      </c>
      <c r="K23">
        <v>-14.5</v>
      </c>
      <c r="L23" t="s">
        <v>61</v>
      </c>
      <c r="M23" t="s">
        <v>213</v>
      </c>
      <c r="N23">
        <v>-2.98E-3</v>
      </c>
      <c r="O23">
        <v>-3.61E-2</v>
      </c>
      <c r="P23">
        <v>-52.6</v>
      </c>
      <c r="Q23" s="4"/>
      <c r="R23" s="4">
        <v>1</v>
      </c>
      <c r="S23" s="4">
        <v>1</v>
      </c>
      <c r="T23" s="4"/>
      <c r="U23" s="4">
        <f t="shared" si="0"/>
        <v>-14.5</v>
      </c>
      <c r="V23" s="4">
        <f t="shared" si="1"/>
        <v>-14.5</v>
      </c>
      <c r="W23" s="4">
        <f t="shared" si="2"/>
        <v>-14.5</v>
      </c>
      <c r="X23" s="5"/>
      <c r="Y23" s="5"/>
      <c r="Z23" s="4"/>
      <c r="AA23" s="4"/>
      <c r="AB23" s="4"/>
      <c r="AC23" s="4"/>
      <c r="AD23" s="4">
        <v>2</v>
      </c>
      <c r="AE23" s="4" t="s">
        <v>482</v>
      </c>
      <c r="AF23" s="24">
        <f t="shared" si="3"/>
        <v>-637.62597689790903</v>
      </c>
      <c r="AG23" s="6">
        <f t="shared" si="4"/>
        <v>-637.62597689790903</v>
      </c>
      <c r="AH23" s="24">
        <v>-526.13486378131381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44119</v>
      </c>
      <c r="B24" t="s">
        <v>211</v>
      </c>
      <c r="C24" t="s">
        <v>214</v>
      </c>
      <c r="D24" t="s">
        <v>13</v>
      </c>
      <c r="E24">
        <v>1</v>
      </c>
      <c r="F24">
        <v>1</v>
      </c>
      <c r="G24" t="s">
        <v>60</v>
      </c>
      <c r="H24" t="s">
        <v>212</v>
      </c>
      <c r="I24">
        <v>-7.1399999999999996E-3</v>
      </c>
      <c r="J24">
        <v>-6.0699999999999997E-2</v>
      </c>
      <c r="K24">
        <v>-14.5</v>
      </c>
      <c r="L24" t="s">
        <v>61</v>
      </c>
      <c r="M24" t="s">
        <v>213</v>
      </c>
      <c r="N24">
        <v>4.4299999999999999E-3</v>
      </c>
      <c r="O24">
        <v>5.2699999999999997E-2</v>
      </c>
      <c r="P24">
        <v>-51.8</v>
      </c>
      <c r="Q24" s="4"/>
      <c r="R24" s="4">
        <v>1</v>
      </c>
      <c r="S24" s="4">
        <v>1</v>
      </c>
      <c r="T24" s="4"/>
      <c r="U24" s="4">
        <f t="shared" si="0"/>
        <v>-14.5</v>
      </c>
      <c r="V24" s="4">
        <f t="shared" si="1"/>
        <v>-14.5</v>
      </c>
      <c r="W24" s="4">
        <f t="shared" si="2"/>
        <v>-14.5</v>
      </c>
      <c r="X24" s="4"/>
      <c r="Y24" s="4"/>
      <c r="Z24" s="5"/>
      <c r="AA24" s="5"/>
      <c r="AB24" s="4"/>
      <c r="AC24" s="4"/>
      <c r="AD24" s="4">
        <v>2</v>
      </c>
      <c r="AE24" s="4" t="s">
        <v>482</v>
      </c>
      <c r="AF24" s="24">
        <f t="shared" si="3"/>
        <v>-627.65205006554106</v>
      </c>
      <c r="AG24" s="6">
        <f t="shared" si="4"/>
        <v>-627.65205006554106</v>
      </c>
      <c r="AH24" s="24">
        <v>-518.41858931402101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44119</v>
      </c>
      <c r="B25" t="s">
        <v>211</v>
      </c>
      <c r="C25" t="s">
        <v>214</v>
      </c>
      <c r="D25" t="s">
        <v>13</v>
      </c>
      <c r="E25">
        <v>1</v>
      </c>
      <c r="F25">
        <v>1</v>
      </c>
      <c r="G25" t="s">
        <v>60</v>
      </c>
      <c r="H25" t="s">
        <v>212</v>
      </c>
      <c r="I25">
        <v>-6.6800000000000002E-3</v>
      </c>
      <c r="J25">
        <v>-4.3700000000000003E-2</v>
      </c>
      <c r="K25">
        <v>-14</v>
      </c>
      <c r="L25" t="s">
        <v>61</v>
      </c>
      <c r="M25" t="s">
        <v>213</v>
      </c>
      <c r="N25">
        <v>3.3300000000000001E-3</v>
      </c>
      <c r="O25">
        <v>4.2200000000000001E-2</v>
      </c>
      <c r="P25">
        <v>-51.9</v>
      </c>
      <c r="Q25" s="4"/>
      <c r="R25" s="4">
        <v>1</v>
      </c>
      <c r="S25" s="4">
        <v>1</v>
      </c>
      <c r="T25" s="4"/>
      <c r="U25" s="4">
        <f t="shared" si="0"/>
        <v>-14</v>
      </c>
      <c r="V25" s="4">
        <f t="shared" si="1"/>
        <v>-14</v>
      </c>
      <c r="W25" s="4">
        <f t="shared" si="2"/>
        <v>-14</v>
      </c>
      <c r="X25" s="4"/>
      <c r="Y25" s="4"/>
      <c r="Z25" s="4"/>
      <c r="AA25" s="4"/>
      <c r="AB25" s="5"/>
      <c r="AC25" s="5"/>
      <c r="AD25" s="4">
        <v>2</v>
      </c>
      <c r="AE25" s="4" t="s">
        <v>482</v>
      </c>
      <c r="AF25" s="24">
        <f t="shared" si="3"/>
        <v>-628.83085451883608</v>
      </c>
      <c r="AG25" s="6">
        <f t="shared" si="4"/>
        <v>-628.83085451883608</v>
      </c>
      <c r="AH25" s="24">
        <v>-519.32767144083437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44119</v>
      </c>
      <c r="B26" t="s">
        <v>396</v>
      </c>
      <c r="C26" t="s">
        <v>222</v>
      </c>
      <c r="D26" t="s">
        <v>12</v>
      </c>
      <c r="E26">
        <v>1</v>
      </c>
      <c r="F26">
        <v>1</v>
      </c>
      <c r="G26" t="s">
        <v>60</v>
      </c>
      <c r="H26" t="s">
        <v>212</v>
      </c>
      <c r="I26">
        <v>5.1900000000000002E-3</v>
      </c>
      <c r="J26">
        <v>1.43E-2</v>
      </c>
      <c r="K26">
        <v>-12.4</v>
      </c>
      <c r="L26" t="s">
        <v>61</v>
      </c>
      <c r="M26" t="s">
        <v>213</v>
      </c>
      <c r="N26">
        <v>0.71399999999999997</v>
      </c>
      <c r="O26">
        <v>11.7</v>
      </c>
      <c r="P26">
        <v>48.5</v>
      </c>
      <c r="Q26" s="4">
        <f>100*O27/O26</f>
        <v>85.213675213675231</v>
      </c>
      <c r="R26" s="4">
        <v>1</v>
      </c>
      <c r="S26" s="4">
        <v>1</v>
      </c>
      <c r="T26" s="4"/>
      <c r="U26" s="4">
        <f t="shared" si="0"/>
        <v>-12.4</v>
      </c>
      <c r="V26" s="4">
        <f t="shared" si="1"/>
        <v>-12.4</v>
      </c>
      <c r="W26" s="4">
        <f t="shared" si="2"/>
        <v>-12.4</v>
      </c>
      <c r="X26" s="5"/>
      <c r="Y26" s="5"/>
      <c r="Z26" s="4"/>
      <c r="AA26" s="4"/>
      <c r="AB26" s="5"/>
      <c r="AC26" s="5"/>
      <c r="AD26" s="4">
        <v>2</v>
      </c>
      <c r="AE26" s="4" t="s">
        <v>482</v>
      </c>
      <c r="AF26" s="24">
        <f t="shared" si="3"/>
        <v>589.94661899999994</v>
      </c>
      <c r="AG26" s="6">
        <f t="shared" si="4"/>
        <v>589.94661899999994</v>
      </c>
      <c r="AH26" s="24">
        <v>506.45726423683527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44119</v>
      </c>
      <c r="B27" t="s">
        <v>396</v>
      </c>
      <c r="C27" t="s">
        <v>223</v>
      </c>
      <c r="D27" t="s">
        <v>11</v>
      </c>
      <c r="E27">
        <v>1</v>
      </c>
      <c r="F27">
        <v>1</v>
      </c>
      <c r="G27" t="s">
        <v>60</v>
      </c>
      <c r="H27" t="s">
        <v>212</v>
      </c>
      <c r="I27">
        <v>1.95E-2</v>
      </c>
      <c r="J27">
        <v>0.32500000000000001</v>
      </c>
      <c r="K27">
        <v>-3.78</v>
      </c>
      <c r="L27" t="s">
        <v>61</v>
      </c>
      <c r="M27" t="s">
        <v>213</v>
      </c>
      <c r="N27">
        <v>0.58799999999999997</v>
      </c>
      <c r="O27">
        <v>9.9700000000000006</v>
      </c>
      <c r="P27">
        <v>33.200000000000003</v>
      </c>
      <c r="Q27" s="4"/>
      <c r="R27" s="4">
        <v>1</v>
      </c>
      <c r="S27" s="4">
        <v>1</v>
      </c>
      <c r="T27" s="4"/>
      <c r="U27" s="4">
        <f t="shared" si="0"/>
        <v>-3.78</v>
      </c>
      <c r="V27" s="4">
        <f t="shared" si="1"/>
        <v>-3.78</v>
      </c>
      <c r="W27" s="4">
        <f t="shared" si="2"/>
        <v>-3.78</v>
      </c>
      <c r="X27" s="5"/>
      <c r="Y27" s="5"/>
      <c r="Z27" s="4"/>
      <c r="AA27" s="4"/>
      <c r="AB27" s="4"/>
      <c r="AC27" s="4"/>
      <c r="AD27" s="4">
        <v>2</v>
      </c>
      <c r="AE27" s="4" t="s">
        <v>482</v>
      </c>
      <c r="AF27" s="24">
        <f t="shared" si="3"/>
        <v>420.46724338999991</v>
      </c>
      <c r="AG27" s="6">
        <f t="shared" si="4"/>
        <v>420.46724338999991</v>
      </c>
      <c r="AH27" s="24">
        <v>353.84765280808847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44119</v>
      </c>
      <c r="B28" t="s">
        <v>396</v>
      </c>
      <c r="C28" t="s">
        <v>224</v>
      </c>
      <c r="D28">
        <v>18</v>
      </c>
      <c r="E28">
        <v>1</v>
      </c>
      <c r="F28">
        <v>1</v>
      </c>
      <c r="G28" t="s">
        <v>60</v>
      </c>
      <c r="H28" t="s">
        <v>212</v>
      </c>
      <c r="I28">
        <v>2.1899999999999999E-2</v>
      </c>
      <c r="J28">
        <v>0.48199999999999998</v>
      </c>
      <c r="K28">
        <v>0.58799999999999997</v>
      </c>
      <c r="L28" t="s">
        <v>61</v>
      </c>
      <c r="M28" t="s">
        <v>213</v>
      </c>
      <c r="N28">
        <v>0.35099999999999998</v>
      </c>
      <c r="O28">
        <v>5.92</v>
      </c>
      <c r="P28">
        <v>-1.69</v>
      </c>
      <c r="Q28" s="4"/>
      <c r="R28" s="4">
        <v>1</v>
      </c>
      <c r="S28" s="4">
        <v>1</v>
      </c>
      <c r="T28" s="4"/>
      <c r="U28" s="4">
        <f t="shared" si="0"/>
        <v>0.58799999999999997</v>
      </c>
      <c r="V28" s="4">
        <f t="shared" si="1"/>
        <v>0.58799999999999997</v>
      </c>
      <c r="W28" s="4">
        <f t="shared" si="2"/>
        <v>0.58799999999999997</v>
      </c>
      <c r="X28" s="4"/>
      <c r="Y28" s="4"/>
      <c r="Z28" s="4"/>
      <c r="AA28" s="4"/>
      <c r="AB28" s="5"/>
      <c r="AC28" s="5"/>
      <c r="AD28" s="4">
        <v>2</v>
      </c>
      <c r="AE28" s="4" t="s">
        <v>482</v>
      </c>
      <c r="AF28" s="24">
        <f t="shared" si="3"/>
        <v>8.1913414399999738</v>
      </c>
      <c r="AG28" s="6">
        <f t="shared" si="4"/>
        <v>8.1913414399999738</v>
      </c>
      <c r="AH28" s="24">
        <v>-3.6152851452773405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>
        <v>44119</v>
      </c>
      <c r="B29" t="s">
        <v>396</v>
      </c>
      <c r="C29" t="s">
        <v>225</v>
      </c>
      <c r="D29">
        <v>19</v>
      </c>
      <c r="E29">
        <v>1</v>
      </c>
      <c r="F29">
        <v>1</v>
      </c>
      <c r="G29" t="s">
        <v>60</v>
      </c>
      <c r="H29" t="s">
        <v>212</v>
      </c>
      <c r="I29">
        <v>2.2100000000000002E-2</v>
      </c>
      <c r="J29">
        <v>0.49199999999999999</v>
      </c>
      <c r="K29">
        <v>0.85699999999999998</v>
      </c>
      <c r="L29" t="s">
        <v>61</v>
      </c>
      <c r="M29" t="s">
        <v>213</v>
      </c>
      <c r="N29">
        <v>0.34799999999999998</v>
      </c>
      <c r="O29">
        <v>5.92</v>
      </c>
      <c r="P29">
        <v>-1.73</v>
      </c>
      <c r="Q29" s="4"/>
      <c r="R29" s="4">
        <v>1</v>
      </c>
      <c r="S29" s="4">
        <v>1</v>
      </c>
      <c r="T29" s="4"/>
      <c r="U29" s="4">
        <f t="shared" si="0"/>
        <v>0.85699999999999998</v>
      </c>
      <c r="V29" s="4">
        <f t="shared" si="1"/>
        <v>0.85699999999999998</v>
      </c>
      <c r="W29" s="4">
        <f t="shared" si="2"/>
        <v>0.85699999999999998</v>
      </c>
      <c r="X29" s="4"/>
      <c r="Y29" s="4"/>
      <c r="Z29" s="4"/>
      <c r="AA29" s="4"/>
      <c r="AB29" s="5"/>
      <c r="AC29" s="5"/>
      <c r="AD29" s="4">
        <v>2</v>
      </c>
      <c r="AE29" s="4" t="s">
        <v>482</v>
      </c>
      <c r="AF29" s="24">
        <f t="shared" si="3"/>
        <v>8.1913414399999738</v>
      </c>
      <c r="AG29" s="6">
        <f t="shared" si="4"/>
        <v>8.1913414399999738</v>
      </c>
      <c r="AH29" s="24">
        <v>-3.0786552112187593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44119</v>
      </c>
      <c r="B30" t="s">
        <v>396</v>
      </c>
      <c r="C30" t="s">
        <v>226</v>
      </c>
      <c r="D30">
        <v>20</v>
      </c>
      <c r="E30">
        <v>1</v>
      </c>
      <c r="F30">
        <v>1</v>
      </c>
      <c r="G30" t="s">
        <v>60</v>
      </c>
      <c r="H30" t="s">
        <v>212</v>
      </c>
      <c r="I30">
        <v>4.41E-2</v>
      </c>
      <c r="J30">
        <v>0.433</v>
      </c>
      <c r="K30">
        <v>-0.78300000000000003</v>
      </c>
      <c r="L30" t="s">
        <v>61</v>
      </c>
      <c r="M30" t="s">
        <v>213</v>
      </c>
      <c r="N30">
        <v>0.34599999999999997</v>
      </c>
      <c r="O30">
        <v>5.85</v>
      </c>
      <c r="P30">
        <v>-2.2999999999999998</v>
      </c>
      <c r="Q30" s="4"/>
      <c r="R30" s="4">
        <v>1</v>
      </c>
      <c r="S30" s="4">
        <v>1</v>
      </c>
      <c r="T30" s="4"/>
      <c r="U30" s="4">
        <f t="shared" si="0"/>
        <v>-0.78300000000000003</v>
      </c>
      <c r="V30" s="4">
        <f t="shared" si="1"/>
        <v>-0.78300000000000003</v>
      </c>
      <c r="W30" s="4">
        <f t="shared" si="2"/>
        <v>-0.78300000000000003</v>
      </c>
      <c r="X30" s="4"/>
      <c r="Y30" s="4"/>
      <c r="Z30" s="4"/>
      <c r="AA30" s="4"/>
      <c r="AB30" s="5"/>
      <c r="AC30" s="5"/>
      <c r="AD30" s="4">
        <v>2</v>
      </c>
      <c r="AE30" s="4" t="s">
        <v>482</v>
      </c>
      <c r="AF30" s="24">
        <f t="shared" si="3"/>
        <v>0.87440474999993967</v>
      </c>
      <c r="AG30" s="6">
        <f t="shared" si="4"/>
        <v>0.87440474999993967</v>
      </c>
      <c r="AH30" s="24">
        <v>-8.7260388140033029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44119</v>
      </c>
      <c r="B31" t="s">
        <v>396</v>
      </c>
      <c r="C31" t="s">
        <v>227</v>
      </c>
      <c r="D31">
        <v>21</v>
      </c>
      <c r="E31">
        <v>1</v>
      </c>
      <c r="F31">
        <v>1</v>
      </c>
      <c r="G31" t="s">
        <v>60</v>
      </c>
      <c r="H31" t="s">
        <v>212</v>
      </c>
      <c r="I31">
        <v>2.23E-2</v>
      </c>
      <c r="J31">
        <v>0.499</v>
      </c>
      <c r="K31">
        <v>1.05</v>
      </c>
      <c r="L31" t="s">
        <v>61</v>
      </c>
      <c r="M31" t="s">
        <v>213</v>
      </c>
      <c r="N31">
        <v>0.40600000000000003</v>
      </c>
      <c r="O31">
        <v>6.83</v>
      </c>
      <c r="P31">
        <v>6.16</v>
      </c>
      <c r="Q31" s="4"/>
      <c r="R31" s="4">
        <v>1</v>
      </c>
      <c r="S31" s="4">
        <v>1</v>
      </c>
      <c r="T31" s="4"/>
      <c r="U31" s="4">
        <f t="shared" si="0"/>
        <v>1.05</v>
      </c>
      <c r="V31" s="4">
        <f t="shared" si="1"/>
        <v>1.05</v>
      </c>
      <c r="W31" s="4">
        <f t="shared" si="2"/>
        <v>1.05</v>
      </c>
      <c r="X31" s="4"/>
      <c r="Y31" s="4"/>
      <c r="Z31" s="4"/>
      <c r="AA31" s="4"/>
      <c r="AB31" s="5"/>
      <c r="AC31" s="5"/>
      <c r="AD31" s="4">
        <v>2</v>
      </c>
      <c r="AE31" s="4" t="s">
        <v>482</v>
      </c>
      <c r="AF31" s="24">
        <f t="shared" si="3"/>
        <v>102.72034418999988</v>
      </c>
      <c r="AG31" s="6">
        <f t="shared" si="4"/>
        <v>102.72034418999988</v>
      </c>
      <c r="AH31" s="24">
        <v>78.55595854662802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44119</v>
      </c>
      <c r="B32" t="s">
        <v>396</v>
      </c>
      <c r="C32" t="s">
        <v>228</v>
      </c>
      <c r="D32">
        <v>22</v>
      </c>
      <c r="E32">
        <v>1</v>
      </c>
      <c r="F32">
        <v>1</v>
      </c>
      <c r="G32" t="s">
        <v>60</v>
      </c>
      <c r="H32" t="s">
        <v>212</v>
      </c>
      <c r="I32">
        <v>0.02</v>
      </c>
      <c r="J32">
        <v>0.44400000000000001</v>
      </c>
      <c r="K32">
        <v>-0.47099999999999997</v>
      </c>
      <c r="L32" t="s">
        <v>61</v>
      </c>
      <c r="M32" t="s">
        <v>213</v>
      </c>
      <c r="N32">
        <v>0.34300000000000003</v>
      </c>
      <c r="O32">
        <v>5.8</v>
      </c>
      <c r="P32">
        <v>-2.72</v>
      </c>
      <c r="Q32" s="4"/>
      <c r="R32" s="4">
        <v>1</v>
      </c>
      <c r="S32" s="4">
        <v>1</v>
      </c>
      <c r="T32" s="4"/>
      <c r="U32" s="4">
        <f t="shared" si="0"/>
        <v>-0.47099999999999997</v>
      </c>
      <c r="V32" s="4">
        <f t="shared" si="1"/>
        <v>-0.47099999999999997</v>
      </c>
      <c r="W32" s="4">
        <f t="shared" si="2"/>
        <v>-0.47099999999999997</v>
      </c>
      <c r="X32" s="4"/>
      <c r="Y32" s="4"/>
      <c r="Z32" s="4"/>
      <c r="AA32" s="4"/>
      <c r="AB32" s="5"/>
      <c r="AC32" s="5"/>
      <c r="AD32" s="4">
        <v>2</v>
      </c>
      <c r="AE32" s="4" t="s">
        <v>482</v>
      </c>
      <c r="AF32" s="24">
        <f t="shared" si="3"/>
        <v>-4.3559559999999919</v>
      </c>
      <c r="AG32" s="6">
        <f t="shared" si="4"/>
        <v>-4.3559559999999919</v>
      </c>
      <c r="AH32" s="24">
        <v>-12.086791488602202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44119</v>
      </c>
      <c r="B33" t="s">
        <v>396</v>
      </c>
      <c r="C33" t="s">
        <v>229</v>
      </c>
      <c r="D33">
        <v>23</v>
      </c>
      <c r="E33">
        <v>1</v>
      </c>
      <c r="F33">
        <v>1</v>
      </c>
      <c r="G33" t="s">
        <v>60</v>
      </c>
      <c r="H33" t="s">
        <v>212</v>
      </c>
      <c r="I33">
        <v>8.3599999999999994E-2</v>
      </c>
      <c r="J33">
        <v>1.83</v>
      </c>
      <c r="K33">
        <v>38.9</v>
      </c>
      <c r="L33" t="s">
        <v>61</v>
      </c>
      <c r="M33" t="s">
        <v>213</v>
      </c>
      <c r="N33">
        <v>0.58799999999999997</v>
      </c>
      <c r="O33">
        <v>9.89</v>
      </c>
      <c r="P33">
        <v>32.5</v>
      </c>
      <c r="Q33" s="4"/>
      <c r="R33" s="4">
        <v>1</v>
      </c>
      <c r="S33" s="4">
        <v>1</v>
      </c>
      <c r="T33" s="4"/>
      <c r="U33" s="4">
        <f t="shared" si="0"/>
        <v>38.9</v>
      </c>
      <c r="V33" s="4">
        <f t="shared" si="1"/>
        <v>38.9</v>
      </c>
      <c r="W33" s="4">
        <f t="shared" si="2"/>
        <v>38.9</v>
      </c>
      <c r="X33" s="4"/>
      <c r="Y33" s="4"/>
      <c r="Z33" s="4"/>
      <c r="AA33" s="4"/>
      <c r="AB33" s="5"/>
      <c r="AC33" s="5"/>
      <c r="AD33" s="4">
        <v>2</v>
      </c>
      <c r="AE33" s="4" t="s">
        <v>482</v>
      </c>
      <c r="AF33" s="24">
        <f t="shared" si="3"/>
        <v>412.53405891</v>
      </c>
      <c r="AG33" s="6">
        <f t="shared" si="4"/>
        <v>412.53405891</v>
      </c>
      <c r="AH33" s="24">
        <v>352.18464869408649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44119</v>
      </c>
      <c r="B34" t="s">
        <v>396</v>
      </c>
      <c r="C34" t="s">
        <v>230</v>
      </c>
      <c r="D34">
        <v>24</v>
      </c>
      <c r="E34">
        <v>1</v>
      </c>
      <c r="F34">
        <v>1</v>
      </c>
      <c r="G34" t="s">
        <v>60</v>
      </c>
      <c r="H34" t="s">
        <v>212</v>
      </c>
      <c r="I34">
        <v>8.2699999999999996E-2</v>
      </c>
      <c r="J34">
        <v>1.88</v>
      </c>
      <c r="K34">
        <v>40.4</v>
      </c>
      <c r="L34" t="s">
        <v>61</v>
      </c>
      <c r="M34" t="s">
        <v>213</v>
      </c>
      <c r="N34">
        <v>0.61</v>
      </c>
      <c r="O34">
        <v>10.4</v>
      </c>
      <c r="P34">
        <v>36.5</v>
      </c>
      <c r="Q34" s="4"/>
      <c r="R34" s="4">
        <v>1</v>
      </c>
      <c r="S34" s="4">
        <v>1</v>
      </c>
      <c r="T34" s="4"/>
      <c r="U34" s="4">
        <f t="shared" si="0"/>
        <v>40.4</v>
      </c>
      <c r="V34" s="4">
        <f t="shared" si="1"/>
        <v>40.4</v>
      </c>
      <c r="W34" s="4">
        <f t="shared" si="2"/>
        <v>40.4</v>
      </c>
      <c r="X34" s="4"/>
      <c r="Y34" s="4"/>
      <c r="Z34" s="4"/>
      <c r="AA34" s="4"/>
      <c r="AB34" s="5"/>
      <c r="AC34" s="5"/>
      <c r="AD34" s="4">
        <v>2</v>
      </c>
      <c r="AE34" s="4" t="s">
        <v>482</v>
      </c>
      <c r="AF34" s="24">
        <f t="shared" si="3"/>
        <v>462.96273599999984</v>
      </c>
      <c r="AG34" s="6">
        <f t="shared" si="4"/>
        <v>462.96273599999984</v>
      </c>
      <c r="AH34" s="24">
        <v>398.68001420913583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44119</v>
      </c>
      <c r="B35" t="s">
        <v>396</v>
      </c>
      <c r="C35" t="s">
        <v>231</v>
      </c>
      <c r="D35">
        <v>25</v>
      </c>
      <c r="E35">
        <v>1</v>
      </c>
      <c r="F35">
        <v>1</v>
      </c>
      <c r="G35" t="s">
        <v>60</v>
      </c>
      <c r="H35" t="s">
        <v>212</v>
      </c>
      <c r="I35">
        <v>8.0299999999999996E-2</v>
      </c>
      <c r="J35">
        <v>1.82</v>
      </c>
      <c r="K35">
        <v>38.6</v>
      </c>
      <c r="L35" t="s">
        <v>61</v>
      </c>
      <c r="M35" t="s">
        <v>213</v>
      </c>
      <c r="N35">
        <v>0.60199999999999998</v>
      </c>
      <c r="O35">
        <v>10.199999999999999</v>
      </c>
      <c r="P35">
        <v>34.9</v>
      </c>
      <c r="Q35" s="4"/>
      <c r="R35" s="4">
        <v>1</v>
      </c>
      <c r="S35" s="4">
        <v>1</v>
      </c>
      <c r="T35" s="4"/>
      <c r="U35" s="4">
        <f t="shared" si="0"/>
        <v>38.6</v>
      </c>
      <c r="V35" s="4">
        <f t="shared" si="1"/>
        <v>38.6</v>
      </c>
      <c r="W35" s="4">
        <f t="shared" si="2"/>
        <v>38.6</v>
      </c>
      <c r="X35" s="4"/>
      <c r="Y35" s="4"/>
      <c r="Z35" s="4"/>
      <c r="AA35" s="4"/>
      <c r="AB35" s="5"/>
      <c r="AC35" s="5"/>
      <c r="AD35" s="4">
        <v>2</v>
      </c>
      <c r="AE35" s="4" t="s">
        <v>482</v>
      </c>
      <c r="AF35" s="24">
        <f t="shared" si="3"/>
        <v>443.22788399999979</v>
      </c>
      <c r="AG35" s="6">
        <f t="shared" si="4"/>
        <v>443.22788399999979</v>
      </c>
      <c r="AH35" s="24">
        <v>381.74252420749525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44119</v>
      </c>
      <c r="B36" t="s">
        <v>396</v>
      </c>
      <c r="C36" t="s">
        <v>232</v>
      </c>
      <c r="D36">
        <v>26</v>
      </c>
      <c r="E36">
        <v>1</v>
      </c>
      <c r="F36">
        <v>1</v>
      </c>
      <c r="G36" t="s">
        <v>60</v>
      </c>
      <c r="H36" t="s">
        <v>212</v>
      </c>
      <c r="I36">
        <v>8.3599999999999994E-2</v>
      </c>
      <c r="J36">
        <v>1.85</v>
      </c>
      <c r="K36">
        <v>39.5</v>
      </c>
      <c r="L36" t="s">
        <v>61</v>
      </c>
      <c r="M36" t="s">
        <v>213</v>
      </c>
      <c r="N36">
        <v>0.64300000000000002</v>
      </c>
      <c r="O36">
        <v>10.8</v>
      </c>
      <c r="P36">
        <v>40.6</v>
      </c>
      <c r="Q36" s="4"/>
      <c r="R36" s="4">
        <v>1</v>
      </c>
      <c r="S36" s="4">
        <v>1</v>
      </c>
      <c r="T36" s="4"/>
      <c r="U36" s="4">
        <f t="shared" si="0"/>
        <v>39.5</v>
      </c>
      <c r="V36" s="4">
        <f t="shared" si="1"/>
        <v>39.5</v>
      </c>
      <c r="W36" s="4">
        <f t="shared" si="2"/>
        <v>39.5</v>
      </c>
      <c r="X36" s="4"/>
      <c r="Y36" s="4"/>
      <c r="Z36" s="4"/>
      <c r="AA36" s="4"/>
      <c r="AB36" s="5"/>
      <c r="AC36" s="5"/>
      <c r="AD36" s="4">
        <v>2</v>
      </c>
      <c r="AE36" s="4" t="s">
        <v>482</v>
      </c>
      <c r="AF36" s="24">
        <f t="shared" si="3"/>
        <v>502.27334399999984</v>
      </c>
      <c r="AG36" s="6">
        <f t="shared" si="4"/>
        <v>502.27334399999984</v>
      </c>
      <c r="AH36" s="24">
        <v>436.46071315099857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44119</v>
      </c>
      <c r="B37" t="s">
        <v>396</v>
      </c>
      <c r="C37" t="s">
        <v>233</v>
      </c>
      <c r="D37">
        <v>27</v>
      </c>
      <c r="E37">
        <v>1</v>
      </c>
      <c r="F37">
        <v>1</v>
      </c>
      <c r="G37" t="s">
        <v>60</v>
      </c>
      <c r="H37" t="s">
        <v>212</v>
      </c>
      <c r="I37">
        <v>8.2199999999999995E-2</v>
      </c>
      <c r="J37">
        <v>1.82</v>
      </c>
      <c r="K37">
        <v>38.4</v>
      </c>
      <c r="L37" t="s">
        <v>61</v>
      </c>
      <c r="M37" t="s">
        <v>213</v>
      </c>
      <c r="N37">
        <v>0.60799999999999998</v>
      </c>
      <c r="O37">
        <v>10.3</v>
      </c>
      <c r="P37">
        <v>35.6</v>
      </c>
      <c r="Q37" s="4"/>
      <c r="R37" s="4">
        <v>1</v>
      </c>
      <c r="S37" s="4">
        <v>1</v>
      </c>
      <c r="T37" s="4"/>
      <c r="U37" s="4">
        <f t="shared" si="0"/>
        <v>38.4</v>
      </c>
      <c r="V37" s="4">
        <f t="shared" si="1"/>
        <v>38.4</v>
      </c>
      <c r="W37" s="4">
        <f t="shared" si="2"/>
        <v>38.4</v>
      </c>
      <c r="X37" s="4"/>
      <c r="Y37" s="4"/>
      <c r="Z37" s="4"/>
      <c r="AA37" s="4"/>
      <c r="AB37" s="4"/>
      <c r="AC37" s="4"/>
      <c r="AD37" s="4">
        <v>2</v>
      </c>
      <c r="AE37" s="4" t="s">
        <v>482</v>
      </c>
      <c r="AF37" s="24">
        <f t="shared" si="3"/>
        <v>453.10193900000002</v>
      </c>
      <c r="AG37" s="6">
        <f t="shared" si="4"/>
        <v>453.10193900000002</v>
      </c>
      <c r="AH37" s="24">
        <v>392.60238384500951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44119</v>
      </c>
      <c r="B38" t="s">
        <v>396</v>
      </c>
      <c r="C38" t="s">
        <v>234</v>
      </c>
      <c r="D38">
        <v>15</v>
      </c>
      <c r="E38">
        <v>1</v>
      </c>
      <c r="F38">
        <v>1</v>
      </c>
      <c r="G38" t="s">
        <v>60</v>
      </c>
      <c r="H38" t="s">
        <v>212</v>
      </c>
      <c r="I38">
        <v>5.7099999999999998E-2</v>
      </c>
      <c r="J38">
        <v>1.3</v>
      </c>
      <c r="K38">
        <v>23.8</v>
      </c>
      <c r="L38" t="s">
        <v>61</v>
      </c>
      <c r="M38" t="s">
        <v>213</v>
      </c>
      <c r="N38">
        <v>0.49299999999999999</v>
      </c>
      <c r="O38">
        <v>8.3000000000000007</v>
      </c>
      <c r="P38">
        <v>18.8</v>
      </c>
      <c r="Q38" s="4"/>
      <c r="R38" s="4">
        <v>1</v>
      </c>
      <c r="S38" s="4">
        <v>1</v>
      </c>
      <c r="T38" s="4"/>
      <c r="U38" s="4">
        <f t="shared" si="0"/>
        <v>23.8</v>
      </c>
      <c r="V38" s="4">
        <f t="shared" si="1"/>
        <v>23.8</v>
      </c>
      <c r="W38" s="4">
        <f t="shared" si="2"/>
        <v>23.8</v>
      </c>
      <c r="X38" s="5">
        <f>100*(W38-25)/25</f>
        <v>-4.7999999999999972</v>
      </c>
      <c r="Y38" s="5" t="str">
        <f>IF((ABS(X38))&lt;=20,"PASS","FAIL")</f>
        <v>PASS</v>
      </c>
      <c r="Z38" s="7"/>
      <c r="AA38" s="7"/>
      <c r="AB38" s="4"/>
      <c r="AC38" s="4"/>
      <c r="AD38" s="4">
        <v>2</v>
      </c>
      <c r="AE38" s="4" t="s">
        <v>482</v>
      </c>
      <c r="AF38" s="24">
        <f t="shared" si="3"/>
        <v>253.10181899999998</v>
      </c>
      <c r="AG38" s="6">
        <f t="shared" si="4"/>
        <v>253.10181899999998</v>
      </c>
      <c r="AH38" s="24">
        <v>214.3083502000475</v>
      </c>
      <c r="AI38" s="5">
        <f>100*(AH38-250)/250</f>
        <v>-14.276659919981</v>
      </c>
      <c r="AJ38" s="5" t="str">
        <f>IF((ABS(AI38))&lt;=20,"PASS","FAIL")</f>
        <v>PASS</v>
      </c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44119</v>
      </c>
      <c r="B39" t="s">
        <v>396</v>
      </c>
      <c r="C39" t="s">
        <v>214</v>
      </c>
      <c r="D39" t="s">
        <v>13</v>
      </c>
      <c r="E39">
        <v>1</v>
      </c>
      <c r="F39">
        <v>1</v>
      </c>
      <c r="G39" t="s">
        <v>60</v>
      </c>
      <c r="H39" t="s">
        <v>212</v>
      </c>
      <c r="I39">
        <v>-6.7400000000000003E-3</v>
      </c>
      <c r="J39">
        <v>-4.9700000000000001E-2</v>
      </c>
      <c r="K39">
        <v>-14.2</v>
      </c>
      <c r="L39" t="s">
        <v>61</v>
      </c>
      <c r="M39" t="s">
        <v>213</v>
      </c>
      <c r="N39">
        <v>-5.3299999999999997E-3</v>
      </c>
      <c r="O39">
        <v>-0.10199999999999999</v>
      </c>
      <c r="P39">
        <v>-53.1</v>
      </c>
      <c r="Q39" s="4"/>
      <c r="R39" s="4">
        <v>1</v>
      </c>
      <c r="S39" s="4">
        <v>1</v>
      </c>
      <c r="T39" s="4"/>
      <c r="U39" s="4">
        <f t="shared" si="0"/>
        <v>-14.2</v>
      </c>
      <c r="V39" s="4">
        <f t="shared" si="1"/>
        <v>-14.2</v>
      </c>
      <c r="W39" s="4">
        <f t="shared" si="2"/>
        <v>-14.2</v>
      </c>
      <c r="X39" s="5"/>
      <c r="Y39" s="5"/>
      <c r="Z39" s="4"/>
      <c r="AA39" s="4"/>
      <c r="AB39" s="5"/>
      <c r="AC39" s="5"/>
      <c r="AD39" s="4">
        <v>2</v>
      </c>
      <c r="AE39" s="4" t="s">
        <v>482</v>
      </c>
      <c r="AF39" s="24">
        <f t="shared" si="3"/>
        <v>-645.03455681160005</v>
      </c>
      <c r="AG39" s="6">
        <f t="shared" si="4"/>
        <v>-645.03455681160005</v>
      </c>
      <c r="AH39" s="24">
        <v>-532.00418185671924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44119</v>
      </c>
      <c r="B40" t="s">
        <v>396</v>
      </c>
      <c r="C40" t="s">
        <v>235</v>
      </c>
      <c r="D40">
        <v>28</v>
      </c>
      <c r="E40">
        <v>1</v>
      </c>
      <c r="F40">
        <v>1</v>
      </c>
      <c r="G40" t="s">
        <v>60</v>
      </c>
      <c r="H40" t="s">
        <v>212</v>
      </c>
      <c r="I40">
        <v>5.5100000000000003E-2</v>
      </c>
      <c r="J40">
        <v>1.31</v>
      </c>
      <c r="K40">
        <v>24</v>
      </c>
      <c r="L40" t="s">
        <v>61</v>
      </c>
      <c r="M40" t="s">
        <v>213</v>
      </c>
      <c r="N40">
        <v>0.42199999999999999</v>
      </c>
      <c r="O40">
        <v>7.07</v>
      </c>
      <c r="P40">
        <v>8.16</v>
      </c>
      <c r="Q40" s="4"/>
      <c r="R40" s="4">
        <v>1</v>
      </c>
      <c r="S40" s="4">
        <v>1</v>
      </c>
      <c r="T40" s="4"/>
      <c r="U40" s="4">
        <f t="shared" si="0"/>
        <v>24</v>
      </c>
      <c r="V40" s="4">
        <f t="shared" si="1"/>
        <v>24</v>
      </c>
      <c r="W40" s="4">
        <f t="shared" si="2"/>
        <v>24</v>
      </c>
      <c r="X40" s="5"/>
      <c r="Y40" s="5"/>
      <c r="Z40" s="4"/>
      <c r="AA40" s="4"/>
      <c r="AB40" s="7"/>
      <c r="AC40" s="7"/>
      <c r="AD40" s="4">
        <v>2</v>
      </c>
      <c r="AE40" s="4" t="s">
        <v>482</v>
      </c>
      <c r="AF40" s="24">
        <f t="shared" si="3"/>
        <v>127.46810978999997</v>
      </c>
      <c r="AG40" s="6">
        <f t="shared" si="4"/>
        <v>127.46810978999997</v>
      </c>
      <c r="AH40" s="24">
        <v>105.68690316525036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44119</v>
      </c>
      <c r="B41" t="s">
        <v>396</v>
      </c>
      <c r="C41" t="s">
        <v>236</v>
      </c>
      <c r="D41">
        <v>29</v>
      </c>
      <c r="E41">
        <v>1</v>
      </c>
      <c r="F41">
        <v>1</v>
      </c>
      <c r="G41" t="s">
        <v>60</v>
      </c>
      <c r="H41" t="s">
        <v>212</v>
      </c>
      <c r="I41">
        <v>5.6300000000000003E-2</v>
      </c>
      <c r="J41">
        <v>1.31</v>
      </c>
      <c r="K41">
        <v>23.8</v>
      </c>
      <c r="L41" t="s">
        <v>61</v>
      </c>
      <c r="M41" t="s">
        <v>213</v>
      </c>
      <c r="N41">
        <v>0.51200000000000001</v>
      </c>
      <c r="O41">
        <v>8.69</v>
      </c>
      <c r="P41">
        <v>22.1</v>
      </c>
      <c r="Q41" s="4"/>
      <c r="R41" s="4">
        <v>1</v>
      </c>
      <c r="S41" s="4">
        <v>1</v>
      </c>
      <c r="T41" s="4"/>
      <c r="U41" s="4">
        <f t="shared" si="0"/>
        <v>23.8</v>
      </c>
      <c r="V41" s="4">
        <f t="shared" si="1"/>
        <v>23.8</v>
      </c>
      <c r="W41" s="4">
        <f t="shared" si="2"/>
        <v>23.8</v>
      </c>
      <c r="X41" s="4"/>
      <c r="Y41" s="4"/>
      <c r="Z41" s="5"/>
      <c r="AA41" s="5"/>
      <c r="AB41" s="5"/>
      <c r="AC41" s="5"/>
      <c r="AD41" s="4">
        <v>2</v>
      </c>
      <c r="AE41" s="4" t="s">
        <v>482</v>
      </c>
      <c r="AF41" s="24">
        <f t="shared" si="3"/>
        <v>292.51807730999985</v>
      </c>
      <c r="AG41" s="6">
        <f t="shared" si="4"/>
        <v>292.51807730999985</v>
      </c>
      <c r="AH41" s="24">
        <v>251.64358121458605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44119</v>
      </c>
      <c r="B42" t="s">
        <v>396</v>
      </c>
      <c r="C42" t="s">
        <v>237</v>
      </c>
      <c r="D42">
        <v>30</v>
      </c>
      <c r="E42">
        <v>1</v>
      </c>
      <c r="F42">
        <v>1</v>
      </c>
      <c r="G42" t="s">
        <v>60</v>
      </c>
      <c r="H42" t="s">
        <v>212</v>
      </c>
      <c r="I42">
        <v>5.5500000000000001E-2</v>
      </c>
      <c r="J42">
        <v>1.27</v>
      </c>
      <c r="K42">
        <v>22.9</v>
      </c>
      <c r="L42" t="s">
        <v>61</v>
      </c>
      <c r="M42" t="s">
        <v>213</v>
      </c>
      <c r="N42">
        <v>0.495</v>
      </c>
      <c r="O42">
        <v>8.41</v>
      </c>
      <c r="P42">
        <v>19.7</v>
      </c>
      <c r="Q42" s="4"/>
      <c r="R42" s="4">
        <v>1</v>
      </c>
      <c r="S42" s="4">
        <v>1</v>
      </c>
      <c r="T42" s="4"/>
      <c r="U42" s="4">
        <f t="shared" si="0"/>
        <v>22.9</v>
      </c>
      <c r="V42" s="4">
        <f t="shared" si="1"/>
        <v>22.9</v>
      </c>
      <c r="W42" s="4">
        <f t="shared" si="2"/>
        <v>22.9</v>
      </c>
      <c r="X42" s="5"/>
      <c r="Y42" s="5"/>
      <c r="Z42" s="5"/>
      <c r="AA42" s="5"/>
      <c r="AB42" s="4"/>
      <c r="AC42" s="4"/>
      <c r="AD42" s="4">
        <v>2</v>
      </c>
      <c r="AE42" s="4" t="s">
        <v>482</v>
      </c>
      <c r="AF42" s="24">
        <f t="shared" si="3"/>
        <v>264.23964250999995</v>
      </c>
      <c r="AG42" s="6">
        <f t="shared" si="4"/>
        <v>264.23964250999995</v>
      </c>
      <c r="AH42" s="24">
        <v>227.2878064954233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44119</v>
      </c>
      <c r="B43" t="s">
        <v>396</v>
      </c>
      <c r="C43" t="s">
        <v>238</v>
      </c>
      <c r="D43">
        <v>31</v>
      </c>
      <c r="E43">
        <v>1</v>
      </c>
      <c r="F43">
        <v>1</v>
      </c>
      <c r="G43" t="s">
        <v>60</v>
      </c>
      <c r="H43" t="s">
        <v>212</v>
      </c>
      <c r="I43">
        <v>5.57E-2</v>
      </c>
      <c r="J43">
        <v>1.28</v>
      </c>
      <c r="K43">
        <v>23.1</v>
      </c>
      <c r="L43" t="s">
        <v>61</v>
      </c>
      <c r="M43" t="s">
        <v>213</v>
      </c>
      <c r="N43">
        <v>0.48299999999999998</v>
      </c>
      <c r="O43">
        <v>8.16</v>
      </c>
      <c r="P43">
        <v>17.5</v>
      </c>
      <c r="Q43" s="4"/>
      <c r="R43" s="4">
        <v>1</v>
      </c>
      <c r="S43" s="4">
        <v>1</v>
      </c>
      <c r="T43" s="4"/>
      <c r="U43" s="4">
        <f t="shared" si="0"/>
        <v>23.1</v>
      </c>
      <c r="V43" s="4">
        <f t="shared" si="1"/>
        <v>23.1</v>
      </c>
      <c r="W43" s="4">
        <f t="shared" si="2"/>
        <v>23.1</v>
      </c>
      <c r="X43" s="5"/>
      <c r="Y43" s="5"/>
      <c r="Z43" s="5"/>
      <c r="AA43" s="5"/>
      <c r="AB43" s="4"/>
      <c r="AC43" s="4"/>
      <c r="AD43" s="4">
        <v>2</v>
      </c>
      <c r="AE43" s="4" t="s">
        <v>482</v>
      </c>
      <c r="AF43" s="24">
        <f t="shared" si="3"/>
        <v>238.90320575999999</v>
      </c>
      <c r="AG43" s="6">
        <f t="shared" si="4"/>
        <v>238.90320575999999</v>
      </c>
      <c r="AH43" s="24">
        <v>205.5903123585334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44119</v>
      </c>
      <c r="B44" t="s">
        <v>396</v>
      </c>
      <c r="C44" t="s">
        <v>239</v>
      </c>
      <c r="D44">
        <v>32</v>
      </c>
      <c r="E44">
        <v>1</v>
      </c>
      <c r="F44">
        <v>1</v>
      </c>
      <c r="G44" t="s">
        <v>60</v>
      </c>
      <c r="H44" t="s">
        <v>212</v>
      </c>
      <c r="I44">
        <v>5.7299999999999997E-2</v>
      </c>
      <c r="J44">
        <v>1.32</v>
      </c>
      <c r="K44">
        <v>24.1</v>
      </c>
      <c r="L44" t="s">
        <v>61</v>
      </c>
      <c r="M44" t="s">
        <v>213</v>
      </c>
      <c r="N44">
        <v>0.51700000000000002</v>
      </c>
      <c r="O44">
        <v>8.6999999999999993</v>
      </c>
      <c r="P44">
        <v>22.2</v>
      </c>
      <c r="Q44" s="4"/>
      <c r="R44" s="4">
        <v>1</v>
      </c>
      <c r="S44" s="4">
        <v>1</v>
      </c>
      <c r="T44" s="4"/>
      <c r="U44" s="4">
        <f t="shared" si="0"/>
        <v>24.1</v>
      </c>
      <c r="V44" s="4">
        <f t="shared" si="1"/>
        <v>24.1</v>
      </c>
      <c r="W44" s="4">
        <f t="shared" si="2"/>
        <v>24.1</v>
      </c>
      <c r="X44" s="5"/>
      <c r="Y44" s="5"/>
      <c r="Z44" s="4"/>
      <c r="AA44" s="4"/>
      <c r="AB44" s="4"/>
      <c r="AC44" s="4"/>
      <c r="AD44" s="4">
        <v>2</v>
      </c>
      <c r="AE44" s="4" t="s">
        <v>482</v>
      </c>
      <c r="AF44" s="24">
        <f t="shared" si="3"/>
        <v>293.52609899999993</v>
      </c>
      <c r="AG44" s="6">
        <f t="shared" si="4"/>
        <v>293.52609899999993</v>
      </c>
      <c r="AH44" s="24">
        <v>254.98932883751976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44119</v>
      </c>
      <c r="B45" t="s">
        <v>396</v>
      </c>
      <c r="C45" t="s">
        <v>240</v>
      </c>
      <c r="D45">
        <v>33</v>
      </c>
      <c r="E45">
        <v>1</v>
      </c>
      <c r="F45">
        <v>1</v>
      </c>
      <c r="G45" t="s">
        <v>60</v>
      </c>
      <c r="H45" t="s">
        <v>212</v>
      </c>
      <c r="I45">
        <v>5.1499999999999997E-2</v>
      </c>
      <c r="J45">
        <v>1.22</v>
      </c>
      <c r="K45">
        <v>21.5</v>
      </c>
      <c r="L45" t="s">
        <v>61</v>
      </c>
      <c r="M45" t="s">
        <v>213</v>
      </c>
      <c r="N45">
        <v>0.52200000000000002</v>
      </c>
      <c r="O45">
        <v>8.8800000000000008</v>
      </c>
      <c r="P45">
        <v>23.8</v>
      </c>
      <c r="Q45" s="4"/>
      <c r="R45" s="4">
        <v>1</v>
      </c>
      <c r="S45" s="4">
        <v>1</v>
      </c>
      <c r="T45" s="4"/>
      <c r="U45" s="4">
        <f t="shared" si="0"/>
        <v>21.5</v>
      </c>
      <c r="V45" s="4">
        <f t="shared" si="1"/>
        <v>21.5</v>
      </c>
      <c r="W45" s="4">
        <f t="shared" si="2"/>
        <v>21.5</v>
      </c>
      <c r="X45" s="5"/>
      <c r="Y45" s="5"/>
      <c r="Z45" s="7"/>
      <c r="AA45" s="7"/>
      <c r="AB45" s="4"/>
      <c r="AC45" s="4"/>
      <c r="AD45" s="4">
        <v>2</v>
      </c>
      <c r="AE45" s="4" t="s">
        <v>482</v>
      </c>
      <c r="AF45" s="24">
        <f t="shared" si="3"/>
        <v>311.64781823999999</v>
      </c>
      <c r="AG45" s="6">
        <f t="shared" si="4"/>
        <v>311.64781823999999</v>
      </c>
      <c r="AH45" s="24">
        <v>272.04692061610075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44119</v>
      </c>
      <c r="B46" t="s">
        <v>396</v>
      </c>
      <c r="C46" t="s">
        <v>241</v>
      </c>
      <c r="D46">
        <v>34</v>
      </c>
      <c r="E46">
        <v>1</v>
      </c>
      <c r="F46">
        <v>1</v>
      </c>
      <c r="G46" t="s">
        <v>60</v>
      </c>
      <c r="H46" t="s">
        <v>212</v>
      </c>
      <c r="I46">
        <v>5.0700000000000002E-2</v>
      </c>
      <c r="J46">
        <v>1.19</v>
      </c>
      <c r="K46">
        <v>20.6</v>
      </c>
      <c r="L46" t="s">
        <v>61</v>
      </c>
      <c r="M46" t="s">
        <v>213</v>
      </c>
      <c r="N46">
        <v>0.52600000000000002</v>
      </c>
      <c r="O46">
        <v>8.84</v>
      </c>
      <c r="P46">
        <v>23.4</v>
      </c>
      <c r="Q46" s="4"/>
      <c r="R46" s="4">
        <v>1</v>
      </c>
      <c r="S46" s="4">
        <v>1</v>
      </c>
      <c r="T46" s="4"/>
      <c r="U46" s="4">
        <f t="shared" si="0"/>
        <v>20.6</v>
      </c>
      <c r="V46" s="4">
        <f t="shared" si="1"/>
        <v>20.6</v>
      </c>
      <c r="W46" s="4">
        <f t="shared" si="2"/>
        <v>20.6</v>
      </c>
      <c r="X46" s="4"/>
      <c r="Y46" s="4"/>
      <c r="Z46" s="7"/>
      <c r="AA46" s="7"/>
      <c r="AD46" s="4">
        <v>2</v>
      </c>
      <c r="AE46" s="4" t="s">
        <v>482</v>
      </c>
      <c r="AF46" s="24">
        <f t="shared" si="3"/>
        <v>307.62448175999998</v>
      </c>
      <c r="AG46" s="6">
        <f t="shared" si="4"/>
        <v>307.62448175999998</v>
      </c>
      <c r="AH46" s="24">
        <v>269.27241102120746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44119</v>
      </c>
      <c r="B47" t="s">
        <v>396</v>
      </c>
      <c r="C47" t="s">
        <v>242</v>
      </c>
      <c r="D47">
        <v>35</v>
      </c>
      <c r="E47">
        <v>1</v>
      </c>
      <c r="F47">
        <v>1</v>
      </c>
      <c r="G47" t="s">
        <v>60</v>
      </c>
      <c r="H47" t="s">
        <v>212</v>
      </c>
      <c r="I47">
        <v>5.0999999999999997E-2</v>
      </c>
      <c r="J47">
        <v>1.22</v>
      </c>
      <c r="K47">
        <v>21.3</v>
      </c>
      <c r="L47" t="s">
        <v>61</v>
      </c>
      <c r="M47" t="s">
        <v>213</v>
      </c>
      <c r="N47">
        <v>0.48599999999999999</v>
      </c>
      <c r="O47">
        <v>8.26</v>
      </c>
      <c r="P47">
        <v>18.399999999999999</v>
      </c>
      <c r="Q47" s="4"/>
      <c r="R47" s="4">
        <v>1</v>
      </c>
      <c r="S47" s="4">
        <v>1</v>
      </c>
      <c r="T47" s="4"/>
      <c r="U47" s="4">
        <f t="shared" si="0"/>
        <v>21.3</v>
      </c>
      <c r="V47" s="4">
        <f t="shared" si="1"/>
        <v>21.3</v>
      </c>
      <c r="W47" s="4">
        <f t="shared" si="2"/>
        <v>21.3</v>
      </c>
      <c r="X47" s="5"/>
      <c r="Y47" s="5"/>
      <c r="AB47" s="7"/>
      <c r="AC47" s="7"/>
      <c r="AD47" s="4">
        <v>2</v>
      </c>
      <c r="AE47" s="4" t="s">
        <v>482</v>
      </c>
      <c r="AF47" s="24">
        <f t="shared" si="3"/>
        <v>249.04772395999987</v>
      </c>
      <c r="AG47" s="6">
        <f t="shared" si="4"/>
        <v>249.04772395999987</v>
      </c>
      <c r="AH47" s="24">
        <v>217.69580584962299</v>
      </c>
      <c r="AI47" s="5"/>
      <c r="AJ47" s="5"/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44119</v>
      </c>
      <c r="B48" t="s">
        <v>396</v>
      </c>
      <c r="C48" t="s">
        <v>243</v>
      </c>
      <c r="D48">
        <v>36</v>
      </c>
      <c r="E48">
        <v>1</v>
      </c>
      <c r="F48">
        <v>1</v>
      </c>
      <c r="G48" t="s">
        <v>60</v>
      </c>
      <c r="H48" t="s">
        <v>212</v>
      </c>
      <c r="I48">
        <v>0.104</v>
      </c>
      <c r="J48">
        <v>2.2599999999999998</v>
      </c>
      <c r="K48">
        <v>51.3</v>
      </c>
      <c r="L48" t="s">
        <v>61</v>
      </c>
      <c r="M48" t="s">
        <v>213</v>
      </c>
      <c r="N48">
        <v>0.996</v>
      </c>
      <c r="O48">
        <v>16.899999999999999</v>
      </c>
      <c r="P48">
        <v>93.8</v>
      </c>
      <c r="Q48" s="4"/>
      <c r="R48" s="4">
        <v>1</v>
      </c>
      <c r="S48" s="4">
        <v>1</v>
      </c>
      <c r="T48" s="4"/>
      <c r="U48" s="4">
        <f t="shared" si="0"/>
        <v>51.3</v>
      </c>
      <c r="V48" s="4">
        <f t="shared" si="1"/>
        <v>51.3</v>
      </c>
      <c r="W48" s="4">
        <f t="shared" si="2"/>
        <v>51.3</v>
      </c>
      <c r="X48" s="4"/>
      <c r="Y48" s="4"/>
      <c r="Z48" s="4"/>
      <c r="AA48" s="4"/>
      <c r="AB48" s="7"/>
      <c r="AC48" s="7"/>
      <c r="AD48" s="4">
        <v>2</v>
      </c>
      <c r="AE48" s="4" t="s">
        <v>482</v>
      </c>
      <c r="AF48" s="24">
        <f t="shared" si="3"/>
        <v>1075.4761309999999</v>
      </c>
      <c r="AG48" s="6">
        <f t="shared" si="4"/>
        <v>1075.4761309999999</v>
      </c>
      <c r="AH48" s="24">
        <v>1005.5596706660903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44119</v>
      </c>
      <c r="B49" t="s">
        <v>396</v>
      </c>
      <c r="C49" t="s">
        <v>244</v>
      </c>
      <c r="D49">
        <v>37</v>
      </c>
      <c r="E49">
        <v>1</v>
      </c>
      <c r="F49">
        <v>1</v>
      </c>
      <c r="G49" t="s">
        <v>60</v>
      </c>
      <c r="H49" t="s">
        <v>212</v>
      </c>
      <c r="I49">
        <v>6.2199999999999998E-2</v>
      </c>
      <c r="J49">
        <v>1.44</v>
      </c>
      <c r="K49">
        <v>27.6</v>
      </c>
      <c r="L49" t="s">
        <v>61</v>
      </c>
      <c r="M49" t="s">
        <v>213</v>
      </c>
      <c r="N49">
        <v>0.59299999999999997</v>
      </c>
      <c r="O49">
        <v>10</v>
      </c>
      <c r="P49">
        <v>33.4</v>
      </c>
      <c r="Q49" s="4"/>
      <c r="R49" s="4">
        <v>1</v>
      </c>
      <c r="S49" s="4">
        <v>1</v>
      </c>
      <c r="T49" s="4"/>
      <c r="U49" s="4">
        <f t="shared" si="0"/>
        <v>27.6</v>
      </c>
      <c r="V49" s="4">
        <f t="shared" si="1"/>
        <v>27.6</v>
      </c>
      <c r="W49" s="4">
        <f t="shared" si="2"/>
        <v>27.6</v>
      </c>
      <c r="X49" s="5"/>
      <c r="Y49" s="5"/>
      <c r="Z49" s="4"/>
      <c r="AA49" s="4"/>
      <c r="AB49" s="5"/>
      <c r="AC49" s="5"/>
      <c r="AD49" s="4">
        <v>2</v>
      </c>
      <c r="AE49" s="4" t="s">
        <v>482</v>
      </c>
      <c r="AF49" s="24">
        <f t="shared" si="3"/>
        <v>423.43999999999994</v>
      </c>
      <c r="AG49" s="6">
        <f t="shared" si="4"/>
        <v>423.43999999999994</v>
      </c>
      <c r="AH49" s="24">
        <v>376.99443066209585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44119</v>
      </c>
      <c r="B50" t="s">
        <v>396</v>
      </c>
      <c r="C50" t="s">
        <v>234</v>
      </c>
      <c r="D50">
        <v>16</v>
      </c>
      <c r="E50">
        <v>1</v>
      </c>
      <c r="F50">
        <v>1</v>
      </c>
      <c r="G50" t="s">
        <v>60</v>
      </c>
      <c r="H50" t="s">
        <v>212</v>
      </c>
      <c r="I50">
        <v>7.3200000000000001E-2</v>
      </c>
      <c r="J50">
        <v>1.32</v>
      </c>
      <c r="K50">
        <v>24.3</v>
      </c>
      <c r="L50" t="s">
        <v>61</v>
      </c>
      <c r="M50" t="s">
        <v>213</v>
      </c>
      <c r="N50">
        <v>0.499</v>
      </c>
      <c r="O50">
        <v>8.41</v>
      </c>
      <c r="P50">
        <v>19.7</v>
      </c>
      <c r="Q50" s="4"/>
      <c r="R50" s="4">
        <v>1</v>
      </c>
      <c r="S50" s="4">
        <v>1</v>
      </c>
      <c r="T50" s="4"/>
      <c r="U50" s="4">
        <f t="shared" si="0"/>
        <v>24.3</v>
      </c>
      <c r="V50" s="4">
        <f t="shared" si="1"/>
        <v>24.3</v>
      </c>
      <c r="W50" s="4">
        <f t="shared" si="2"/>
        <v>24.3</v>
      </c>
      <c r="X50" s="5">
        <f>100*(W50-25)/25</f>
        <v>-2.7999999999999972</v>
      </c>
      <c r="Y50" s="5" t="str">
        <f>IF((ABS(X50))&lt;=20,"PASS","FAIL")</f>
        <v>PASS</v>
      </c>
      <c r="Z50" s="4"/>
      <c r="AA50" s="4"/>
      <c r="AB50" s="4"/>
      <c r="AC50" s="4"/>
      <c r="AD50" s="4">
        <v>2</v>
      </c>
      <c r="AE50" s="4" t="s">
        <v>482</v>
      </c>
      <c r="AF50" s="24">
        <f t="shared" si="3"/>
        <v>264.23964250999995</v>
      </c>
      <c r="AG50" s="6">
        <f t="shared" si="4"/>
        <v>264.23964250999995</v>
      </c>
      <c r="AH50" s="24">
        <v>233.64066412514177</v>
      </c>
      <c r="AI50" s="5">
        <f>100*(AH50-250)/250</f>
        <v>-6.5437343499432927</v>
      </c>
      <c r="AJ50" s="5" t="str">
        <f>IF((ABS(AI50))&lt;=20,"PASS","FAIL")</f>
        <v>PASS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44119</v>
      </c>
      <c r="B51" t="s">
        <v>396</v>
      </c>
      <c r="C51" t="s">
        <v>214</v>
      </c>
      <c r="D51" t="s">
        <v>13</v>
      </c>
      <c r="E51">
        <v>1</v>
      </c>
      <c r="F51">
        <v>1</v>
      </c>
      <c r="G51" t="s">
        <v>60</v>
      </c>
      <c r="H51" t="s">
        <v>212</v>
      </c>
      <c r="I51">
        <v>-7.2399999999999999E-3</v>
      </c>
      <c r="J51">
        <v>-5.6099999999999997E-2</v>
      </c>
      <c r="K51">
        <v>-14.4</v>
      </c>
      <c r="L51" t="s">
        <v>61</v>
      </c>
      <c r="M51" t="s">
        <v>213</v>
      </c>
      <c r="N51">
        <v>-4.4000000000000003E-3</v>
      </c>
      <c r="O51">
        <v>-0.112</v>
      </c>
      <c r="P51">
        <v>-53.2</v>
      </c>
      <c r="Q51" s="4"/>
      <c r="R51" s="4">
        <v>1</v>
      </c>
      <c r="S51" s="4">
        <v>1</v>
      </c>
      <c r="T51" s="4"/>
      <c r="U51" s="4">
        <f t="shared" si="0"/>
        <v>-14.4</v>
      </c>
      <c r="V51" s="4">
        <f t="shared" si="1"/>
        <v>-14.4</v>
      </c>
      <c r="W51" s="4">
        <f t="shared" si="2"/>
        <v>-14.4</v>
      </c>
      <c r="X51" s="4"/>
      <c r="Y51" s="4"/>
      <c r="Z51" s="4"/>
      <c r="AA51" s="4"/>
      <c r="AB51" s="4"/>
      <c r="AC51" s="4"/>
      <c r="AD51" s="4">
        <v>2</v>
      </c>
      <c r="AE51" s="4" t="s">
        <v>482</v>
      </c>
      <c r="AF51" s="24">
        <f t="shared" si="3"/>
        <v>-646.15927541760004</v>
      </c>
      <c r="AG51" s="6">
        <f t="shared" si="4"/>
        <v>-646.15927541760004</v>
      </c>
      <c r="AH51" s="24">
        <v>-533.01162744425835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44119</v>
      </c>
      <c r="B52" t="s">
        <v>396</v>
      </c>
      <c r="C52" t="s">
        <v>245</v>
      </c>
      <c r="D52">
        <v>38</v>
      </c>
      <c r="E52">
        <v>1</v>
      </c>
      <c r="F52">
        <v>1</v>
      </c>
      <c r="G52" t="s">
        <v>60</v>
      </c>
      <c r="H52" t="s">
        <v>212</v>
      </c>
      <c r="I52">
        <v>5.33E-2</v>
      </c>
      <c r="J52">
        <v>1.23</v>
      </c>
      <c r="K52">
        <v>21.7</v>
      </c>
      <c r="L52" t="s">
        <v>61</v>
      </c>
      <c r="M52" t="s">
        <v>213</v>
      </c>
      <c r="N52">
        <v>0.50900000000000001</v>
      </c>
      <c r="O52">
        <v>8.58</v>
      </c>
      <c r="P52">
        <v>21.2</v>
      </c>
      <c r="Q52" s="4"/>
      <c r="R52" s="4">
        <v>1</v>
      </c>
      <c r="S52" s="4">
        <v>1</v>
      </c>
      <c r="T52" s="4"/>
      <c r="U52" s="4">
        <f t="shared" si="0"/>
        <v>21.7</v>
      </c>
      <c r="V52" s="4">
        <f t="shared" si="1"/>
        <v>21.7</v>
      </c>
      <c r="W52" s="4">
        <f t="shared" si="2"/>
        <v>21.7</v>
      </c>
      <c r="X52" s="5"/>
      <c r="Y52" s="5"/>
      <c r="Z52" s="7"/>
      <c r="AA52" s="7"/>
      <c r="AB52" s="4"/>
      <c r="AC52" s="4"/>
      <c r="AD52" s="4">
        <v>2</v>
      </c>
      <c r="AE52" s="4" t="s">
        <v>482</v>
      </c>
      <c r="AF52" s="24">
        <f t="shared" si="3"/>
        <v>281.42108843999995</v>
      </c>
      <c r="AG52" s="6">
        <f t="shared" si="4"/>
        <v>281.42108843999995</v>
      </c>
      <c r="AH52" s="24">
        <v>250.68869251590968</v>
      </c>
      <c r="AI52" s="5"/>
      <c r="AJ52" s="5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44119</v>
      </c>
      <c r="B53" t="s">
        <v>396</v>
      </c>
      <c r="C53" t="s">
        <v>246</v>
      </c>
      <c r="D53">
        <v>39</v>
      </c>
      <c r="E53">
        <v>1</v>
      </c>
      <c r="F53">
        <v>1</v>
      </c>
      <c r="G53" t="s">
        <v>60</v>
      </c>
      <c r="H53" t="s">
        <v>212</v>
      </c>
      <c r="I53">
        <v>0.23</v>
      </c>
      <c r="J53">
        <v>4.5599999999999996</v>
      </c>
      <c r="K53">
        <v>120</v>
      </c>
      <c r="L53" t="s">
        <v>61</v>
      </c>
      <c r="M53" t="s">
        <v>213</v>
      </c>
      <c r="N53">
        <v>0.84599999999999997</v>
      </c>
      <c r="O53">
        <v>14.3</v>
      </c>
      <c r="P53">
        <v>70.8</v>
      </c>
      <c r="Q53" s="4"/>
      <c r="R53" s="4">
        <v>1</v>
      </c>
      <c r="S53" s="4">
        <v>1</v>
      </c>
      <c r="T53" s="4"/>
      <c r="U53" s="4">
        <f t="shared" si="0"/>
        <v>120</v>
      </c>
      <c r="V53" s="4">
        <f t="shared" si="1"/>
        <v>120</v>
      </c>
      <c r="W53" s="4">
        <f t="shared" si="2"/>
        <v>120</v>
      </c>
      <c r="X53" s="5"/>
      <c r="Y53" s="5"/>
      <c r="Z53" s="4"/>
      <c r="AA53" s="4"/>
      <c r="AB53" s="5"/>
      <c r="AC53" s="5"/>
      <c r="AD53" s="4">
        <v>2</v>
      </c>
      <c r="AE53" s="4" t="s">
        <v>482</v>
      </c>
      <c r="AF53" s="24">
        <f t="shared" si="3"/>
        <v>837.19257899999991</v>
      </c>
      <c r="AG53" s="6">
        <f t="shared" si="4"/>
        <v>837.19257899999991</v>
      </c>
      <c r="AH53" s="24">
        <v>774.35621937642406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44119</v>
      </c>
      <c r="B54" t="s">
        <v>396</v>
      </c>
      <c r="C54" t="s">
        <v>247</v>
      </c>
      <c r="D54">
        <v>40</v>
      </c>
      <c r="E54">
        <v>1</v>
      </c>
      <c r="F54">
        <v>1</v>
      </c>
      <c r="G54" t="s">
        <v>60</v>
      </c>
      <c r="H54" t="s">
        <v>212</v>
      </c>
      <c r="I54">
        <v>6.4399999999999999E-2</v>
      </c>
      <c r="J54">
        <v>1.44</v>
      </c>
      <c r="K54">
        <v>27.6</v>
      </c>
      <c r="L54" t="s">
        <v>61</v>
      </c>
      <c r="M54" t="s">
        <v>213</v>
      </c>
      <c r="N54">
        <v>0.46899999999999997</v>
      </c>
      <c r="O54">
        <v>7.98</v>
      </c>
      <c r="P54">
        <v>16</v>
      </c>
      <c r="Q54" s="4"/>
      <c r="R54" s="4">
        <v>1</v>
      </c>
      <c r="S54" s="4">
        <v>1</v>
      </c>
      <c r="T54" s="4"/>
      <c r="U54" s="4">
        <f t="shared" si="0"/>
        <v>27.6</v>
      </c>
      <c r="V54" s="4">
        <f t="shared" si="1"/>
        <v>27.6</v>
      </c>
      <c r="W54" s="4">
        <f t="shared" si="2"/>
        <v>27.6</v>
      </c>
      <c r="X54" s="5"/>
      <c r="Y54" s="5"/>
      <c r="Z54" s="4"/>
      <c r="AA54" s="4"/>
      <c r="AB54" s="7"/>
      <c r="AC54" s="7"/>
      <c r="AD54" s="4">
        <v>2</v>
      </c>
      <c r="AE54" s="4" t="s">
        <v>482</v>
      </c>
      <c r="AF54" s="24">
        <f t="shared" si="3"/>
        <v>220.60966283999994</v>
      </c>
      <c r="AG54" s="6">
        <f t="shared" si="4"/>
        <v>220.60966283999994</v>
      </c>
      <c r="AH54" s="24">
        <v>197.73288838367222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44119</v>
      </c>
      <c r="B55" t="s">
        <v>396</v>
      </c>
      <c r="C55" t="s">
        <v>248</v>
      </c>
      <c r="D55">
        <v>41</v>
      </c>
      <c r="E55">
        <v>1</v>
      </c>
      <c r="F55">
        <v>1</v>
      </c>
      <c r="G55" t="s">
        <v>60</v>
      </c>
      <c r="H55" t="s">
        <v>212</v>
      </c>
      <c r="I55">
        <v>6.2600000000000003E-2</v>
      </c>
      <c r="J55">
        <v>1.44</v>
      </c>
      <c r="K55">
        <v>27.7</v>
      </c>
      <c r="L55" t="s">
        <v>61</v>
      </c>
      <c r="M55" t="s">
        <v>213</v>
      </c>
      <c r="N55">
        <v>0.53</v>
      </c>
      <c r="O55">
        <v>8.98</v>
      </c>
      <c r="P55">
        <v>24.6</v>
      </c>
      <c r="Q55" s="4"/>
      <c r="R55" s="4">
        <v>1</v>
      </c>
      <c r="S55" s="4">
        <v>1</v>
      </c>
      <c r="T55" s="4"/>
      <c r="U55" s="4">
        <f t="shared" si="0"/>
        <v>27.7</v>
      </c>
      <c r="V55" s="4">
        <f t="shared" si="1"/>
        <v>27.7</v>
      </c>
      <c r="W55" s="4">
        <f t="shared" si="2"/>
        <v>27.7</v>
      </c>
      <c r="X55" s="4"/>
      <c r="Y55" s="4"/>
      <c r="Z55" s="5"/>
      <c r="AA55" s="5"/>
      <c r="AB55" s="5"/>
      <c r="AC55" s="5"/>
      <c r="AD55" s="4">
        <v>2</v>
      </c>
      <c r="AE55" s="4" t="s">
        <v>482</v>
      </c>
      <c r="AF55" s="24">
        <f t="shared" si="3"/>
        <v>321.69687884000007</v>
      </c>
      <c r="AG55" s="6">
        <f t="shared" si="4"/>
        <v>321.69687884000007</v>
      </c>
      <c r="AH55" s="24">
        <v>289.63020828034576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44119</v>
      </c>
      <c r="B56" t="s">
        <v>396</v>
      </c>
      <c r="C56" t="s">
        <v>249</v>
      </c>
      <c r="D56">
        <v>42</v>
      </c>
      <c r="E56">
        <v>1</v>
      </c>
      <c r="F56">
        <v>1</v>
      </c>
      <c r="G56" t="s">
        <v>60</v>
      </c>
      <c r="H56" t="s">
        <v>212</v>
      </c>
      <c r="I56">
        <v>6.9800000000000001E-2</v>
      </c>
      <c r="J56">
        <v>1.56</v>
      </c>
      <c r="K56">
        <v>30.9</v>
      </c>
      <c r="L56" t="s">
        <v>61</v>
      </c>
      <c r="M56" t="s">
        <v>213</v>
      </c>
      <c r="N56">
        <v>0.54200000000000004</v>
      </c>
      <c r="O56">
        <v>9.18</v>
      </c>
      <c r="P56">
        <v>26.4</v>
      </c>
      <c r="Q56" s="4"/>
      <c r="R56" s="4">
        <v>1</v>
      </c>
      <c r="S56" s="4">
        <v>1</v>
      </c>
      <c r="T56" s="4"/>
      <c r="U56" s="4">
        <f t="shared" si="0"/>
        <v>30.9</v>
      </c>
      <c r="V56" s="4">
        <f t="shared" si="1"/>
        <v>30.9</v>
      </c>
      <c r="W56" s="4">
        <f t="shared" si="2"/>
        <v>30.9</v>
      </c>
      <c r="X56" s="5"/>
      <c r="Y56" s="5"/>
      <c r="Z56" s="5"/>
      <c r="AA56" s="5"/>
      <c r="AB56" s="4"/>
      <c r="AC56" s="4"/>
      <c r="AD56" s="4">
        <v>2</v>
      </c>
      <c r="AE56" s="4" t="s">
        <v>482</v>
      </c>
      <c r="AF56" s="24">
        <f t="shared" si="3"/>
        <v>341.75522603999991</v>
      </c>
      <c r="AG56" s="6">
        <f t="shared" si="4"/>
        <v>341.75522603999991</v>
      </c>
      <c r="AH56" s="24">
        <v>308.76113622228377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44119</v>
      </c>
      <c r="B57" t="s">
        <v>396</v>
      </c>
      <c r="C57" t="s">
        <v>250</v>
      </c>
      <c r="D57" s="19">
        <v>43</v>
      </c>
      <c r="E57">
        <v>1</v>
      </c>
      <c r="F57">
        <v>1</v>
      </c>
      <c r="G57" t="s">
        <v>60</v>
      </c>
      <c r="H57" t="s">
        <v>212</v>
      </c>
      <c r="I57">
        <v>6.4600000000000005E-2</v>
      </c>
      <c r="J57">
        <v>1.46</v>
      </c>
      <c r="K57">
        <v>28.1</v>
      </c>
      <c r="L57" t="s">
        <v>61</v>
      </c>
      <c r="M57" t="s">
        <v>213</v>
      </c>
      <c r="N57">
        <v>0.56499999999999995</v>
      </c>
      <c r="O57">
        <v>9.58</v>
      </c>
      <c r="P57">
        <v>29.8</v>
      </c>
      <c r="Q57" s="4"/>
      <c r="R57" s="4">
        <v>1</v>
      </c>
      <c r="S57" s="4">
        <v>1</v>
      </c>
      <c r="T57" s="4"/>
      <c r="U57" s="4">
        <f t="shared" si="0"/>
        <v>28.1</v>
      </c>
      <c r="V57" s="4">
        <f t="shared" si="1"/>
        <v>28.1</v>
      </c>
      <c r="W57" s="4">
        <f t="shared" si="2"/>
        <v>28.1</v>
      </c>
      <c r="X57" s="5"/>
      <c r="Y57" s="5"/>
      <c r="Z57" s="7">
        <f>ABS(100*ABS(W57-W49)/AVERAGE(W57,W49))</f>
        <v>1.7953321364452424</v>
      </c>
      <c r="AA57" s="7" t="str">
        <f>IF(W57&gt;10, (IF((AND(Z57&gt;=0,Z57&lt;=20)=TRUE),"PASS","FAIL")),(IF((AND(Z57&gt;=0,Z57&lt;=50)=TRUE),"PASS","FAIL")))</f>
        <v>PASS</v>
      </c>
      <c r="AB57" s="7"/>
      <c r="AC57" s="7"/>
      <c r="AD57" s="4">
        <v>2</v>
      </c>
      <c r="AE57" s="4" t="s">
        <v>482</v>
      </c>
      <c r="AF57" s="24">
        <f t="shared" si="3"/>
        <v>381.71282443999996</v>
      </c>
      <c r="AG57" s="6">
        <f t="shared" si="4"/>
        <v>381.71282443999996</v>
      </c>
      <c r="AH57" s="24">
        <v>346.23699454601922</v>
      </c>
      <c r="AI57" s="5"/>
      <c r="AJ57" s="5"/>
      <c r="AK57" s="7">
        <f>ABS(100*ABS(AH57-AH49)/AVERAGE(AH57,AH49))</f>
        <v>8.5055585374283087</v>
      </c>
      <c r="AL57" s="7" t="str">
        <f>IF(AH57&gt;10, (IF((AND(AK57&gt;=0,AK57&lt;=20)=TRUE),"PASS","FAIL")),(IF((AND(AK57&gt;=0,AK57&lt;=50)=TRUE),"PASS","FAIL")))</f>
        <v>PASS</v>
      </c>
      <c r="AM57" s="7"/>
      <c r="AN57" s="7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44119</v>
      </c>
      <c r="B58" t="s">
        <v>396</v>
      </c>
      <c r="C58" t="s">
        <v>251</v>
      </c>
      <c r="D58" s="19">
        <v>44</v>
      </c>
      <c r="E58">
        <v>1</v>
      </c>
      <c r="F58">
        <v>1</v>
      </c>
      <c r="G58" t="s">
        <v>60</v>
      </c>
      <c r="H58" t="s">
        <v>212</v>
      </c>
      <c r="I58">
        <v>0.113</v>
      </c>
      <c r="J58">
        <v>2.2799999999999998</v>
      </c>
      <c r="K58">
        <v>51.8</v>
      </c>
      <c r="L58" t="s">
        <v>61</v>
      </c>
      <c r="M58" t="s">
        <v>213</v>
      </c>
      <c r="N58">
        <v>0.66800000000000004</v>
      </c>
      <c r="O58">
        <v>11.3</v>
      </c>
      <c r="P58">
        <v>44.7</v>
      </c>
      <c r="Q58" s="4"/>
      <c r="R58" s="4">
        <v>1</v>
      </c>
      <c r="S58" s="4">
        <v>1</v>
      </c>
      <c r="T58" s="4"/>
      <c r="U58" s="4">
        <f t="shared" si="0"/>
        <v>51.8</v>
      </c>
      <c r="V58" s="4">
        <f t="shared" si="1"/>
        <v>51.8</v>
      </c>
      <c r="W58" s="4">
        <f t="shared" si="2"/>
        <v>51.8</v>
      </c>
      <c r="X58" s="5"/>
      <c r="Y58" s="5"/>
      <c r="Z58" s="7"/>
      <c r="AA58" s="7"/>
      <c r="AB58" s="7">
        <f>100*((W58*10250)-(W56*10000))/(1000*250)</f>
        <v>88.78</v>
      </c>
      <c r="AC58" s="7" t="str">
        <f>IF(W58&gt;30, (IF((AND(AB58&gt;=80,AB58&lt;=120)=TRUE),"PASS","FAIL")),(IF((AND(AB58&gt;=50,AB58&lt;=150)=TRUE),"PASS","FAIL")))</f>
        <v>PASS</v>
      </c>
      <c r="AD58" s="4">
        <v>2</v>
      </c>
      <c r="AE58" s="4" t="s">
        <v>482</v>
      </c>
      <c r="AF58" s="24">
        <f t="shared" si="3"/>
        <v>551.11329899999998</v>
      </c>
      <c r="AG58" s="6">
        <f t="shared" si="4"/>
        <v>551.11329899999998</v>
      </c>
      <c r="AH58" s="24">
        <v>504.9582689107051</v>
      </c>
      <c r="AI58" s="5"/>
      <c r="AJ58" s="5"/>
      <c r="AK58" s="7"/>
      <c r="AL58" s="7"/>
      <c r="AM58" s="7">
        <f>100*((AH58*10250)-(AH56*10000))/(10000*250)</f>
        <v>83.528435764475603</v>
      </c>
      <c r="AN58" s="7" t="str">
        <f>IF(AH58&gt;30, (IF((AND(AM58&gt;=80,AM58&lt;=120)=TRUE),"PASS","FAIL")),(IF((AND(AM58&gt;=50,AM58&lt;=150)=TRUE),"PASS","FAIL")))</f>
        <v>PASS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44119</v>
      </c>
      <c r="B59" t="s">
        <v>396</v>
      </c>
      <c r="C59" t="s">
        <v>252</v>
      </c>
      <c r="D59">
        <v>45</v>
      </c>
      <c r="E59">
        <v>1</v>
      </c>
      <c r="F59">
        <v>1</v>
      </c>
      <c r="G59" t="s">
        <v>60</v>
      </c>
      <c r="H59" t="s">
        <v>212</v>
      </c>
      <c r="I59">
        <v>6.1899999999999997E-2</v>
      </c>
      <c r="J59">
        <v>1.41</v>
      </c>
      <c r="K59">
        <v>26.7</v>
      </c>
      <c r="L59" t="s">
        <v>61</v>
      </c>
      <c r="M59" t="s">
        <v>213</v>
      </c>
      <c r="N59">
        <v>0.53</v>
      </c>
      <c r="O59">
        <v>8.94</v>
      </c>
      <c r="P59">
        <v>24.3</v>
      </c>
      <c r="Q59" s="4"/>
      <c r="R59" s="4">
        <v>1</v>
      </c>
      <c r="S59" s="4">
        <v>1</v>
      </c>
      <c r="T59" s="4"/>
      <c r="U59" s="4">
        <f t="shared" si="0"/>
        <v>26.7</v>
      </c>
      <c r="V59" s="4">
        <f t="shared" si="1"/>
        <v>26.7</v>
      </c>
      <c r="W59" s="4">
        <f t="shared" si="2"/>
        <v>26.7</v>
      </c>
      <c r="X59" s="5"/>
      <c r="Y59" s="5"/>
      <c r="Z59" s="7"/>
      <c r="AA59" s="7"/>
      <c r="AB59" s="4"/>
      <c r="AC59" s="4"/>
      <c r="AD59" s="4">
        <v>2</v>
      </c>
      <c r="AE59" s="4" t="s">
        <v>482</v>
      </c>
      <c r="AF59" s="24">
        <f t="shared" si="3"/>
        <v>317.6788455599999</v>
      </c>
      <c r="AG59" s="6">
        <f t="shared" si="4"/>
        <v>317.6788455599999</v>
      </c>
      <c r="AH59" s="24">
        <v>289.44136360535396</v>
      </c>
      <c r="AI59" s="5"/>
      <c r="AJ59" s="5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44119</v>
      </c>
      <c r="B60" t="s">
        <v>396</v>
      </c>
      <c r="C60" t="s">
        <v>253</v>
      </c>
      <c r="D60">
        <v>46</v>
      </c>
      <c r="E60">
        <v>1</v>
      </c>
      <c r="F60">
        <v>1</v>
      </c>
      <c r="G60" t="s">
        <v>60</v>
      </c>
      <c r="H60" t="s">
        <v>212</v>
      </c>
      <c r="I60">
        <v>6.8000000000000005E-2</v>
      </c>
      <c r="J60">
        <v>1.32</v>
      </c>
      <c r="K60">
        <v>24.2</v>
      </c>
      <c r="L60" t="s">
        <v>61</v>
      </c>
      <c r="M60" t="s">
        <v>213</v>
      </c>
      <c r="N60">
        <v>0.52200000000000002</v>
      </c>
      <c r="O60">
        <v>8.7799999999999994</v>
      </c>
      <c r="P60">
        <v>22.9</v>
      </c>
      <c r="R60" s="4">
        <v>1</v>
      </c>
      <c r="S60" s="4">
        <v>1</v>
      </c>
      <c r="T60" s="4"/>
      <c r="U60" s="4">
        <f t="shared" si="0"/>
        <v>24.2</v>
      </c>
      <c r="V60" s="4">
        <f t="shared" si="1"/>
        <v>24.2</v>
      </c>
      <c r="W60" s="4">
        <f t="shared" si="2"/>
        <v>24.2</v>
      </c>
      <c r="X60" s="5"/>
      <c r="Y60" s="5"/>
      <c r="AD60" s="4">
        <v>2</v>
      </c>
      <c r="AE60" s="4" t="s">
        <v>482</v>
      </c>
      <c r="AF60" s="24">
        <f t="shared" si="3"/>
        <v>301.58549963999997</v>
      </c>
      <c r="AG60" s="6">
        <f t="shared" si="4"/>
        <v>301.58549963999997</v>
      </c>
      <c r="AH60" s="24">
        <v>275.64155592587792</v>
      </c>
      <c r="AI60" s="5"/>
      <c r="AJ60" s="5"/>
      <c r="AO60" s="4"/>
      <c r="AP60" s="4"/>
      <c r="AQ60" s="4"/>
    </row>
    <row r="61" spans="1:70" x14ac:dyDescent="0.2">
      <c r="A61" s="1">
        <v>44119</v>
      </c>
      <c r="B61" t="s">
        <v>396</v>
      </c>
      <c r="C61" t="s">
        <v>254</v>
      </c>
      <c r="D61">
        <v>47</v>
      </c>
      <c r="E61">
        <v>1</v>
      </c>
      <c r="F61">
        <v>1</v>
      </c>
      <c r="G61" t="s">
        <v>60</v>
      </c>
      <c r="H61" t="s">
        <v>212</v>
      </c>
      <c r="I61">
        <v>7.3999999999999996E-2</v>
      </c>
      <c r="J61">
        <v>1.65</v>
      </c>
      <c r="K61">
        <v>33.6</v>
      </c>
      <c r="L61" t="s">
        <v>61</v>
      </c>
      <c r="M61" t="s">
        <v>213</v>
      </c>
      <c r="N61">
        <v>0.54800000000000004</v>
      </c>
      <c r="O61">
        <v>9.33</v>
      </c>
      <c r="P61">
        <v>27.6</v>
      </c>
      <c r="R61" s="4">
        <v>1</v>
      </c>
      <c r="S61" s="4">
        <v>1</v>
      </c>
      <c r="T61" s="4"/>
      <c r="U61" s="4">
        <f t="shared" si="0"/>
        <v>33.6</v>
      </c>
      <c r="V61" s="4">
        <f t="shared" si="1"/>
        <v>33.6</v>
      </c>
      <c r="W61" s="4">
        <f t="shared" si="2"/>
        <v>33.6</v>
      </c>
      <c r="X61" s="5"/>
      <c r="Y61" s="5"/>
      <c r="Z61" s="7"/>
      <c r="AA61" s="7"/>
      <c r="AB61" s="4"/>
      <c r="AC61" s="4"/>
      <c r="AD61" s="4">
        <v>2</v>
      </c>
      <c r="AE61" s="4" t="s">
        <v>482</v>
      </c>
      <c r="AF61" s="24">
        <f t="shared" si="3"/>
        <v>356.76418418999992</v>
      </c>
      <c r="AG61" s="6">
        <f t="shared" si="4"/>
        <v>356.76418418999992</v>
      </c>
      <c r="AH61" s="24">
        <v>326.9945737941224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 x14ac:dyDescent="0.2">
      <c r="A62" s="1">
        <v>44119</v>
      </c>
      <c r="B62" t="s">
        <v>396</v>
      </c>
      <c r="C62" t="s">
        <v>234</v>
      </c>
      <c r="D62">
        <v>17</v>
      </c>
      <c r="E62">
        <v>1</v>
      </c>
      <c r="F62">
        <v>1</v>
      </c>
      <c r="G62" t="s">
        <v>60</v>
      </c>
      <c r="H62" t="s">
        <v>212</v>
      </c>
      <c r="I62">
        <v>5.6899999999999999E-2</v>
      </c>
      <c r="J62">
        <v>1.31</v>
      </c>
      <c r="K62">
        <v>24</v>
      </c>
      <c r="L62" t="s">
        <v>61</v>
      </c>
      <c r="M62" t="s">
        <v>213</v>
      </c>
      <c r="N62">
        <v>0.497</v>
      </c>
      <c r="O62">
        <v>8.4600000000000009</v>
      </c>
      <c r="P62">
        <v>20.100000000000001</v>
      </c>
      <c r="R62" s="4">
        <v>1</v>
      </c>
      <c r="S62" s="4">
        <v>1</v>
      </c>
      <c r="T62" s="4"/>
      <c r="U62" s="4">
        <f t="shared" si="0"/>
        <v>24</v>
      </c>
      <c r="V62" s="4">
        <f t="shared" si="1"/>
        <v>24</v>
      </c>
      <c r="W62" s="4">
        <f t="shared" si="2"/>
        <v>24</v>
      </c>
      <c r="X62" s="5">
        <f>100*(W62-25)/25</f>
        <v>-4</v>
      </c>
      <c r="Y62" s="5" t="str">
        <f>IF((ABS(X62))&lt;=20,"PASS","FAIL")</f>
        <v>PASS</v>
      </c>
      <c r="Z62" s="7"/>
      <c r="AA62" s="7"/>
      <c r="AB62" s="7"/>
      <c r="AC62" s="7"/>
      <c r="AD62" s="4">
        <v>2</v>
      </c>
      <c r="AE62" s="4" t="s">
        <v>482</v>
      </c>
      <c r="AF62" s="24">
        <f t="shared" si="3"/>
        <v>269.29698636000001</v>
      </c>
      <c r="AG62" s="6">
        <f t="shared" si="4"/>
        <v>269.29698636000001</v>
      </c>
      <c r="AH62" s="24">
        <v>247.96486929862112</v>
      </c>
      <c r="AI62" s="5">
        <f>100*(AH62-250)/250</f>
        <v>-0.81405228055155021</v>
      </c>
      <c r="AJ62" s="5" t="str">
        <f>IF((ABS(AI62))&lt;=20,"PASS","FAIL")</f>
        <v>PASS</v>
      </c>
      <c r="AK62" s="7"/>
      <c r="AL62" s="7"/>
      <c r="AM62" s="7"/>
      <c r="AN62" s="7"/>
      <c r="AO62" s="4"/>
      <c r="AP62" s="4"/>
      <c r="AQ62" s="4"/>
    </row>
    <row r="63" spans="1:70" x14ac:dyDescent="0.2">
      <c r="A63" s="1">
        <v>44119</v>
      </c>
      <c r="B63" t="s">
        <v>396</v>
      </c>
      <c r="C63" t="s">
        <v>214</v>
      </c>
      <c r="D63" t="s">
        <v>13</v>
      </c>
      <c r="E63">
        <v>1</v>
      </c>
      <c r="F63">
        <v>1</v>
      </c>
      <c r="G63" t="s">
        <v>60</v>
      </c>
      <c r="H63" t="s">
        <v>212</v>
      </c>
      <c r="I63">
        <v>-5.6899999999999997E-3</v>
      </c>
      <c r="J63">
        <v>-4.3200000000000002E-2</v>
      </c>
      <c r="K63">
        <v>-14</v>
      </c>
      <c r="L63" t="s">
        <v>61</v>
      </c>
      <c r="M63" t="s">
        <v>213</v>
      </c>
      <c r="N63">
        <v>5.4799999999999996E-3</v>
      </c>
      <c r="O63">
        <v>1.9699999999999999E-2</v>
      </c>
      <c r="P63">
        <v>-52.1</v>
      </c>
      <c r="R63" s="4">
        <v>1</v>
      </c>
      <c r="S63" s="4">
        <v>1</v>
      </c>
      <c r="T63" s="4"/>
      <c r="U63" s="4">
        <f t="shared" si="0"/>
        <v>-14</v>
      </c>
      <c r="V63" s="4">
        <f t="shared" si="1"/>
        <v>-14</v>
      </c>
      <c r="W63" s="4">
        <f t="shared" si="2"/>
        <v>-14</v>
      </c>
      <c r="X63" s="5"/>
      <c r="Y63" s="5"/>
      <c r="Z63" s="7"/>
      <c r="AA63" s="7"/>
      <c r="AB63" s="7"/>
      <c r="AC63" s="7"/>
      <c r="AD63" s="4">
        <v>2</v>
      </c>
      <c r="AE63" s="4" t="s">
        <v>482</v>
      </c>
      <c r="AF63" s="24">
        <f t="shared" si="3"/>
        <v>-631.3573562648611</v>
      </c>
      <c r="AG63" s="6">
        <f t="shared" si="4"/>
        <v>-631.3573562648611</v>
      </c>
      <c r="AH63" s="24">
        <v>-521.21630848031157</v>
      </c>
      <c r="AI63" s="5"/>
      <c r="AJ63" s="5"/>
      <c r="AK63" s="7"/>
      <c r="AL63" s="7"/>
      <c r="AM63" s="7"/>
      <c r="AN63" s="7"/>
      <c r="AO63" s="4"/>
      <c r="AP63" s="4"/>
      <c r="AQ63" s="4"/>
    </row>
    <row r="64" spans="1:70" x14ac:dyDescent="0.2">
      <c r="A64" s="1">
        <v>44119</v>
      </c>
      <c r="B64" t="s">
        <v>396</v>
      </c>
      <c r="C64" t="s">
        <v>255</v>
      </c>
      <c r="D64">
        <v>48</v>
      </c>
      <c r="E64">
        <v>1</v>
      </c>
      <c r="F64">
        <v>1</v>
      </c>
      <c r="G64" t="s">
        <v>60</v>
      </c>
      <c r="H64" t="s">
        <v>212</v>
      </c>
      <c r="I64">
        <v>0.14699999999999999</v>
      </c>
      <c r="J64">
        <v>2.97</v>
      </c>
      <c r="K64">
        <v>72.2</v>
      </c>
      <c r="L64" t="s">
        <v>61</v>
      </c>
      <c r="M64" t="s">
        <v>213</v>
      </c>
      <c r="N64">
        <v>0.56699999999999995</v>
      </c>
      <c r="O64">
        <v>9.67</v>
      </c>
      <c r="P64">
        <v>30.6</v>
      </c>
      <c r="R64" s="4">
        <v>1</v>
      </c>
      <c r="S64" s="4">
        <v>1</v>
      </c>
      <c r="T64" s="4"/>
      <c r="U64" s="4">
        <f t="shared" si="0"/>
        <v>72.2</v>
      </c>
      <c r="V64" s="4">
        <f t="shared" si="1"/>
        <v>72.2</v>
      </c>
      <c r="W64" s="4">
        <f t="shared" si="2"/>
        <v>72.2</v>
      </c>
      <c r="X64" s="5"/>
      <c r="Y64" s="5"/>
      <c r="AD64" s="4">
        <v>2</v>
      </c>
      <c r="AE64" s="4" t="s">
        <v>482</v>
      </c>
      <c r="AF64" s="24">
        <f t="shared" si="3"/>
        <v>390.67405019</v>
      </c>
      <c r="AG64" s="6">
        <f t="shared" si="4"/>
        <v>390.67405019</v>
      </c>
      <c r="AH64" s="24">
        <v>361.07901664827591</v>
      </c>
      <c r="AI64" s="5"/>
      <c r="AJ64" s="5"/>
      <c r="AO64" s="4"/>
      <c r="AP64" s="4"/>
      <c r="AQ64" s="4"/>
    </row>
    <row r="65" spans="1:43" x14ac:dyDescent="0.2">
      <c r="A65" s="1">
        <v>44119</v>
      </c>
      <c r="B65" t="s">
        <v>396</v>
      </c>
      <c r="C65" t="s">
        <v>256</v>
      </c>
      <c r="D65">
        <v>49</v>
      </c>
      <c r="E65">
        <v>1</v>
      </c>
      <c r="F65">
        <v>1</v>
      </c>
      <c r="G65" t="s">
        <v>60</v>
      </c>
      <c r="H65" t="s">
        <v>212</v>
      </c>
      <c r="I65">
        <v>7.1199999999999999E-2</v>
      </c>
      <c r="J65">
        <v>1.63</v>
      </c>
      <c r="K65">
        <v>33.200000000000003</v>
      </c>
      <c r="L65" t="s">
        <v>61</v>
      </c>
      <c r="M65" t="s">
        <v>213</v>
      </c>
      <c r="N65">
        <v>0.49299999999999999</v>
      </c>
      <c r="O65">
        <v>8.3800000000000008</v>
      </c>
      <c r="P65">
        <v>19.399999999999999</v>
      </c>
      <c r="R65" s="4">
        <v>1</v>
      </c>
      <c r="S65" s="4">
        <v>1</v>
      </c>
      <c r="T65" s="4"/>
      <c r="U65" s="4">
        <f t="shared" si="0"/>
        <v>33.200000000000003</v>
      </c>
      <c r="V65" s="4">
        <f t="shared" si="1"/>
        <v>33.200000000000003</v>
      </c>
      <c r="W65" s="4">
        <f t="shared" si="2"/>
        <v>33.200000000000003</v>
      </c>
      <c r="Z65" s="7"/>
      <c r="AA65" s="7"/>
      <c r="AD65" s="4">
        <v>2</v>
      </c>
      <c r="AE65" s="4" t="s">
        <v>482</v>
      </c>
      <c r="AF65" s="24">
        <f t="shared" si="3"/>
        <v>261.20364524000001</v>
      </c>
      <c r="AG65" s="6">
        <f t="shared" si="4"/>
        <v>261.20364524000001</v>
      </c>
      <c r="AH65" s="24">
        <v>243.08377356715582</v>
      </c>
      <c r="AK65" s="7"/>
      <c r="AL65" s="7"/>
      <c r="AO65" s="4"/>
      <c r="AP65" s="4"/>
      <c r="AQ65" s="4"/>
    </row>
    <row r="66" spans="1:43" x14ac:dyDescent="0.2">
      <c r="A66" s="1">
        <v>44119</v>
      </c>
      <c r="B66" t="s">
        <v>396</v>
      </c>
      <c r="C66" t="s">
        <v>257</v>
      </c>
      <c r="D66">
        <v>50</v>
      </c>
      <c r="E66">
        <v>1</v>
      </c>
      <c r="F66">
        <v>1</v>
      </c>
      <c r="G66" t="s">
        <v>60</v>
      </c>
      <c r="H66" t="s">
        <v>212</v>
      </c>
      <c r="I66">
        <v>7.5399999999999995E-2</v>
      </c>
      <c r="J66">
        <v>1.65</v>
      </c>
      <c r="K66">
        <v>33.799999999999997</v>
      </c>
      <c r="L66" t="s">
        <v>61</v>
      </c>
      <c r="M66" t="s">
        <v>213</v>
      </c>
      <c r="N66">
        <v>0.84599999999999997</v>
      </c>
      <c r="O66">
        <v>14.4</v>
      </c>
      <c r="P66">
        <v>71.400000000000006</v>
      </c>
      <c r="R66" s="4">
        <v>1</v>
      </c>
      <c r="S66" s="4">
        <v>1</v>
      </c>
      <c r="T66" s="4"/>
      <c r="U66" s="4">
        <f t="shared" ref="U66:U129" si="5">K66</f>
        <v>33.799999999999997</v>
      </c>
      <c r="V66" s="4">
        <f t="shared" si="1"/>
        <v>33.799999999999997</v>
      </c>
      <c r="W66" s="4">
        <f t="shared" si="2"/>
        <v>33.799999999999997</v>
      </c>
      <c r="X66" s="5"/>
      <c r="Y66" s="5"/>
      <c r="Z66" s="7"/>
      <c r="AA66" s="7"/>
      <c r="AD66" s="4">
        <v>2</v>
      </c>
      <c r="AE66" s="4" t="s">
        <v>482</v>
      </c>
      <c r="AF66" s="24">
        <f t="shared" si="3"/>
        <v>846.52305599999988</v>
      </c>
      <c r="AG66" s="6">
        <f t="shared" si="4"/>
        <v>846.52305599999988</v>
      </c>
      <c r="AH66" s="24">
        <v>801.92577892673751</v>
      </c>
      <c r="AI66" s="5"/>
      <c r="AJ66" s="5"/>
      <c r="AK66" s="7"/>
      <c r="AL66" s="7"/>
      <c r="AO66" s="4"/>
      <c r="AP66" s="4"/>
      <c r="AQ66" s="4"/>
    </row>
    <row r="67" spans="1:43" x14ac:dyDescent="0.2">
      <c r="A67" s="1">
        <v>44119</v>
      </c>
      <c r="B67" t="s">
        <v>396</v>
      </c>
      <c r="C67" t="s">
        <v>258</v>
      </c>
      <c r="D67">
        <v>51</v>
      </c>
      <c r="E67">
        <v>1</v>
      </c>
      <c r="F67">
        <v>1</v>
      </c>
      <c r="G67" t="s">
        <v>60</v>
      </c>
      <c r="H67" t="s">
        <v>212</v>
      </c>
      <c r="I67">
        <v>4.9399999999999999E-2</v>
      </c>
      <c r="J67">
        <v>1.2</v>
      </c>
      <c r="K67">
        <v>20.9</v>
      </c>
      <c r="L67" t="s">
        <v>61</v>
      </c>
      <c r="M67" t="s">
        <v>213</v>
      </c>
      <c r="N67">
        <v>0.4</v>
      </c>
      <c r="O67">
        <v>6.8</v>
      </c>
      <c r="P67">
        <v>5.83</v>
      </c>
      <c r="R67" s="4">
        <v>1</v>
      </c>
      <c r="S67" s="4">
        <v>1</v>
      </c>
      <c r="T67" s="4"/>
      <c r="U67" s="4">
        <f t="shared" si="5"/>
        <v>20.9</v>
      </c>
      <c r="V67" s="4">
        <f t="shared" ref="V67:V130" si="6">IF(R67=1,U67,(U67-6.8))</f>
        <v>20.9</v>
      </c>
      <c r="W67" s="4">
        <f t="shared" ref="W67:W130" si="7">IF(R67=1,U67,(V67*R67))</f>
        <v>20.9</v>
      </c>
      <c r="AB67" s="7"/>
      <c r="AC67" s="7"/>
      <c r="AD67" s="4">
        <v>2</v>
      </c>
      <c r="AE67" s="4" t="s">
        <v>482</v>
      </c>
      <c r="AF67" s="24">
        <f t="shared" ref="AF67:AF130" si="8">(-0.6629*O67^2)+(112.33*O67)-633.57</f>
        <v>99.621503999999845</v>
      </c>
      <c r="AG67" s="6">
        <f t="shared" ref="AG67:AG130" si="9">IF(R67=1,AF67,(AF67-379))</f>
        <v>99.621503999999845</v>
      </c>
      <c r="AH67" s="24">
        <v>99.102805988535607</v>
      </c>
      <c r="AM67" s="7"/>
      <c r="AN67" s="7"/>
      <c r="AO67" s="4"/>
      <c r="AP67" s="4"/>
      <c r="AQ67" s="4"/>
    </row>
    <row r="68" spans="1:43" x14ac:dyDescent="0.2">
      <c r="A68" s="1">
        <v>44119</v>
      </c>
      <c r="B68" t="s">
        <v>396</v>
      </c>
      <c r="C68" t="s">
        <v>259</v>
      </c>
      <c r="D68">
        <v>52</v>
      </c>
      <c r="E68">
        <v>1</v>
      </c>
      <c r="F68">
        <v>1</v>
      </c>
      <c r="G68" t="s">
        <v>60</v>
      </c>
      <c r="H68" t="s">
        <v>212</v>
      </c>
      <c r="I68">
        <v>6.5199999999999994E-2</v>
      </c>
      <c r="J68">
        <v>1.43</v>
      </c>
      <c r="K68">
        <v>27.4</v>
      </c>
      <c r="L68" t="s">
        <v>61</v>
      </c>
      <c r="M68" t="s">
        <v>213</v>
      </c>
      <c r="N68">
        <v>0.47899999999999998</v>
      </c>
      <c r="O68">
        <v>8.16</v>
      </c>
      <c r="P68">
        <v>17.600000000000001</v>
      </c>
      <c r="R68" s="4">
        <v>1</v>
      </c>
      <c r="S68" s="4">
        <v>1</v>
      </c>
      <c r="T68" s="4"/>
      <c r="U68" s="4">
        <f t="shared" si="5"/>
        <v>27.4</v>
      </c>
      <c r="V68" s="4">
        <f t="shared" si="6"/>
        <v>27.4</v>
      </c>
      <c r="W68" s="4">
        <f t="shared" si="7"/>
        <v>27.4</v>
      </c>
      <c r="X68" s="5"/>
      <c r="Y68" s="5"/>
      <c r="AD68" s="4">
        <v>2</v>
      </c>
      <c r="AE68" s="4" t="s">
        <v>482</v>
      </c>
      <c r="AF68" s="24">
        <f t="shared" si="8"/>
        <v>238.90320575999999</v>
      </c>
      <c r="AG68" s="6">
        <f t="shared" si="9"/>
        <v>238.90320575999999</v>
      </c>
      <c r="AH68" s="24">
        <v>225.23893123352352</v>
      </c>
      <c r="AI68" s="5"/>
      <c r="AJ68" s="5"/>
      <c r="AO68" s="4"/>
      <c r="AP68" s="4"/>
      <c r="AQ68" s="4"/>
    </row>
    <row r="69" spans="1:43" x14ac:dyDescent="0.2">
      <c r="A69" s="1">
        <v>44119</v>
      </c>
      <c r="B69" t="s">
        <v>396</v>
      </c>
      <c r="C69" t="s">
        <v>260</v>
      </c>
      <c r="D69">
        <v>53</v>
      </c>
      <c r="E69">
        <v>1</v>
      </c>
      <c r="F69">
        <v>1</v>
      </c>
      <c r="G69" t="s">
        <v>60</v>
      </c>
      <c r="H69" t="s">
        <v>212</v>
      </c>
      <c r="I69">
        <v>9.0200000000000002E-2</v>
      </c>
      <c r="J69">
        <v>1.94</v>
      </c>
      <c r="K69">
        <v>42.1</v>
      </c>
      <c r="L69" t="s">
        <v>61</v>
      </c>
      <c r="M69" t="s">
        <v>213</v>
      </c>
      <c r="N69">
        <v>0.54600000000000004</v>
      </c>
      <c r="O69">
        <v>9.31</v>
      </c>
      <c r="P69">
        <v>27.5</v>
      </c>
      <c r="R69" s="4">
        <v>1</v>
      </c>
      <c r="S69" s="4">
        <v>1</v>
      </c>
      <c r="T69" s="4"/>
      <c r="U69" s="4">
        <f t="shared" si="5"/>
        <v>42.1</v>
      </c>
      <c r="V69" s="4">
        <f t="shared" si="6"/>
        <v>42.1</v>
      </c>
      <c r="W69" s="4">
        <f t="shared" si="7"/>
        <v>42.1</v>
      </c>
      <c r="Z69" s="7"/>
      <c r="AA69" s="7"/>
      <c r="AD69" s="4">
        <v>2</v>
      </c>
      <c r="AE69" s="4" t="s">
        <v>482</v>
      </c>
      <c r="AF69" s="24">
        <f t="shared" si="8"/>
        <v>354.76471331000005</v>
      </c>
      <c r="AG69" s="6">
        <f t="shared" si="9"/>
        <v>354.76471331000005</v>
      </c>
      <c r="AH69" s="24">
        <v>332.49217074361059</v>
      </c>
      <c r="AK69" s="7"/>
      <c r="AL69" s="7"/>
      <c r="AO69" s="4"/>
      <c r="AP69" s="4"/>
      <c r="AQ69" s="4"/>
    </row>
    <row r="70" spans="1:43" x14ac:dyDescent="0.2">
      <c r="A70" s="1">
        <v>44119</v>
      </c>
      <c r="B70" t="s">
        <v>396</v>
      </c>
      <c r="C70" t="s">
        <v>261</v>
      </c>
      <c r="D70">
        <v>54</v>
      </c>
      <c r="E70">
        <v>1</v>
      </c>
      <c r="F70">
        <v>1</v>
      </c>
      <c r="G70" t="s">
        <v>60</v>
      </c>
      <c r="H70" t="s">
        <v>212</v>
      </c>
      <c r="I70">
        <v>4.3299999999999998E-2</v>
      </c>
      <c r="J70">
        <v>1.04</v>
      </c>
      <c r="K70">
        <v>16.2</v>
      </c>
      <c r="L70" t="s">
        <v>61</v>
      </c>
      <c r="M70" t="s">
        <v>213</v>
      </c>
      <c r="N70">
        <v>0.36299999999999999</v>
      </c>
      <c r="O70">
        <v>6.19</v>
      </c>
      <c r="P70">
        <v>0.57699999999999996</v>
      </c>
      <c r="R70" s="4">
        <v>1</v>
      </c>
      <c r="S70" s="4">
        <v>1</v>
      </c>
      <c r="T70" s="4"/>
      <c r="U70" s="4">
        <f t="shared" si="5"/>
        <v>16.2</v>
      </c>
      <c r="V70" s="4">
        <f t="shared" si="6"/>
        <v>16.2</v>
      </c>
      <c r="W70" s="4">
        <f t="shared" si="7"/>
        <v>16.2</v>
      </c>
      <c r="AB70" s="7"/>
      <c r="AC70" s="7"/>
      <c r="AD70" s="4">
        <v>2</v>
      </c>
      <c r="AE70" s="4" t="s">
        <v>482</v>
      </c>
      <c r="AF70" s="24">
        <f t="shared" si="8"/>
        <v>36.352957309999965</v>
      </c>
      <c r="AG70" s="6">
        <f t="shared" si="9"/>
        <v>36.352957309999965</v>
      </c>
      <c r="AH70" s="24">
        <v>44.819520488102143</v>
      </c>
      <c r="AM70" s="7"/>
      <c r="AN70" s="7"/>
      <c r="AO70" s="4"/>
      <c r="AP70" s="4"/>
      <c r="AQ70" s="4"/>
    </row>
    <row r="71" spans="1:43" x14ac:dyDescent="0.2">
      <c r="A71" s="1">
        <v>44119</v>
      </c>
      <c r="B71" t="s">
        <v>396</v>
      </c>
      <c r="C71" t="s">
        <v>262</v>
      </c>
      <c r="D71" s="19">
        <v>55</v>
      </c>
      <c r="E71">
        <v>1</v>
      </c>
      <c r="F71">
        <v>1</v>
      </c>
      <c r="G71" t="s">
        <v>60</v>
      </c>
      <c r="H71" t="s">
        <v>212</v>
      </c>
      <c r="I71">
        <v>6.6600000000000006E-2</v>
      </c>
      <c r="J71">
        <v>1.46</v>
      </c>
      <c r="K71">
        <v>28.1</v>
      </c>
      <c r="L71" t="s">
        <v>61</v>
      </c>
      <c r="M71" t="s">
        <v>213</v>
      </c>
      <c r="N71">
        <v>0.46600000000000003</v>
      </c>
      <c r="O71">
        <v>7.85</v>
      </c>
      <c r="P71">
        <v>14.9</v>
      </c>
      <c r="R71" s="4">
        <v>1</v>
      </c>
      <c r="S71" s="4">
        <v>1</v>
      </c>
      <c r="T71" s="4"/>
      <c r="U71" s="4">
        <f t="shared" si="5"/>
        <v>28.1</v>
      </c>
      <c r="V71" s="4">
        <f t="shared" si="6"/>
        <v>28.1</v>
      </c>
      <c r="W71" s="4">
        <f t="shared" si="7"/>
        <v>28.1</v>
      </c>
      <c r="X71" s="5"/>
      <c r="Y71" s="5"/>
      <c r="Z71" s="7">
        <f>ABS(100*ABS(W71-W65)/AVERAGE(W71,W65))</f>
        <v>16.639477977161505</v>
      </c>
      <c r="AA71" s="7" t="str">
        <f>IF(W71&gt;10, (IF((AND(Z71&gt;=0,Z71&lt;=20)=TRUE),"PASS","FAIL")),(IF((AND(Z71&gt;=0,Z71&lt;=50)=TRUE),"PASS","FAIL")))</f>
        <v>PASS</v>
      </c>
      <c r="AB71" s="7"/>
      <c r="AC71" s="7"/>
      <c r="AD71" s="4">
        <v>2</v>
      </c>
      <c r="AE71" s="4" t="s">
        <v>482</v>
      </c>
      <c r="AF71" s="24">
        <f t="shared" si="8"/>
        <v>207.37094474999992</v>
      </c>
      <c r="AG71" s="6">
        <f t="shared" si="9"/>
        <v>207.37094474999992</v>
      </c>
      <c r="AH71" s="24">
        <v>198.94906779941167</v>
      </c>
      <c r="AI71" s="5"/>
      <c r="AJ71" s="5"/>
      <c r="AK71" s="7">
        <f>ABS(100*ABS(AH71-AH65)/AVERAGE(AH71,AH65))</f>
        <v>19.968971369321526</v>
      </c>
      <c r="AL71" s="7" t="str">
        <f>IF(AH71&gt;10, (IF((AND(AK71&gt;=0,AK71&lt;=20)=TRUE),"PASS","FAIL")),(IF((AND(AK71&gt;=0,AK71&lt;=50)=TRUE),"PASS","FAIL")))</f>
        <v>PASS</v>
      </c>
      <c r="AM71" s="7"/>
      <c r="AN71" s="7"/>
      <c r="AO71" s="4"/>
      <c r="AP71" s="4"/>
      <c r="AQ71" s="4"/>
    </row>
    <row r="72" spans="1:43" x14ac:dyDescent="0.2">
      <c r="A72" s="1">
        <v>44119</v>
      </c>
      <c r="B72" t="s">
        <v>396</v>
      </c>
      <c r="C72" t="s">
        <v>263</v>
      </c>
      <c r="D72" s="19">
        <v>56</v>
      </c>
      <c r="E72">
        <v>1</v>
      </c>
      <c r="F72">
        <v>1</v>
      </c>
      <c r="G72" t="s">
        <v>60</v>
      </c>
      <c r="H72" t="s">
        <v>212</v>
      </c>
      <c r="I72">
        <v>8.7900000000000006E-2</v>
      </c>
      <c r="J72">
        <v>1.83</v>
      </c>
      <c r="K72">
        <v>38.799999999999997</v>
      </c>
      <c r="L72" t="s">
        <v>61</v>
      </c>
      <c r="M72" t="s">
        <v>213</v>
      </c>
      <c r="N72">
        <v>0.498</v>
      </c>
      <c r="O72">
        <v>8.4</v>
      </c>
      <c r="P72">
        <v>19.7</v>
      </c>
      <c r="R72" s="4">
        <v>1</v>
      </c>
      <c r="S72" s="4">
        <v>2</v>
      </c>
      <c r="T72" s="4" t="s">
        <v>366</v>
      </c>
      <c r="U72" s="4">
        <f t="shared" si="5"/>
        <v>38.799999999999997</v>
      </c>
      <c r="V72" s="4">
        <f t="shared" si="6"/>
        <v>38.799999999999997</v>
      </c>
      <c r="W72" s="4">
        <f t="shared" si="7"/>
        <v>38.799999999999997</v>
      </c>
      <c r="Z72" s="7"/>
      <c r="AA72" s="7"/>
      <c r="AB72" s="7">
        <f>100*((W72*10250)-(W70*10000))/(1000*250)</f>
        <v>94.279999999999973</v>
      </c>
      <c r="AC72" s="7" t="str">
        <f>IF(W72&gt;30, (IF((AND(AB72&gt;=80,AB72&lt;=120)=TRUE),"PASS","FAIL")),(IF((AND(AB72&gt;=50,AB72&lt;=150)=TRUE),"PASS","FAIL")))</f>
        <v>PASS</v>
      </c>
      <c r="AD72" s="4">
        <v>2</v>
      </c>
      <c r="AE72" s="4" t="s">
        <v>482</v>
      </c>
      <c r="AF72" s="24">
        <f t="shared" si="8"/>
        <v>263.22777599999995</v>
      </c>
      <c r="AG72" s="6">
        <f t="shared" si="9"/>
        <v>263.22777599999995</v>
      </c>
      <c r="AH72" s="24">
        <v>250.75083866568406</v>
      </c>
      <c r="AK72" s="7"/>
      <c r="AL72" s="7"/>
      <c r="AM72" s="7">
        <f>100*((AH72*10250)-(AH70*10000))/(10000*250)</f>
        <v>84.880035657689604</v>
      </c>
      <c r="AN72" s="7" t="str">
        <f>IF(AH72&gt;30, (IF((AND(AM72&gt;=80,AM72&lt;=120)=TRUE),"PASS","FAIL")),(IF((AND(AM72&gt;=50,AM72&lt;=150)=TRUE),"PASS","FAIL")))</f>
        <v>PASS</v>
      </c>
      <c r="AO72" s="4"/>
      <c r="AP72" s="4"/>
      <c r="AQ72" s="4"/>
    </row>
    <row r="73" spans="1:43" x14ac:dyDescent="0.2">
      <c r="A73" s="1">
        <v>44119</v>
      </c>
      <c r="B73" t="s">
        <v>396</v>
      </c>
      <c r="C73" t="s">
        <v>264</v>
      </c>
      <c r="D73">
        <v>57</v>
      </c>
      <c r="E73">
        <v>1</v>
      </c>
      <c r="F73">
        <v>1</v>
      </c>
      <c r="G73" t="s">
        <v>60</v>
      </c>
      <c r="H73" t="s">
        <v>212</v>
      </c>
      <c r="I73">
        <v>9.0800000000000006E-2</v>
      </c>
      <c r="J73">
        <v>1.95</v>
      </c>
      <c r="K73">
        <v>42.2</v>
      </c>
      <c r="L73" t="s">
        <v>61</v>
      </c>
      <c r="M73" t="s">
        <v>213</v>
      </c>
      <c r="N73">
        <v>0.504</v>
      </c>
      <c r="O73">
        <v>8.56</v>
      </c>
      <c r="P73">
        <v>21</v>
      </c>
      <c r="R73" s="4">
        <v>1</v>
      </c>
      <c r="S73" s="4">
        <v>1</v>
      </c>
      <c r="T73" s="4"/>
      <c r="U73" s="4">
        <f t="shared" si="5"/>
        <v>42.2</v>
      </c>
      <c r="V73" s="4">
        <f t="shared" si="6"/>
        <v>42.2</v>
      </c>
      <c r="W73" s="4">
        <f t="shared" si="7"/>
        <v>42.2</v>
      </c>
      <c r="AD73" s="4">
        <v>2</v>
      </c>
      <c r="AE73" s="4" t="s">
        <v>482</v>
      </c>
      <c r="AF73" s="24">
        <f t="shared" si="8"/>
        <v>279.40173055999992</v>
      </c>
      <c r="AG73" s="6">
        <f t="shared" si="9"/>
        <v>279.40173055999992</v>
      </c>
      <c r="AH73" s="24">
        <v>266.45797565287592</v>
      </c>
      <c r="AO73" s="4"/>
      <c r="AP73" s="4"/>
      <c r="AQ73" s="4"/>
    </row>
    <row r="74" spans="1:43" x14ac:dyDescent="0.2">
      <c r="A74" s="1">
        <v>44119</v>
      </c>
      <c r="B74" t="s">
        <v>396</v>
      </c>
      <c r="C74" t="s">
        <v>234</v>
      </c>
      <c r="D74">
        <v>15</v>
      </c>
      <c r="E74">
        <v>1</v>
      </c>
      <c r="F74">
        <v>1</v>
      </c>
      <c r="G74" t="s">
        <v>60</v>
      </c>
      <c r="H74" t="s">
        <v>212</v>
      </c>
      <c r="I74">
        <v>5.7000000000000002E-2</v>
      </c>
      <c r="J74">
        <v>1.29</v>
      </c>
      <c r="K74">
        <v>23.5</v>
      </c>
      <c r="L74" t="s">
        <v>61</v>
      </c>
      <c r="M74" t="s">
        <v>213</v>
      </c>
      <c r="N74">
        <v>0.48499999999999999</v>
      </c>
      <c r="O74">
        <v>8.35</v>
      </c>
      <c r="P74">
        <v>19.2</v>
      </c>
      <c r="R74" s="4">
        <v>1</v>
      </c>
      <c r="S74" s="4">
        <v>1</v>
      </c>
      <c r="T74" s="4"/>
      <c r="U74" s="4">
        <f t="shared" si="5"/>
        <v>23.5</v>
      </c>
      <c r="V74" s="4">
        <f t="shared" si="6"/>
        <v>23.5</v>
      </c>
      <c r="W74" s="4">
        <f t="shared" si="7"/>
        <v>23.5</v>
      </c>
      <c r="X74" s="5">
        <f>100*(W74-25)/25</f>
        <v>-6</v>
      </c>
      <c r="Y74" s="5" t="str">
        <f>IF((ABS(X74))&lt;=20,"PASS","FAIL")</f>
        <v>PASS</v>
      </c>
      <c r="AD74" s="4">
        <v>2</v>
      </c>
      <c r="AE74" s="4" t="s">
        <v>482</v>
      </c>
      <c r="AF74" s="24">
        <f t="shared" si="8"/>
        <v>258.16645474999984</v>
      </c>
      <c r="AG74" s="6">
        <f t="shared" si="9"/>
        <v>258.16645474999984</v>
      </c>
      <c r="AH74" s="24">
        <v>247.7809992704104</v>
      </c>
      <c r="AI74" s="5">
        <f>100*(AH74-250)/250</f>
        <v>-0.88760029183583811</v>
      </c>
      <c r="AJ74" s="5" t="str">
        <f>IF((ABS(AI74))&lt;=20,"PASS","FAIL")</f>
        <v>PASS</v>
      </c>
      <c r="AO74" s="4"/>
      <c r="AP74" s="4"/>
      <c r="AQ74" s="4"/>
    </row>
    <row r="75" spans="1:43" x14ac:dyDescent="0.2">
      <c r="A75" s="1">
        <v>44119</v>
      </c>
      <c r="B75" t="s">
        <v>396</v>
      </c>
      <c r="C75" t="s">
        <v>214</v>
      </c>
      <c r="D75" t="s">
        <v>13</v>
      </c>
      <c r="E75">
        <v>1</v>
      </c>
      <c r="F75">
        <v>1</v>
      </c>
      <c r="G75" t="s">
        <v>60</v>
      </c>
      <c r="H75" t="s">
        <v>212</v>
      </c>
      <c r="I75">
        <v>8.09E-3</v>
      </c>
      <c r="J75">
        <v>8.9499999999999996E-2</v>
      </c>
      <c r="K75">
        <v>-10.3</v>
      </c>
      <c r="L75" t="s">
        <v>61</v>
      </c>
      <c r="M75" t="s">
        <v>213</v>
      </c>
      <c r="N75">
        <v>5.0600000000000003E-3</v>
      </c>
      <c r="O75">
        <v>0.104</v>
      </c>
      <c r="P75">
        <v>-51.4</v>
      </c>
      <c r="R75" s="4">
        <v>1</v>
      </c>
      <c r="S75" s="4">
        <v>1</v>
      </c>
      <c r="T75" s="4"/>
      <c r="U75" s="4">
        <f t="shared" si="5"/>
        <v>-10.3</v>
      </c>
      <c r="V75" s="4">
        <f t="shared" si="6"/>
        <v>-10.3</v>
      </c>
      <c r="W75" s="4">
        <f t="shared" si="7"/>
        <v>-10.3</v>
      </c>
      <c r="X75" s="5"/>
      <c r="Y75" s="5"/>
      <c r="Z75" s="7"/>
      <c r="AA75" s="7"/>
      <c r="AB75" s="4"/>
      <c r="AC75" s="4"/>
      <c r="AD75" s="4">
        <v>2</v>
      </c>
      <c r="AE75" s="4" t="s">
        <v>482</v>
      </c>
      <c r="AF75" s="24">
        <f t="shared" si="8"/>
        <v>-621.89484992640007</v>
      </c>
      <c r="AG75" s="6">
        <f t="shared" si="9"/>
        <v>-621.89484992640007</v>
      </c>
      <c r="AH75" s="24">
        <v>-513.46090246995016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 x14ac:dyDescent="0.2">
      <c r="A76" s="1">
        <v>44119</v>
      </c>
      <c r="B76" t="s">
        <v>396</v>
      </c>
      <c r="C76" t="s">
        <v>265</v>
      </c>
      <c r="D76">
        <v>58</v>
      </c>
      <c r="E76">
        <v>1</v>
      </c>
      <c r="F76">
        <v>1</v>
      </c>
      <c r="G76" t="s">
        <v>60</v>
      </c>
      <c r="H76" t="s">
        <v>212</v>
      </c>
      <c r="I76">
        <v>6.1899999999999997E-2</v>
      </c>
      <c r="J76">
        <v>1.42</v>
      </c>
      <c r="K76">
        <v>27.2</v>
      </c>
      <c r="L76" t="s">
        <v>61</v>
      </c>
      <c r="M76" t="s">
        <v>213</v>
      </c>
      <c r="N76">
        <v>0.434</v>
      </c>
      <c r="O76">
        <v>7.41</v>
      </c>
      <c r="P76">
        <v>11.1</v>
      </c>
      <c r="R76" s="4">
        <v>1</v>
      </c>
      <c r="S76" s="4">
        <v>1</v>
      </c>
      <c r="T76" s="4"/>
      <c r="U76" s="4">
        <f t="shared" si="5"/>
        <v>27.2</v>
      </c>
      <c r="V76" s="4">
        <f t="shared" si="6"/>
        <v>27.2</v>
      </c>
      <c r="W76" s="4">
        <f t="shared" si="7"/>
        <v>27.2</v>
      </c>
      <c r="X76" s="5"/>
      <c r="Y76" s="5"/>
      <c r="Z76" s="4"/>
      <c r="AA76" s="4"/>
      <c r="AB76" s="7"/>
      <c r="AC76" s="7"/>
      <c r="AD76" s="4">
        <v>2</v>
      </c>
      <c r="AE76" s="4" t="s">
        <v>482</v>
      </c>
      <c r="AF76" s="24">
        <f t="shared" si="8"/>
        <v>162.39672051000002</v>
      </c>
      <c r="AG76" s="6">
        <f t="shared" si="9"/>
        <v>162.39672051000002</v>
      </c>
      <c r="AH76" s="24">
        <v>161.91738073267146</v>
      </c>
      <c r="AI76" s="5"/>
      <c r="AJ76" s="5"/>
      <c r="AK76" s="4"/>
      <c r="AL76" s="4"/>
      <c r="AM76" s="7"/>
      <c r="AN76" s="7"/>
      <c r="AO76" s="4"/>
      <c r="AP76" s="4"/>
      <c r="AQ76" s="4"/>
    </row>
    <row r="77" spans="1:43" x14ac:dyDescent="0.2">
      <c r="A77" s="1">
        <v>44119</v>
      </c>
      <c r="B77" t="s">
        <v>396</v>
      </c>
      <c r="C77" t="s">
        <v>266</v>
      </c>
      <c r="D77">
        <v>59</v>
      </c>
      <c r="E77">
        <v>1</v>
      </c>
      <c r="F77">
        <v>1</v>
      </c>
      <c r="G77" t="s">
        <v>60</v>
      </c>
      <c r="H77" t="s">
        <v>212</v>
      </c>
      <c r="I77">
        <v>0.34300000000000003</v>
      </c>
      <c r="J77">
        <v>6.58</v>
      </c>
      <c r="K77">
        <v>183</v>
      </c>
      <c r="L77" t="s">
        <v>61</v>
      </c>
      <c r="M77" t="s">
        <v>213</v>
      </c>
      <c r="N77">
        <v>0.90900000000000003</v>
      </c>
      <c r="O77">
        <v>15.5</v>
      </c>
      <c r="P77">
        <v>81.5</v>
      </c>
      <c r="R77" s="4">
        <v>1</v>
      </c>
      <c r="S77" s="4">
        <v>2</v>
      </c>
      <c r="T77" s="4" t="s">
        <v>356</v>
      </c>
      <c r="U77" s="4">
        <f t="shared" si="5"/>
        <v>183</v>
      </c>
      <c r="V77" s="4">
        <f t="shared" si="6"/>
        <v>183</v>
      </c>
      <c r="W77" s="4">
        <f t="shared" si="7"/>
        <v>183</v>
      </c>
      <c r="X77" s="5"/>
      <c r="Y77" s="5"/>
      <c r="Z77" s="7"/>
      <c r="AA77" s="7"/>
      <c r="AB77" s="5"/>
      <c r="AC77" s="5"/>
      <c r="AD77" s="4">
        <v>2</v>
      </c>
      <c r="AE77" s="4" t="s">
        <v>482</v>
      </c>
      <c r="AF77" s="24">
        <f t="shared" si="8"/>
        <v>948.28327499999989</v>
      </c>
      <c r="AG77" s="6">
        <f t="shared" si="9"/>
        <v>948.28327499999989</v>
      </c>
      <c r="AH77" s="24">
        <v>921.74553461853907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 x14ac:dyDescent="0.2">
      <c r="A78" s="1">
        <v>44119</v>
      </c>
      <c r="B78" t="s">
        <v>396</v>
      </c>
      <c r="C78" t="s">
        <v>267</v>
      </c>
      <c r="D78">
        <v>60</v>
      </c>
      <c r="E78">
        <v>1</v>
      </c>
      <c r="F78">
        <v>1</v>
      </c>
      <c r="G78" t="s">
        <v>60</v>
      </c>
      <c r="H78" t="s">
        <v>212</v>
      </c>
      <c r="I78">
        <v>0.61499999999999999</v>
      </c>
      <c r="J78">
        <v>11.6</v>
      </c>
      <c r="K78">
        <v>350</v>
      </c>
      <c r="L78" t="s">
        <v>61</v>
      </c>
      <c r="M78" t="s">
        <v>213</v>
      </c>
      <c r="N78">
        <v>0.8</v>
      </c>
      <c r="O78">
        <v>13.9</v>
      </c>
      <c r="P78">
        <v>66.900000000000006</v>
      </c>
      <c r="R78" s="4">
        <v>1</v>
      </c>
      <c r="S78" s="4">
        <v>2</v>
      </c>
      <c r="T78" s="4" t="s">
        <v>356</v>
      </c>
      <c r="U78" s="4">
        <f t="shared" si="5"/>
        <v>350</v>
      </c>
      <c r="V78" s="4">
        <f t="shared" si="6"/>
        <v>350</v>
      </c>
      <c r="W78" s="4">
        <f t="shared" si="7"/>
        <v>350</v>
      </c>
      <c r="Z78" s="7"/>
      <c r="AA78" s="7"/>
      <c r="AD78" s="4">
        <v>2</v>
      </c>
      <c r="AE78" s="4" t="s">
        <v>482</v>
      </c>
      <c r="AF78" s="24">
        <f t="shared" si="8"/>
        <v>799.73809099999983</v>
      </c>
      <c r="AG78" s="6">
        <f t="shared" si="9"/>
        <v>799.73809099999983</v>
      </c>
      <c r="AH78" s="24">
        <v>772.16662189706494</v>
      </c>
      <c r="AK78" s="7"/>
      <c r="AL78" s="7"/>
      <c r="AO78" s="4"/>
      <c r="AP78" s="4"/>
      <c r="AQ78" s="4"/>
    </row>
    <row r="79" spans="1:43" x14ac:dyDescent="0.2">
      <c r="A79" s="1">
        <v>44119</v>
      </c>
      <c r="B79" t="s">
        <v>396</v>
      </c>
      <c r="C79" t="s">
        <v>268</v>
      </c>
      <c r="D79">
        <v>61</v>
      </c>
      <c r="E79">
        <v>1</v>
      </c>
      <c r="F79">
        <v>1</v>
      </c>
      <c r="G79" t="s">
        <v>60</v>
      </c>
      <c r="H79" t="s">
        <v>212</v>
      </c>
      <c r="I79">
        <v>7.4200000000000002E-2</v>
      </c>
      <c r="J79">
        <v>1.66</v>
      </c>
      <c r="K79">
        <v>34</v>
      </c>
      <c r="L79" t="s">
        <v>61</v>
      </c>
      <c r="M79" t="s">
        <v>213</v>
      </c>
      <c r="N79">
        <v>0.871</v>
      </c>
      <c r="O79">
        <v>14.8</v>
      </c>
      <c r="P79">
        <v>75.2</v>
      </c>
      <c r="R79" s="4">
        <v>1</v>
      </c>
      <c r="S79" s="4">
        <v>1</v>
      </c>
      <c r="T79" s="4"/>
      <c r="U79" s="4">
        <f t="shared" si="5"/>
        <v>34</v>
      </c>
      <c r="V79" s="4">
        <f t="shared" si="6"/>
        <v>34</v>
      </c>
      <c r="W79" s="4">
        <f t="shared" si="7"/>
        <v>34</v>
      </c>
      <c r="Z79" s="7"/>
      <c r="AA79" s="7"/>
      <c r="AB79" s="7"/>
      <c r="AC79" s="7"/>
      <c r="AD79" s="4">
        <v>2</v>
      </c>
      <c r="AE79" s="4" t="s">
        <v>482</v>
      </c>
      <c r="AF79" s="24">
        <f t="shared" si="8"/>
        <v>883.71238400000004</v>
      </c>
      <c r="AG79" s="6">
        <f t="shared" si="9"/>
        <v>883.71238400000004</v>
      </c>
      <c r="AH79" s="24">
        <v>858.65940751738617</v>
      </c>
      <c r="AK79" s="7"/>
      <c r="AL79" s="7"/>
      <c r="AM79" s="7"/>
      <c r="AN79" s="7"/>
      <c r="AO79" s="4"/>
      <c r="AP79" s="4"/>
      <c r="AQ79" s="4"/>
    </row>
    <row r="80" spans="1:43" x14ac:dyDescent="0.2">
      <c r="A80" s="1">
        <v>44119</v>
      </c>
      <c r="B80" t="s">
        <v>396</v>
      </c>
      <c r="C80" t="s">
        <v>269</v>
      </c>
      <c r="D80">
        <v>62</v>
      </c>
      <c r="E80">
        <v>1</v>
      </c>
      <c r="F80">
        <v>1</v>
      </c>
      <c r="G80" t="s">
        <v>60</v>
      </c>
      <c r="H80" t="s">
        <v>212</v>
      </c>
      <c r="I80">
        <v>8.3799999999999999E-2</v>
      </c>
      <c r="J80">
        <v>1.82</v>
      </c>
      <c r="K80">
        <v>38.6</v>
      </c>
      <c r="L80" t="s">
        <v>61</v>
      </c>
      <c r="M80" t="s">
        <v>213</v>
      </c>
      <c r="N80">
        <v>1.02</v>
      </c>
      <c r="O80">
        <v>17.3</v>
      </c>
      <c r="P80">
        <v>96.9</v>
      </c>
      <c r="R80" s="4">
        <v>1</v>
      </c>
      <c r="S80" s="4">
        <v>1</v>
      </c>
      <c r="T80" s="4"/>
      <c r="U80" s="4">
        <f t="shared" si="5"/>
        <v>38.6</v>
      </c>
      <c r="V80" s="4">
        <f t="shared" si="6"/>
        <v>38.6</v>
      </c>
      <c r="W80" s="4">
        <f t="shared" si="7"/>
        <v>38.6</v>
      </c>
      <c r="X80" s="5"/>
      <c r="Y80" s="5"/>
      <c r="AD80" s="4">
        <v>2</v>
      </c>
      <c r="AE80" s="4" t="s">
        <v>482</v>
      </c>
      <c r="AF80" s="24">
        <f t="shared" si="8"/>
        <v>1111.3396589999998</v>
      </c>
      <c r="AG80" s="6">
        <f t="shared" si="9"/>
        <v>1111.3396589999998</v>
      </c>
      <c r="AH80" s="24">
        <v>1097.4676569058595</v>
      </c>
      <c r="AI80" s="5"/>
      <c r="AJ80" s="5"/>
      <c r="AO80" s="4"/>
      <c r="AP80" s="4"/>
      <c r="AQ80" s="4"/>
    </row>
    <row r="81" spans="1:43" x14ac:dyDescent="0.2">
      <c r="A81" s="1">
        <v>44119</v>
      </c>
      <c r="B81" t="s">
        <v>396</v>
      </c>
      <c r="C81" t="s">
        <v>270</v>
      </c>
      <c r="D81">
        <v>63</v>
      </c>
      <c r="E81">
        <v>1</v>
      </c>
      <c r="F81">
        <v>1</v>
      </c>
      <c r="G81" t="s">
        <v>60</v>
      </c>
      <c r="H81" t="s">
        <v>212</v>
      </c>
      <c r="I81">
        <v>7.9100000000000004E-2</v>
      </c>
      <c r="J81">
        <v>1.77</v>
      </c>
      <c r="K81">
        <v>37</v>
      </c>
      <c r="L81" t="s">
        <v>61</v>
      </c>
      <c r="M81" t="s">
        <v>213</v>
      </c>
      <c r="N81">
        <v>1.23</v>
      </c>
      <c r="O81">
        <v>20.7</v>
      </c>
      <c r="P81">
        <v>126</v>
      </c>
      <c r="R81" s="4">
        <v>1</v>
      </c>
      <c r="S81" s="4">
        <v>1</v>
      </c>
      <c r="T81" s="4"/>
      <c r="U81" s="4">
        <f t="shared" si="5"/>
        <v>37</v>
      </c>
      <c r="V81" s="4">
        <f t="shared" si="6"/>
        <v>37</v>
      </c>
      <c r="W81" s="4">
        <f t="shared" si="7"/>
        <v>37</v>
      </c>
      <c r="AB81" s="7"/>
      <c r="AC81" s="7"/>
      <c r="AD81" s="4">
        <v>2</v>
      </c>
      <c r="AE81" s="4" t="s">
        <v>482</v>
      </c>
      <c r="AF81" s="24">
        <f t="shared" si="8"/>
        <v>1407.6149789999995</v>
      </c>
      <c r="AG81" s="6">
        <f t="shared" si="9"/>
        <v>1407.6149789999995</v>
      </c>
      <c r="AH81" s="24">
        <v>1424.0229443893838</v>
      </c>
      <c r="AM81" s="7"/>
      <c r="AN81" s="7"/>
      <c r="AO81" s="4"/>
      <c r="AP81" s="4"/>
      <c r="AQ81" s="4"/>
    </row>
    <row r="82" spans="1:43" x14ac:dyDescent="0.2">
      <c r="A82" s="1">
        <v>44119</v>
      </c>
      <c r="B82" t="s">
        <v>396</v>
      </c>
      <c r="C82" t="s">
        <v>271</v>
      </c>
      <c r="D82">
        <v>64</v>
      </c>
      <c r="E82">
        <v>1</v>
      </c>
      <c r="F82">
        <v>1</v>
      </c>
      <c r="G82" t="s">
        <v>60</v>
      </c>
      <c r="H82" t="s">
        <v>212</v>
      </c>
      <c r="I82">
        <v>6.8699999999999997E-2</v>
      </c>
      <c r="J82">
        <v>1.6</v>
      </c>
      <c r="K82">
        <v>32.200000000000003</v>
      </c>
      <c r="L82" t="s">
        <v>61</v>
      </c>
      <c r="M82" t="s">
        <v>213</v>
      </c>
      <c r="N82">
        <v>1.78</v>
      </c>
      <c r="O82">
        <v>30.6</v>
      </c>
      <c r="P82">
        <v>215</v>
      </c>
      <c r="R82" s="4">
        <v>1</v>
      </c>
      <c r="S82" s="4">
        <v>1</v>
      </c>
      <c r="T82" s="4"/>
      <c r="U82" s="4">
        <f t="shared" si="5"/>
        <v>32.200000000000003</v>
      </c>
      <c r="V82" s="4">
        <f t="shared" si="6"/>
        <v>32.200000000000003</v>
      </c>
      <c r="W82" s="4">
        <f t="shared" si="7"/>
        <v>32.200000000000003</v>
      </c>
      <c r="Z82" s="7"/>
      <c r="AA82" s="7"/>
      <c r="AD82" s="4">
        <v>2</v>
      </c>
      <c r="AE82" s="4" t="s">
        <v>482</v>
      </c>
      <c r="AF82" s="24">
        <f t="shared" si="8"/>
        <v>2183.014956</v>
      </c>
      <c r="AG82" s="6">
        <f t="shared" si="9"/>
        <v>2183.014956</v>
      </c>
      <c r="AH82" s="24">
        <v>2384.0331378939272</v>
      </c>
      <c r="AK82" s="7"/>
      <c r="AL82" s="7"/>
      <c r="AO82" s="4"/>
      <c r="AP82" s="4"/>
      <c r="AQ82" s="4"/>
    </row>
    <row r="83" spans="1:43" x14ac:dyDescent="0.2">
      <c r="A83" s="1">
        <v>44119</v>
      </c>
      <c r="B83" t="s">
        <v>396</v>
      </c>
      <c r="C83" t="s">
        <v>272</v>
      </c>
      <c r="D83">
        <v>65</v>
      </c>
      <c r="E83">
        <v>1</v>
      </c>
      <c r="F83">
        <v>1</v>
      </c>
      <c r="G83" t="s">
        <v>60</v>
      </c>
      <c r="H83" t="s">
        <v>212</v>
      </c>
      <c r="I83">
        <v>4.9200000000000001E-2</v>
      </c>
      <c r="J83">
        <v>1.18</v>
      </c>
      <c r="K83">
        <v>20.3</v>
      </c>
      <c r="L83" t="s">
        <v>61</v>
      </c>
      <c r="M83" t="s">
        <v>213</v>
      </c>
      <c r="N83">
        <v>0.58399999999999996</v>
      </c>
      <c r="O83">
        <v>9.94</v>
      </c>
      <c r="P83">
        <v>32.9</v>
      </c>
      <c r="R83" s="4">
        <v>1</v>
      </c>
      <c r="S83" s="4">
        <v>1</v>
      </c>
      <c r="T83" s="4"/>
      <c r="U83" s="4">
        <f t="shared" si="5"/>
        <v>20.3</v>
      </c>
      <c r="V83" s="4">
        <f t="shared" si="6"/>
        <v>20.3</v>
      </c>
      <c r="W83" s="4">
        <f t="shared" si="7"/>
        <v>20.3</v>
      </c>
      <c r="X83" s="5"/>
      <c r="Y83" s="5"/>
      <c r="AB83" s="7"/>
      <c r="AC83" s="7"/>
      <c r="AD83" s="4">
        <v>2</v>
      </c>
      <c r="AE83" s="4" t="s">
        <v>482</v>
      </c>
      <c r="AF83" s="24">
        <f t="shared" si="8"/>
        <v>417.49329355999987</v>
      </c>
      <c r="AG83" s="6">
        <f t="shared" si="9"/>
        <v>417.49329355999987</v>
      </c>
      <c r="AH83" s="24">
        <v>404.94899917725024</v>
      </c>
      <c r="AI83" s="5"/>
      <c r="AJ83" s="5"/>
      <c r="AM83" s="7"/>
      <c r="AN83" s="7"/>
      <c r="AO83" s="4"/>
      <c r="AP83" s="4"/>
      <c r="AQ83" s="4"/>
    </row>
    <row r="84" spans="1:43" x14ac:dyDescent="0.2">
      <c r="A84" s="1">
        <v>44119</v>
      </c>
      <c r="B84" t="s">
        <v>396</v>
      </c>
      <c r="C84" t="s">
        <v>273</v>
      </c>
      <c r="D84">
        <v>66</v>
      </c>
      <c r="E84">
        <v>1</v>
      </c>
      <c r="F84">
        <v>1</v>
      </c>
      <c r="G84" t="s">
        <v>60</v>
      </c>
      <c r="H84" t="s">
        <v>212</v>
      </c>
      <c r="I84">
        <v>0.34399999999999997</v>
      </c>
      <c r="J84">
        <v>6.62</v>
      </c>
      <c r="K84">
        <v>184</v>
      </c>
      <c r="L84" t="s">
        <v>61</v>
      </c>
      <c r="M84" t="s">
        <v>213</v>
      </c>
      <c r="N84">
        <v>0.92600000000000005</v>
      </c>
      <c r="O84">
        <v>15.8</v>
      </c>
      <c r="P84">
        <v>84.1</v>
      </c>
      <c r="R84" s="4">
        <v>1</v>
      </c>
      <c r="S84" s="4">
        <v>3</v>
      </c>
      <c r="T84" s="4" t="s">
        <v>356</v>
      </c>
      <c r="U84" s="4">
        <f t="shared" si="5"/>
        <v>184</v>
      </c>
      <c r="V84" s="4">
        <f t="shared" si="6"/>
        <v>184</v>
      </c>
      <c r="W84" s="4">
        <f t="shared" si="7"/>
        <v>184</v>
      </c>
      <c r="AD84" s="4">
        <v>2</v>
      </c>
      <c r="AE84" s="4" t="s">
        <v>482</v>
      </c>
      <c r="AF84" s="24">
        <f t="shared" si="8"/>
        <v>975.75764399999991</v>
      </c>
      <c r="AG84" s="6">
        <f t="shared" si="9"/>
        <v>975.75764399999991</v>
      </c>
      <c r="AH84" s="24">
        <v>961.50106251882517</v>
      </c>
      <c r="AO84" s="4"/>
      <c r="AP84" s="4"/>
      <c r="AQ84" s="4"/>
    </row>
    <row r="85" spans="1:43" x14ac:dyDescent="0.2">
      <c r="A85" s="1">
        <v>44119</v>
      </c>
      <c r="B85" t="s">
        <v>396</v>
      </c>
      <c r="C85" t="s">
        <v>274</v>
      </c>
      <c r="D85" s="19">
        <v>67</v>
      </c>
      <c r="E85">
        <v>1</v>
      </c>
      <c r="F85">
        <v>1</v>
      </c>
      <c r="G85" t="s">
        <v>60</v>
      </c>
      <c r="H85" t="s">
        <v>212</v>
      </c>
      <c r="I85">
        <v>7.22E-2</v>
      </c>
      <c r="J85">
        <v>1.61</v>
      </c>
      <c r="K85">
        <v>32.6</v>
      </c>
      <c r="L85" t="s">
        <v>61</v>
      </c>
      <c r="M85" t="s">
        <v>213</v>
      </c>
      <c r="N85">
        <v>0.85599999999999998</v>
      </c>
      <c r="O85">
        <v>14.5</v>
      </c>
      <c r="P85">
        <v>72.5</v>
      </c>
      <c r="R85" s="4">
        <v>1</v>
      </c>
      <c r="S85" s="4">
        <v>1</v>
      </c>
      <c r="T85" s="4"/>
      <c r="U85" s="4">
        <f t="shared" si="5"/>
        <v>32.6</v>
      </c>
      <c r="V85" s="4">
        <f t="shared" si="6"/>
        <v>32.6</v>
      </c>
      <c r="W85" s="4">
        <f t="shared" si="7"/>
        <v>32.6</v>
      </c>
      <c r="Z85" s="7">
        <f>ABS(100*ABS(W85-W79)/AVERAGE(W85,W79))</f>
        <v>4.2042042042042</v>
      </c>
      <c r="AA85" s="7" t="str">
        <f>IF(W85&gt;10, (IF((AND(Z85&gt;=0,Z85&lt;=20)=TRUE),"PASS","FAIL")),(IF((AND(Z85&gt;=0,Z85&lt;=50)=TRUE),"PASS","FAIL")))</f>
        <v>PASS</v>
      </c>
      <c r="AB85" s="7"/>
      <c r="AC85" s="7"/>
      <c r="AD85" s="4">
        <v>2</v>
      </c>
      <c r="AE85" s="4" t="s">
        <v>482</v>
      </c>
      <c r="AF85" s="24">
        <f t="shared" si="8"/>
        <v>855.84027500000013</v>
      </c>
      <c r="AG85" s="6">
        <f t="shared" si="9"/>
        <v>855.84027500000013</v>
      </c>
      <c r="AH85" s="24">
        <v>839.26008725242082</v>
      </c>
      <c r="AK85" s="7">
        <f>ABS(100*ABS(AH85-AH79)/AVERAGE(AH85,AH79))</f>
        <v>2.2850695012009847</v>
      </c>
      <c r="AL85" s="7" t="str">
        <f>IF(AH85&gt;10, (IF((AND(AK85&gt;=0,AK85&lt;=20)=TRUE),"PASS","FAIL")),(IF((AND(AK85&gt;=0,AK85&lt;=50)=TRUE),"PASS","FAIL")))</f>
        <v>PASS</v>
      </c>
      <c r="AM85" s="7"/>
      <c r="AN85" s="7"/>
      <c r="AO85" s="4"/>
      <c r="AP85" s="4"/>
      <c r="AQ85" s="4"/>
    </row>
    <row r="86" spans="1:43" x14ac:dyDescent="0.2">
      <c r="A86" s="1">
        <v>44119</v>
      </c>
      <c r="B86" t="s">
        <v>396</v>
      </c>
      <c r="C86" t="s">
        <v>234</v>
      </c>
      <c r="D86">
        <v>16</v>
      </c>
      <c r="E86">
        <v>1</v>
      </c>
      <c r="F86">
        <v>1</v>
      </c>
      <c r="G86" t="s">
        <v>60</v>
      </c>
      <c r="H86" t="s">
        <v>212</v>
      </c>
      <c r="I86">
        <v>5.7700000000000001E-2</v>
      </c>
      <c r="J86">
        <v>1.35</v>
      </c>
      <c r="K86">
        <v>25</v>
      </c>
      <c r="L86" t="s">
        <v>61</v>
      </c>
      <c r="M86" t="s">
        <v>213</v>
      </c>
      <c r="N86">
        <v>0.502</v>
      </c>
      <c r="O86">
        <v>8.4600000000000009</v>
      </c>
      <c r="P86">
        <v>20.2</v>
      </c>
      <c r="R86" s="4">
        <v>1</v>
      </c>
      <c r="S86" s="4">
        <v>1</v>
      </c>
      <c r="T86" s="4"/>
      <c r="U86" s="4">
        <f t="shared" si="5"/>
        <v>25</v>
      </c>
      <c r="V86" s="4">
        <f t="shared" si="6"/>
        <v>25</v>
      </c>
      <c r="W86" s="4">
        <f t="shared" si="7"/>
        <v>25</v>
      </c>
      <c r="X86" s="5">
        <f>100*(W86-25)/25</f>
        <v>0</v>
      </c>
      <c r="Y86" s="5" t="str">
        <f>IF((ABS(X86))&lt;=20,"PASS","FAIL")</f>
        <v>PASS</v>
      </c>
      <c r="Z86" s="7"/>
      <c r="AA86" s="7"/>
      <c r="AB86" s="7"/>
      <c r="AC86" s="7"/>
      <c r="AD86" s="4">
        <v>2</v>
      </c>
      <c r="AE86" s="4" t="s">
        <v>482</v>
      </c>
      <c r="AF86" s="24">
        <f t="shared" si="8"/>
        <v>269.29698636000001</v>
      </c>
      <c r="AG86" s="6">
        <f t="shared" si="9"/>
        <v>269.29698636000001</v>
      </c>
      <c r="AH86" s="24">
        <v>268.32527088327936</v>
      </c>
      <c r="AI86" s="5">
        <f>100*(AH86-250)/250</f>
        <v>7.3301083533117435</v>
      </c>
      <c r="AJ86" s="5" t="str">
        <f>IF((ABS(AI86))&lt;=20,"PASS","FAIL")</f>
        <v>PASS</v>
      </c>
      <c r="AK86" s="7"/>
      <c r="AL86" s="7"/>
      <c r="AM86" s="7"/>
      <c r="AN86" s="7"/>
      <c r="AO86" s="4"/>
      <c r="AP86" s="4"/>
      <c r="AQ86" s="4"/>
    </row>
    <row r="87" spans="1:43" x14ac:dyDescent="0.2">
      <c r="A87" s="1">
        <v>44119</v>
      </c>
      <c r="B87" t="s">
        <v>396</v>
      </c>
      <c r="C87" t="s">
        <v>214</v>
      </c>
      <c r="D87" t="s">
        <v>13</v>
      </c>
      <c r="E87">
        <v>1</v>
      </c>
      <c r="F87">
        <v>1</v>
      </c>
      <c r="G87" t="s">
        <v>60</v>
      </c>
      <c r="H87" t="s">
        <v>212</v>
      </c>
      <c r="I87">
        <v>-7.0800000000000004E-3</v>
      </c>
      <c r="J87">
        <v>-4.9599999999999998E-2</v>
      </c>
      <c r="K87">
        <v>-14.2</v>
      </c>
      <c r="L87" t="s">
        <v>61</v>
      </c>
      <c r="M87" t="s">
        <v>213</v>
      </c>
      <c r="N87">
        <v>7.7299999999999999E-3</v>
      </c>
      <c r="O87">
        <v>7.7499999999999999E-2</v>
      </c>
      <c r="P87">
        <v>-51.6</v>
      </c>
      <c r="R87" s="4">
        <v>1</v>
      </c>
      <c r="S87" s="4">
        <v>1</v>
      </c>
      <c r="T87" s="4"/>
      <c r="U87" s="4">
        <f t="shared" si="5"/>
        <v>-14.2</v>
      </c>
      <c r="V87" s="4">
        <f t="shared" si="6"/>
        <v>-14.2</v>
      </c>
      <c r="W87" s="4">
        <f t="shared" si="7"/>
        <v>-14.2</v>
      </c>
      <c r="X87" s="5"/>
      <c r="Y87" s="5"/>
      <c r="Z87" s="7"/>
      <c r="AA87" s="7"/>
      <c r="AB87" s="4"/>
      <c r="AC87" s="4"/>
      <c r="AD87" s="4">
        <v>2</v>
      </c>
      <c r="AE87" s="4" t="s">
        <v>482</v>
      </c>
      <c r="AF87" s="24">
        <f t="shared" si="8"/>
        <v>-624.86840654312505</v>
      </c>
      <c r="AG87" s="6">
        <f t="shared" si="9"/>
        <v>-624.86840654312505</v>
      </c>
      <c r="AH87" s="24">
        <v>-515.79845857015539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 x14ac:dyDescent="0.2">
      <c r="A88" s="1">
        <v>44119</v>
      </c>
      <c r="B88" t="s">
        <v>396</v>
      </c>
      <c r="C88" t="s">
        <v>275</v>
      </c>
      <c r="D88" s="19">
        <v>68</v>
      </c>
      <c r="E88">
        <v>1</v>
      </c>
      <c r="F88">
        <v>1</v>
      </c>
      <c r="G88" t="s">
        <v>60</v>
      </c>
      <c r="H88" t="s">
        <v>212</v>
      </c>
      <c r="I88">
        <v>0.432</v>
      </c>
      <c r="J88">
        <v>8.19</v>
      </c>
      <c r="K88">
        <v>235</v>
      </c>
      <c r="L88" t="s">
        <v>61</v>
      </c>
      <c r="M88" t="s">
        <v>213</v>
      </c>
      <c r="N88">
        <v>1.28</v>
      </c>
      <c r="O88">
        <v>21.7</v>
      </c>
      <c r="P88">
        <v>136</v>
      </c>
      <c r="R88" s="4">
        <v>1</v>
      </c>
      <c r="S88" s="4">
        <v>3</v>
      </c>
      <c r="T88" s="4" t="s">
        <v>356</v>
      </c>
      <c r="U88" s="4">
        <f t="shared" si="5"/>
        <v>235</v>
      </c>
      <c r="V88" s="4">
        <f t="shared" si="6"/>
        <v>235</v>
      </c>
      <c r="W88" s="4">
        <f t="shared" si="7"/>
        <v>235</v>
      </c>
      <c r="X88" s="5"/>
      <c r="Y88" s="5"/>
      <c r="Z88" s="7"/>
      <c r="AA88" s="7"/>
      <c r="AB88" s="7">
        <f>100*((W88*10250)-(W84*10000))/(1000*250)</f>
        <v>227.5</v>
      </c>
      <c r="AC88" s="7" t="str">
        <f>IF(W88&gt;30, (IF((AND(AB88&gt;=80,AB88&lt;=120)=TRUE),"PASS","FAIL")),(IF((AND(AB88&gt;=50,AB88&lt;=150)=TRUE),"PASS","FAIL")))</f>
        <v>FAIL</v>
      </c>
      <c r="AD88" s="4">
        <v>2</v>
      </c>
      <c r="AE88" s="4" t="s">
        <v>482</v>
      </c>
      <c r="AF88" s="24">
        <f t="shared" si="8"/>
        <v>1491.8380189999993</v>
      </c>
      <c r="AG88" s="6">
        <f t="shared" si="9"/>
        <v>1491.8380189999993</v>
      </c>
      <c r="AH88" s="24">
        <v>1535.8708406845626</v>
      </c>
      <c r="AI88" s="5"/>
      <c r="AJ88" s="5"/>
      <c r="AK88" s="7"/>
      <c r="AL88" s="7"/>
      <c r="AM88" s="7">
        <f>100*((AH88*10250)-(AH84*10000))/(10000*250)</f>
        <v>245.10661967314059</v>
      </c>
      <c r="AN88" s="7" t="str">
        <f>IF(AH88&gt;30, (IF((AND(AM88&gt;=80,AM88&lt;=120)=TRUE),"PASS","FAIL")),(IF((AND(AM88&gt;=50,AM88&lt;=150)=TRUE),"PASS","FAIL")))</f>
        <v>FAIL</v>
      </c>
      <c r="AO88" s="4"/>
      <c r="AP88" s="4"/>
      <c r="AQ88" s="4"/>
    </row>
    <row r="89" spans="1:43" x14ac:dyDescent="0.2">
      <c r="A89" s="1">
        <v>44119</v>
      </c>
      <c r="B89" t="s">
        <v>396</v>
      </c>
      <c r="C89" t="s">
        <v>276</v>
      </c>
      <c r="D89">
        <v>69</v>
      </c>
      <c r="E89">
        <v>1</v>
      </c>
      <c r="F89">
        <v>1</v>
      </c>
      <c r="G89" t="s">
        <v>60</v>
      </c>
      <c r="H89" t="s">
        <v>212</v>
      </c>
      <c r="I89">
        <v>7.7700000000000005E-2</v>
      </c>
      <c r="J89">
        <v>1.75</v>
      </c>
      <c r="K89">
        <v>36.6</v>
      </c>
      <c r="L89" t="s">
        <v>61</v>
      </c>
      <c r="M89" t="s">
        <v>213</v>
      </c>
      <c r="N89">
        <v>0.67500000000000004</v>
      </c>
      <c r="O89">
        <v>11.4</v>
      </c>
      <c r="P89">
        <v>45.9</v>
      </c>
      <c r="R89" s="4">
        <v>1</v>
      </c>
      <c r="S89" s="4">
        <v>1</v>
      </c>
      <c r="T89" s="4"/>
      <c r="U89" s="4">
        <f t="shared" si="5"/>
        <v>36.6</v>
      </c>
      <c r="V89" s="4">
        <f t="shared" si="6"/>
        <v>36.6</v>
      </c>
      <c r="W89" s="4">
        <f t="shared" si="7"/>
        <v>36.6</v>
      </c>
      <c r="X89" s="5"/>
      <c r="Y89" s="5"/>
      <c r="Z89" s="7"/>
      <c r="AA89" s="7"/>
      <c r="AB89" s="4"/>
      <c r="AC89" s="4"/>
      <c r="AD89" s="4">
        <v>2</v>
      </c>
      <c r="AE89" s="4" t="s">
        <v>482</v>
      </c>
      <c r="AF89" s="24">
        <f t="shared" si="8"/>
        <v>560.84151600000007</v>
      </c>
      <c r="AG89" s="6">
        <f t="shared" si="9"/>
        <v>560.84151600000007</v>
      </c>
      <c r="AH89" s="24">
        <v>549.73669790096039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 x14ac:dyDescent="0.2">
      <c r="A90" s="1">
        <v>44119</v>
      </c>
      <c r="B90" t="s">
        <v>396</v>
      </c>
      <c r="C90" t="s">
        <v>277</v>
      </c>
      <c r="D90">
        <v>70</v>
      </c>
      <c r="E90">
        <v>1</v>
      </c>
      <c r="F90">
        <v>1</v>
      </c>
      <c r="G90" t="s">
        <v>60</v>
      </c>
      <c r="H90" t="s">
        <v>212</v>
      </c>
      <c r="I90">
        <v>4.99E-2</v>
      </c>
      <c r="J90">
        <v>1.22</v>
      </c>
      <c r="K90">
        <v>21.3</v>
      </c>
      <c r="L90" t="s">
        <v>61</v>
      </c>
      <c r="M90" t="s">
        <v>213</v>
      </c>
      <c r="N90">
        <v>0.44</v>
      </c>
      <c r="O90">
        <v>7.47</v>
      </c>
      <c r="P90">
        <v>11.6</v>
      </c>
      <c r="R90" s="4">
        <v>1</v>
      </c>
      <c r="S90" s="4">
        <v>1</v>
      </c>
      <c r="T90" s="4"/>
      <c r="U90" s="4">
        <f t="shared" si="5"/>
        <v>21.3</v>
      </c>
      <c r="V90" s="4">
        <f t="shared" si="6"/>
        <v>21.3</v>
      </c>
      <c r="W90" s="4">
        <f t="shared" si="7"/>
        <v>21.3</v>
      </c>
      <c r="X90" s="4"/>
      <c r="Y90" s="4"/>
      <c r="Z90" s="4"/>
      <c r="AA90" s="4"/>
      <c r="AB90" s="7"/>
      <c r="AC90" s="7"/>
      <c r="AD90" s="4">
        <v>2</v>
      </c>
      <c r="AE90" s="4" t="s">
        <v>482</v>
      </c>
      <c r="AF90" s="24">
        <f t="shared" si="8"/>
        <v>168.54468338999993</v>
      </c>
      <c r="AG90" s="6">
        <f t="shared" si="9"/>
        <v>168.54468338999993</v>
      </c>
      <c r="AH90" s="24">
        <v>178.17550017246049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 x14ac:dyDescent="0.2">
      <c r="A91" s="1">
        <v>44119</v>
      </c>
      <c r="B91" t="s">
        <v>396</v>
      </c>
      <c r="C91" t="s">
        <v>278</v>
      </c>
      <c r="D91">
        <v>71</v>
      </c>
      <c r="E91">
        <v>1</v>
      </c>
      <c r="F91">
        <v>1</v>
      </c>
      <c r="G91" t="s">
        <v>60</v>
      </c>
      <c r="H91" t="s">
        <v>212</v>
      </c>
      <c r="I91">
        <v>6.8699999999999997E-2</v>
      </c>
      <c r="J91">
        <v>1.57</v>
      </c>
      <c r="K91">
        <v>31.4</v>
      </c>
      <c r="L91" t="s">
        <v>61</v>
      </c>
      <c r="M91" t="s">
        <v>213</v>
      </c>
      <c r="N91">
        <v>0.52200000000000002</v>
      </c>
      <c r="O91">
        <v>8.91</v>
      </c>
      <c r="P91">
        <v>24.1</v>
      </c>
      <c r="R91" s="4">
        <v>1</v>
      </c>
      <c r="S91" s="4">
        <v>1</v>
      </c>
      <c r="T91" s="4"/>
      <c r="U91" s="4">
        <f t="shared" si="5"/>
        <v>31.4</v>
      </c>
      <c r="V91" s="4">
        <f t="shared" si="6"/>
        <v>31.4</v>
      </c>
      <c r="W91" s="4">
        <f t="shared" si="7"/>
        <v>31.4</v>
      </c>
      <c r="X91" s="5"/>
      <c r="Y91" s="5"/>
      <c r="Z91" s="7"/>
      <c r="AA91" s="7"/>
      <c r="AB91" s="5"/>
      <c r="AC91" s="5"/>
      <c r="AD91" s="4">
        <v>2</v>
      </c>
      <c r="AE91" s="4" t="s">
        <v>482</v>
      </c>
      <c r="AF91" s="24">
        <f t="shared" si="8"/>
        <v>314.66392851000001</v>
      </c>
      <c r="AG91" s="6">
        <f t="shared" si="9"/>
        <v>314.66392851000001</v>
      </c>
      <c r="AH91" s="24">
        <v>315.37381852551988</v>
      </c>
      <c r="AI91" s="5"/>
      <c r="AJ91" s="5"/>
      <c r="AK91" s="7"/>
      <c r="AL91" s="7"/>
      <c r="AM91" s="5"/>
      <c r="AN91" s="5"/>
      <c r="AO91" s="4"/>
      <c r="AP91" s="4"/>
      <c r="AQ91" s="4"/>
    </row>
    <row r="92" spans="1:43" x14ac:dyDescent="0.2">
      <c r="A92" s="1">
        <v>44119</v>
      </c>
      <c r="B92" t="s">
        <v>396</v>
      </c>
      <c r="C92" t="s">
        <v>279</v>
      </c>
      <c r="D92">
        <v>72</v>
      </c>
      <c r="E92">
        <v>1</v>
      </c>
      <c r="F92">
        <v>1</v>
      </c>
      <c r="G92" t="s">
        <v>60</v>
      </c>
      <c r="H92" t="s">
        <v>212</v>
      </c>
      <c r="I92">
        <v>6.1800000000000001E-2</v>
      </c>
      <c r="J92">
        <v>1.4</v>
      </c>
      <c r="K92">
        <v>26.5</v>
      </c>
      <c r="L92" t="s">
        <v>61</v>
      </c>
      <c r="M92" t="s">
        <v>213</v>
      </c>
      <c r="N92">
        <v>0.52100000000000002</v>
      </c>
      <c r="O92">
        <v>8.85</v>
      </c>
      <c r="P92">
        <v>23.5</v>
      </c>
      <c r="R92" s="4">
        <v>1</v>
      </c>
      <c r="S92" s="4">
        <v>1</v>
      </c>
      <c r="T92" s="4"/>
      <c r="U92" s="4">
        <f t="shared" si="5"/>
        <v>26.5</v>
      </c>
      <c r="V92" s="4">
        <f t="shared" si="6"/>
        <v>26.5</v>
      </c>
      <c r="W92" s="4">
        <f t="shared" si="7"/>
        <v>26.5</v>
      </c>
      <c r="Z92" s="7"/>
      <c r="AA92" s="7"/>
      <c r="AD92" s="4">
        <v>2</v>
      </c>
      <c r="AE92" s="4" t="s">
        <v>482</v>
      </c>
      <c r="AF92" s="24">
        <f t="shared" si="8"/>
        <v>308.63051474999997</v>
      </c>
      <c r="AG92" s="6">
        <f t="shared" si="9"/>
        <v>308.63051474999997</v>
      </c>
      <c r="AH92" s="24">
        <v>310.6050475704792</v>
      </c>
      <c r="AK92" s="7"/>
      <c r="AL92" s="7"/>
      <c r="AO92" s="4"/>
      <c r="AP92" s="4"/>
      <c r="AQ92" s="4"/>
    </row>
    <row r="93" spans="1:43" x14ac:dyDescent="0.2">
      <c r="A93" s="1">
        <v>44119</v>
      </c>
      <c r="B93" t="s">
        <v>396</v>
      </c>
      <c r="C93" t="s">
        <v>280</v>
      </c>
      <c r="D93">
        <v>73</v>
      </c>
      <c r="E93">
        <v>1</v>
      </c>
      <c r="F93">
        <v>1</v>
      </c>
      <c r="G93" t="s">
        <v>60</v>
      </c>
      <c r="H93" t="s">
        <v>212</v>
      </c>
      <c r="I93">
        <v>0.05</v>
      </c>
      <c r="J93">
        <v>1.1399999999999999</v>
      </c>
      <c r="K93">
        <v>19</v>
      </c>
      <c r="L93" t="s">
        <v>61</v>
      </c>
      <c r="M93" t="s">
        <v>213</v>
      </c>
      <c r="N93">
        <v>0.50800000000000001</v>
      </c>
      <c r="O93">
        <v>8.6300000000000008</v>
      </c>
      <c r="P93">
        <v>21.6</v>
      </c>
      <c r="R93" s="4">
        <v>1</v>
      </c>
      <c r="S93" s="4">
        <v>1</v>
      </c>
      <c r="T93" s="4"/>
      <c r="U93" s="4">
        <f t="shared" si="5"/>
        <v>19</v>
      </c>
      <c r="V93" s="4">
        <f t="shared" si="6"/>
        <v>19</v>
      </c>
      <c r="W93" s="4">
        <f t="shared" si="7"/>
        <v>19</v>
      </c>
      <c r="AB93" s="7"/>
      <c r="AC93" s="7"/>
      <c r="AD93" s="4">
        <v>2</v>
      </c>
      <c r="AE93" s="4" t="s">
        <v>482</v>
      </c>
      <c r="AF93" s="24">
        <f t="shared" si="8"/>
        <v>286.46716299000002</v>
      </c>
      <c r="AG93" s="6">
        <f t="shared" si="9"/>
        <v>286.46716299000002</v>
      </c>
      <c r="AH93" s="24">
        <v>290.61980446859206</v>
      </c>
      <c r="AM93" s="7"/>
      <c r="AN93" s="7"/>
      <c r="AO93" s="4"/>
      <c r="AP93" s="4"/>
      <c r="AQ93" s="4"/>
    </row>
    <row r="94" spans="1:43" x14ac:dyDescent="0.2">
      <c r="A94" s="1">
        <v>44119</v>
      </c>
      <c r="B94" t="s">
        <v>396</v>
      </c>
      <c r="C94" t="s">
        <v>281</v>
      </c>
      <c r="D94">
        <v>74</v>
      </c>
      <c r="E94">
        <v>1</v>
      </c>
      <c r="F94">
        <v>1</v>
      </c>
      <c r="G94" t="s">
        <v>60</v>
      </c>
      <c r="H94" t="s">
        <v>212</v>
      </c>
      <c r="I94">
        <v>0.14899999999999999</v>
      </c>
      <c r="J94">
        <v>3.01</v>
      </c>
      <c r="K94">
        <v>73.400000000000006</v>
      </c>
      <c r="L94" t="s">
        <v>61</v>
      </c>
      <c r="M94" t="s">
        <v>213</v>
      </c>
      <c r="N94">
        <v>1.0900000000000001</v>
      </c>
      <c r="O94">
        <v>18.7</v>
      </c>
      <c r="P94">
        <v>109</v>
      </c>
      <c r="R94" s="4">
        <v>1</v>
      </c>
      <c r="S94" s="4">
        <v>1</v>
      </c>
      <c r="T94" s="4"/>
      <c r="U94" s="4">
        <f t="shared" si="5"/>
        <v>73.400000000000006</v>
      </c>
      <c r="V94" s="4">
        <f t="shared" si="6"/>
        <v>73.400000000000006</v>
      </c>
      <c r="W94" s="4">
        <f t="shared" si="7"/>
        <v>73.400000000000006</v>
      </c>
      <c r="Z94" s="7"/>
      <c r="AA94" s="7"/>
      <c r="AD94" s="4">
        <v>2</v>
      </c>
      <c r="AE94" s="4" t="s">
        <v>482</v>
      </c>
      <c r="AF94" s="24">
        <f t="shared" si="8"/>
        <v>1235.191499</v>
      </c>
      <c r="AG94" s="6">
        <f t="shared" si="9"/>
        <v>1235.191499</v>
      </c>
      <c r="AH94" s="24">
        <v>1258.3182959502872</v>
      </c>
      <c r="AK94" s="7"/>
      <c r="AL94" s="7"/>
      <c r="AO94" s="4"/>
      <c r="AP94" s="4"/>
      <c r="AQ94" s="4"/>
    </row>
    <row r="95" spans="1:43" x14ac:dyDescent="0.2">
      <c r="A95" s="1">
        <v>44119</v>
      </c>
      <c r="B95" t="s">
        <v>396</v>
      </c>
      <c r="C95" t="s">
        <v>282</v>
      </c>
      <c r="D95">
        <v>75</v>
      </c>
      <c r="E95">
        <v>1</v>
      </c>
      <c r="F95">
        <v>1</v>
      </c>
      <c r="G95" t="s">
        <v>60</v>
      </c>
      <c r="H95" t="s">
        <v>212</v>
      </c>
      <c r="I95">
        <v>8.4099999999999994E-2</v>
      </c>
      <c r="J95">
        <v>1.84</v>
      </c>
      <c r="K95">
        <v>39.200000000000003</v>
      </c>
      <c r="L95" t="s">
        <v>61</v>
      </c>
      <c r="M95" t="s">
        <v>213</v>
      </c>
      <c r="N95">
        <v>0.83399999999999996</v>
      </c>
      <c r="O95">
        <v>14.2</v>
      </c>
      <c r="P95">
        <v>69.900000000000006</v>
      </c>
      <c r="R95" s="4">
        <v>1</v>
      </c>
      <c r="S95" s="4">
        <v>1</v>
      </c>
      <c r="T95" s="4"/>
      <c r="U95" s="4">
        <f t="shared" si="5"/>
        <v>39.200000000000003</v>
      </c>
      <c r="V95" s="4">
        <f t="shared" si="6"/>
        <v>39.200000000000003</v>
      </c>
      <c r="W95" s="4">
        <f t="shared" si="7"/>
        <v>39.200000000000003</v>
      </c>
      <c r="X95" s="5"/>
      <c r="Y95" s="5"/>
      <c r="AB95" s="7"/>
      <c r="AC95" s="7"/>
      <c r="AD95" s="4">
        <v>2</v>
      </c>
      <c r="AE95" s="4" t="s">
        <v>482</v>
      </c>
      <c r="AF95" s="24">
        <f t="shared" si="8"/>
        <v>827.84884399999976</v>
      </c>
      <c r="AG95" s="6">
        <f t="shared" si="9"/>
        <v>827.84884399999976</v>
      </c>
      <c r="AH95" s="24">
        <v>825.61191888605595</v>
      </c>
      <c r="AI95" s="5"/>
      <c r="AJ95" s="5"/>
      <c r="AM95" s="7"/>
      <c r="AN95" s="7"/>
      <c r="AO95" s="4"/>
      <c r="AP95" s="4"/>
      <c r="AQ95" s="4"/>
    </row>
    <row r="96" spans="1:43" x14ac:dyDescent="0.2">
      <c r="A96" s="1">
        <v>44119</v>
      </c>
      <c r="B96" t="s">
        <v>396</v>
      </c>
      <c r="C96" t="s">
        <v>283</v>
      </c>
      <c r="D96">
        <v>76</v>
      </c>
      <c r="E96">
        <v>1</v>
      </c>
      <c r="F96">
        <v>1</v>
      </c>
      <c r="G96" t="s">
        <v>60</v>
      </c>
      <c r="H96" t="s">
        <v>212</v>
      </c>
      <c r="I96">
        <v>0.113</v>
      </c>
      <c r="J96">
        <v>2.38</v>
      </c>
      <c r="K96">
        <v>54.8</v>
      </c>
      <c r="L96" t="s">
        <v>61</v>
      </c>
      <c r="M96" t="s">
        <v>213</v>
      </c>
      <c r="N96">
        <v>0.55400000000000005</v>
      </c>
      <c r="O96">
        <v>9.48</v>
      </c>
      <c r="P96">
        <v>28.9</v>
      </c>
      <c r="R96" s="4">
        <v>1</v>
      </c>
      <c r="S96" s="4">
        <v>1</v>
      </c>
      <c r="T96" s="4"/>
      <c r="U96" s="4">
        <f t="shared" si="5"/>
        <v>54.8</v>
      </c>
      <c r="V96" s="4">
        <f t="shared" si="6"/>
        <v>54.8</v>
      </c>
      <c r="W96" s="4">
        <f t="shared" si="7"/>
        <v>54.8</v>
      </c>
      <c r="AD96" s="4">
        <v>2</v>
      </c>
      <c r="AE96" s="4" t="s">
        <v>482</v>
      </c>
      <c r="AF96" s="24">
        <f t="shared" si="8"/>
        <v>371.74331184000005</v>
      </c>
      <c r="AG96" s="6">
        <f t="shared" si="9"/>
        <v>371.74331184000005</v>
      </c>
      <c r="AH96" s="24">
        <v>374.44304355713371</v>
      </c>
      <c r="AO96" s="4"/>
      <c r="AP96" s="4"/>
      <c r="AQ96" s="4"/>
    </row>
    <row r="97" spans="1:43" x14ac:dyDescent="0.2">
      <c r="A97" s="1">
        <v>44119</v>
      </c>
      <c r="B97" t="s">
        <v>396</v>
      </c>
      <c r="C97" t="s">
        <v>284</v>
      </c>
      <c r="D97">
        <v>77</v>
      </c>
      <c r="E97">
        <v>1</v>
      </c>
      <c r="F97">
        <v>1</v>
      </c>
      <c r="G97" t="s">
        <v>60</v>
      </c>
      <c r="H97" t="s">
        <v>212</v>
      </c>
      <c r="I97">
        <v>5.8000000000000003E-2</v>
      </c>
      <c r="J97">
        <v>1.35</v>
      </c>
      <c r="K97">
        <v>25.2</v>
      </c>
      <c r="L97" t="s">
        <v>61</v>
      </c>
      <c r="M97" t="s">
        <v>213</v>
      </c>
      <c r="N97">
        <v>0.432</v>
      </c>
      <c r="O97">
        <v>7.39</v>
      </c>
      <c r="P97">
        <v>11</v>
      </c>
      <c r="R97" s="4">
        <v>1</v>
      </c>
      <c r="S97" s="4">
        <v>1</v>
      </c>
      <c r="T97" s="4"/>
      <c r="U97" s="4">
        <f t="shared" si="5"/>
        <v>25.2</v>
      </c>
      <c r="V97" s="4">
        <f t="shared" si="6"/>
        <v>25.2</v>
      </c>
      <c r="W97" s="4">
        <f t="shared" si="7"/>
        <v>25.2</v>
      </c>
      <c r="AD97" s="4">
        <v>2</v>
      </c>
      <c r="AE97" s="4" t="s">
        <v>482</v>
      </c>
      <c r="AF97" s="24">
        <f t="shared" si="8"/>
        <v>160.34633890999999</v>
      </c>
      <c r="AG97" s="6">
        <f t="shared" si="9"/>
        <v>160.34633890999999</v>
      </c>
      <c r="AH97" s="24">
        <v>176.01817768638981</v>
      </c>
      <c r="AO97" s="4"/>
      <c r="AP97" s="4"/>
      <c r="AQ97" s="4"/>
    </row>
    <row r="98" spans="1:43" x14ac:dyDescent="0.2">
      <c r="A98" s="1">
        <v>44119</v>
      </c>
      <c r="B98" t="s">
        <v>396</v>
      </c>
      <c r="C98" t="s">
        <v>285</v>
      </c>
      <c r="D98">
        <v>1</v>
      </c>
      <c r="E98">
        <v>1</v>
      </c>
      <c r="F98">
        <v>1</v>
      </c>
      <c r="G98" t="s">
        <v>60</v>
      </c>
      <c r="H98" t="s">
        <v>212</v>
      </c>
      <c r="I98">
        <v>0.29599999999999999</v>
      </c>
      <c r="J98">
        <v>5.73</v>
      </c>
      <c r="K98">
        <v>156</v>
      </c>
      <c r="L98" t="s">
        <v>61</v>
      </c>
      <c r="M98" t="s">
        <v>213</v>
      </c>
      <c r="N98">
        <v>1.29</v>
      </c>
      <c r="O98">
        <v>21.8</v>
      </c>
      <c r="P98">
        <v>137</v>
      </c>
      <c r="R98" s="4">
        <v>1</v>
      </c>
      <c r="S98" s="4">
        <v>1</v>
      </c>
      <c r="T98" s="4"/>
      <c r="U98" s="4">
        <f t="shared" si="5"/>
        <v>156</v>
      </c>
      <c r="V98" s="4">
        <f t="shared" si="6"/>
        <v>156</v>
      </c>
      <c r="W98" s="4">
        <f t="shared" si="7"/>
        <v>156</v>
      </c>
      <c r="AD98" s="4">
        <v>2</v>
      </c>
      <c r="AE98" s="4" t="s">
        <v>482</v>
      </c>
      <c r="AF98" s="24">
        <f t="shared" si="8"/>
        <v>1500.1874039999998</v>
      </c>
      <c r="AG98" s="6">
        <f t="shared" si="9"/>
        <v>1500.1874039999998</v>
      </c>
      <c r="AH98" s="24">
        <v>1568.8887139794456</v>
      </c>
      <c r="AO98" s="4"/>
      <c r="AP98" s="4"/>
      <c r="AQ98" s="4"/>
    </row>
    <row r="99" spans="1:43" x14ac:dyDescent="0.2">
      <c r="A99" s="1">
        <v>44119</v>
      </c>
      <c r="B99" t="s">
        <v>396</v>
      </c>
      <c r="C99" t="s">
        <v>286</v>
      </c>
      <c r="D99">
        <v>3</v>
      </c>
      <c r="E99">
        <v>1</v>
      </c>
      <c r="F99">
        <v>1</v>
      </c>
      <c r="G99" t="s">
        <v>60</v>
      </c>
      <c r="H99" t="s">
        <v>212</v>
      </c>
      <c r="I99">
        <v>0.19500000000000001</v>
      </c>
      <c r="J99">
        <v>3.86</v>
      </c>
      <c r="K99">
        <v>98.6</v>
      </c>
      <c r="L99" t="s">
        <v>61</v>
      </c>
      <c r="M99" t="s">
        <v>213</v>
      </c>
      <c r="N99">
        <v>0.94799999999999995</v>
      </c>
      <c r="O99">
        <v>16.100000000000001</v>
      </c>
      <c r="P99">
        <v>86.2</v>
      </c>
      <c r="R99" s="4">
        <v>1</v>
      </c>
      <c r="S99" s="4">
        <v>1</v>
      </c>
      <c r="T99" s="4"/>
      <c r="U99" s="4">
        <f t="shared" si="5"/>
        <v>98.6</v>
      </c>
      <c r="V99" s="4">
        <f t="shared" si="6"/>
        <v>98.6</v>
      </c>
      <c r="W99" s="4">
        <f t="shared" si="7"/>
        <v>98.6</v>
      </c>
      <c r="X99" s="5"/>
      <c r="Y99" s="5"/>
      <c r="Z99" s="7"/>
      <c r="AA99" s="7"/>
      <c r="AD99" s="4">
        <v>2</v>
      </c>
      <c r="AE99" s="4" t="s">
        <v>482</v>
      </c>
      <c r="AF99" s="24">
        <f t="shared" si="8"/>
        <v>1003.1126910000002</v>
      </c>
      <c r="AG99" s="6">
        <f t="shared" si="9"/>
        <v>1003.1126910000002</v>
      </c>
      <c r="AH99" s="24">
        <v>1015.6105875699275</v>
      </c>
      <c r="AI99" s="5"/>
      <c r="AJ99" s="5"/>
      <c r="AK99" s="7"/>
      <c r="AL99" s="7"/>
      <c r="AO99" s="4"/>
      <c r="AP99" s="4"/>
      <c r="AQ99" s="4"/>
    </row>
    <row r="100" spans="1:43" x14ac:dyDescent="0.2">
      <c r="A100" s="1">
        <v>44119</v>
      </c>
      <c r="B100" t="s">
        <v>396</v>
      </c>
      <c r="C100" t="s">
        <v>287</v>
      </c>
      <c r="D100">
        <v>5</v>
      </c>
      <c r="E100">
        <v>1</v>
      </c>
      <c r="F100">
        <v>1</v>
      </c>
      <c r="G100" t="s">
        <v>60</v>
      </c>
      <c r="H100" t="s">
        <v>212</v>
      </c>
      <c r="I100">
        <v>0.10299999999999999</v>
      </c>
      <c r="J100">
        <v>2.17</v>
      </c>
      <c r="K100">
        <v>48.6</v>
      </c>
      <c r="L100" t="s">
        <v>61</v>
      </c>
      <c r="M100" t="s">
        <v>213</v>
      </c>
      <c r="N100">
        <v>0.61899999999999999</v>
      </c>
      <c r="O100">
        <v>10.6</v>
      </c>
      <c r="P100">
        <v>38.5</v>
      </c>
      <c r="R100" s="4">
        <v>1</v>
      </c>
      <c r="S100" s="4">
        <v>1</v>
      </c>
      <c r="T100" s="4"/>
      <c r="U100" s="4">
        <f t="shared" si="5"/>
        <v>48.6</v>
      </c>
      <c r="V100" s="4">
        <f t="shared" si="6"/>
        <v>48.6</v>
      </c>
      <c r="W100" s="4">
        <f t="shared" si="7"/>
        <v>48.6</v>
      </c>
      <c r="X100" s="5"/>
      <c r="Y100" s="5"/>
      <c r="AB100" s="7"/>
      <c r="AC100" s="7"/>
      <c r="AD100" s="4">
        <v>2</v>
      </c>
      <c r="AE100" s="4" t="s">
        <v>482</v>
      </c>
      <c r="AF100" s="24">
        <f t="shared" si="8"/>
        <v>482.64455599999985</v>
      </c>
      <c r="AG100" s="6">
        <f t="shared" si="9"/>
        <v>482.64455599999985</v>
      </c>
      <c r="AH100" s="24">
        <v>486.00534506748573</v>
      </c>
      <c r="AI100" s="5"/>
      <c r="AJ100" s="5"/>
      <c r="AM100" s="7"/>
      <c r="AN100" s="7"/>
      <c r="AO100" s="4"/>
      <c r="AP100" s="4"/>
      <c r="AQ100" s="4"/>
    </row>
    <row r="101" spans="1:43" x14ac:dyDescent="0.2">
      <c r="A101" s="1">
        <v>44119</v>
      </c>
      <c r="B101" t="s">
        <v>396</v>
      </c>
      <c r="C101" t="s">
        <v>234</v>
      </c>
      <c r="D101">
        <v>7</v>
      </c>
      <c r="E101">
        <v>1</v>
      </c>
      <c r="F101">
        <v>1</v>
      </c>
      <c r="G101" t="s">
        <v>60</v>
      </c>
      <c r="H101" t="s">
        <v>212</v>
      </c>
      <c r="I101">
        <v>5.6099999999999997E-2</v>
      </c>
      <c r="J101">
        <v>1.3</v>
      </c>
      <c r="K101">
        <v>23.6</v>
      </c>
      <c r="L101" t="s">
        <v>61</v>
      </c>
      <c r="M101" t="s">
        <v>213</v>
      </c>
      <c r="N101">
        <v>0.48</v>
      </c>
      <c r="O101">
        <v>8.1300000000000008</v>
      </c>
      <c r="P101">
        <v>17.3</v>
      </c>
      <c r="R101" s="4">
        <v>1</v>
      </c>
      <c r="S101" s="4">
        <v>1</v>
      </c>
      <c r="T101" s="4"/>
      <c r="U101" s="4">
        <f t="shared" si="5"/>
        <v>23.6</v>
      </c>
      <c r="V101" s="4">
        <f t="shared" si="6"/>
        <v>23.6</v>
      </c>
      <c r="W101" s="4">
        <f t="shared" si="7"/>
        <v>23.6</v>
      </c>
      <c r="X101" s="5"/>
      <c r="Y101" s="5"/>
      <c r="AD101" s="4">
        <v>2</v>
      </c>
      <c r="AE101" s="4" t="s">
        <v>482</v>
      </c>
      <c r="AF101" s="24">
        <f t="shared" si="8"/>
        <v>235.85726498999998</v>
      </c>
      <c r="AG101" s="6">
        <f t="shared" si="9"/>
        <v>235.85726498999998</v>
      </c>
      <c r="AH101" s="24">
        <v>249.98368743276174</v>
      </c>
      <c r="AI101" s="5"/>
      <c r="AJ101" s="5"/>
      <c r="AO101" s="4"/>
      <c r="AP101" s="4"/>
      <c r="AQ101" s="4"/>
    </row>
    <row r="102" spans="1:43" x14ac:dyDescent="0.2">
      <c r="A102" s="1">
        <v>44119</v>
      </c>
      <c r="B102" t="s">
        <v>396</v>
      </c>
      <c r="C102" t="s">
        <v>288</v>
      </c>
      <c r="D102">
        <v>9</v>
      </c>
      <c r="E102">
        <v>1</v>
      </c>
      <c r="F102">
        <v>1</v>
      </c>
      <c r="G102" t="s">
        <v>60</v>
      </c>
      <c r="H102" t="s">
        <v>212</v>
      </c>
      <c r="I102">
        <v>3.3000000000000002E-2</v>
      </c>
      <c r="J102">
        <v>0.81399999999999995</v>
      </c>
      <c r="K102">
        <v>9.9</v>
      </c>
      <c r="L102" t="s">
        <v>61</v>
      </c>
      <c r="M102" t="s">
        <v>213</v>
      </c>
      <c r="N102">
        <v>0.40200000000000002</v>
      </c>
      <c r="O102">
        <v>6.87</v>
      </c>
      <c r="P102">
        <v>6.46</v>
      </c>
      <c r="R102" s="4">
        <v>1</v>
      </c>
      <c r="S102" s="4">
        <v>1</v>
      </c>
      <c r="T102" s="4"/>
      <c r="U102" s="4">
        <f t="shared" si="5"/>
        <v>9.9</v>
      </c>
      <c r="V102" s="4">
        <f t="shared" si="6"/>
        <v>9.9</v>
      </c>
      <c r="W102" s="4">
        <f t="shared" si="7"/>
        <v>9.9</v>
      </c>
      <c r="AD102" s="4">
        <v>2</v>
      </c>
      <c r="AE102" s="4" t="s">
        <v>482</v>
      </c>
      <c r="AF102" s="24">
        <f t="shared" si="8"/>
        <v>106.85027498999989</v>
      </c>
      <c r="AG102" s="6">
        <f t="shared" si="9"/>
        <v>106.85027498999989</v>
      </c>
      <c r="AH102" s="24">
        <v>130.15137828410772</v>
      </c>
      <c r="AO102" s="4"/>
      <c r="AP102" s="4"/>
      <c r="AQ102" s="4"/>
    </row>
    <row r="103" spans="1:43" x14ac:dyDescent="0.2">
      <c r="A103" s="1">
        <v>44119</v>
      </c>
      <c r="B103" t="s">
        <v>396</v>
      </c>
      <c r="C103" t="s">
        <v>289</v>
      </c>
      <c r="D103">
        <v>11</v>
      </c>
      <c r="E103">
        <v>1</v>
      </c>
      <c r="F103">
        <v>1</v>
      </c>
      <c r="G103" t="s">
        <v>60</v>
      </c>
      <c r="H103" t="s">
        <v>212</v>
      </c>
      <c r="I103">
        <v>2.9100000000000001E-2</v>
      </c>
      <c r="J103">
        <v>0.69399999999999995</v>
      </c>
      <c r="K103">
        <v>6.52</v>
      </c>
      <c r="L103" t="s">
        <v>61</v>
      </c>
      <c r="M103" t="s">
        <v>213</v>
      </c>
      <c r="N103">
        <v>0.40100000000000002</v>
      </c>
      <c r="O103">
        <v>6.87</v>
      </c>
      <c r="P103">
        <v>6.42</v>
      </c>
      <c r="R103" s="4">
        <v>1</v>
      </c>
      <c r="S103" s="4">
        <v>1</v>
      </c>
      <c r="T103" s="4"/>
      <c r="U103" s="4">
        <f t="shared" si="5"/>
        <v>6.52</v>
      </c>
      <c r="V103" s="4">
        <f t="shared" si="6"/>
        <v>6.52</v>
      </c>
      <c r="W103" s="4">
        <f t="shared" si="7"/>
        <v>6.52</v>
      </c>
      <c r="X103" s="5"/>
      <c r="Y103" s="5"/>
      <c r="Z103" s="7"/>
      <c r="AA103" s="7"/>
      <c r="AB103" s="4"/>
      <c r="AC103" s="4"/>
      <c r="AD103" s="4">
        <v>2</v>
      </c>
      <c r="AE103" s="4" t="s">
        <v>482</v>
      </c>
      <c r="AF103" s="24">
        <f t="shared" si="8"/>
        <v>106.85027498999989</v>
      </c>
      <c r="AG103" s="6">
        <f t="shared" si="9"/>
        <v>106.85027498999989</v>
      </c>
      <c r="AH103" s="24">
        <v>130.88271990602522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">
      <c r="A104" s="1">
        <v>44119</v>
      </c>
      <c r="B104" t="s">
        <v>396</v>
      </c>
      <c r="C104" t="s">
        <v>290</v>
      </c>
      <c r="D104">
        <v>13</v>
      </c>
      <c r="E104">
        <v>1</v>
      </c>
      <c r="F104">
        <v>1</v>
      </c>
      <c r="G104" t="s">
        <v>60</v>
      </c>
      <c r="H104" t="s">
        <v>212</v>
      </c>
      <c r="I104">
        <v>2.0500000000000001E-2</v>
      </c>
      <c r="J104">
        <v>0.44500000000000001</v>
      </c>
      <c r="K104">
        <v>-0.45100000000000001</v>
      </c>
      <c r="L104" t="s">
        <v>61</v>
      </c>
      <c r="M104" t="s">
        <v>213</v>
      </c>
      <c r="N104">
        <v>0.31900000000000001</v>
      </c>
      <c r="O104">
        <v>5.5</v>
      </c>
      <c r="P104">
        <v>-5.3</v>
      </c>
      <c r="R104" s="4">
        <v>1</v>
      </c>
      <c r="S104" s="4">
        <v>1</v>
      </c>
      <c r="T104" s="4"/>
      <c r="U104" s="4">
        <f t="shared" si="5"/>
        <v>-0.45100000000000001</v>
      </c>
      <c r="V104" s="4">
        <f t="shared" si="6"/>
        <v>-0.45100000000000001</v>
      </c>
      <c r="W104" s="4">
        <f t="shared" si="7"/>
        <v>-0.45100000000000001</v>
      </c>
      <c r="X104" s="4"/>
      <c r="Y104" s="4"/>
      <c r="Z104" s="4"/>
      <c r="AA104" s="4"/>
      <c r="AB104" s="7"/>
      <c r="AC104" s="7"/>
      <c r="AD104" s="4">
        <v>2</v>
      </c>
      <c r="AE104" s="4" t="s">
        <v>482</v>
      </c>
      <c r="AF104" s="24">
        <f t="shared" si="8"/>
        <v>-35.807725000000119</v>
      </c>
      <c r="AG104" s="6">
        <f t="shared" si="9"/>
        <v>-35.807725000000119</v>
      </c>
      <c r="AH104" s="24">
        <v>0.40438033199251322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 x14ac:dyDescent="0.2">
      <c r="A105" s="1">
        <v>44119</v>
      </c>
      <c r="B105" t="s">
        <v>396</v>
      </c>
      <c r="C105" t="s">
        <v>222</v>
      </c>
      <c r="D105" t="s">
        <v>12</v>
      </c>
      <c r="E105">
        <v>1</v>
      </c>
      <c r="F105">
        <v>1</v>
      </c>
      <c r="G105" t="s">
        <v>60</v>
      </c>
      <c r="H105" t="s">
        <v>212</v>
      </c>
      <c r="I105">
        <v>4.15E-3</v>
      </c>
      <c r="J105">
        <v>-1.4200000000000001E-2</v>
      </c>
      <c r="K105">
        <v>-13.2</v>
      </c>
      <c r="L105" t="s">
        <v>61</v>
      </c>
      <c r="M105" t="s">
        <v>213</v>
      </c>
      <c r="N105">
        <v>0.89300000000000002</v>
      </c>
      <c r="O105">
        <v>14.7</v>
      </c>
      <c r="P105">
        <v>74.599999999999994</v>
      </c>
      <c r="Q105">
        <f>100*O106/O105</f>
        <v>76.19047619047619</v>
      </c>
      <c r="R105" s="4">
        <v>1</v>
      </c>
      <c r="S105" s="4">
        <v>1</v>
      </c>
      <c r="T105" s="4"/>
      <c r="U105" s="4">
        <f t="shared" si="5"/>
        <v>-13.2</v>
      </c>
      <c r="V105" s="4">
        <f t="shared" si="6"/>
        <v>-13.2</v>
      </c>
      <c r="W105" s="4">
        <f t="shared" si="7"/>
        <v>-13.2</v>
      </c>
      <c r="X105" s="5"/>
      <c r="Y105" s="5"/>
      <c r="Z105" s="7"/>
      <c r="AA105" s="7"/>
      <c r="AB105" s="5"/>
      <c r="AC105" s="5"/>
      <c r="AD105" s="4">
        <v>2</v>
      </c>
      <c r="AE105" s="4" t="s">
        <v>482</v>
      </c>
      <c r="AF105" s="24">
        <f t="shared" si="8"/>
        <v>874.43493899999987</v>
      </c>
      <c r="AG105" s="6">
        <f t="shared" si="9"/>
        <v>874.43493899999987</v>
      </c>
      <c r="AH105" s="24">
        <v>889.52509169285452</v>
      </c>
      <c r="AI105" s="5"/>
      <c r="AJ105" s="5"/>
      <c r="AK105" s="7"/>
      <c r="AL105" s="7"/>
      <c r="AM105" s="5"/>
      <c r="AN105" s="5"/>
      <c r="AO105" s="4"/>
      <c r="AP105" s="4"/>
      <c r="AQ105" s="4"/>
    </row>
    <row r="106" spans="1:43" x14ac:dyDescent="0.2">
      <c r="A106" s="1">
        <v>44119</v>
      </c>
      <c r="B106" t="s">
        <v>396</v>
      </c>
      <c r="C106" t="s">
        <v>223</v>
      </c>
      <c r="D106" t="s">
        <v>11</v>
      </c>
      <c r="E106">
        <v>1</v>
      </c>
      <c r="F106">
        <v>1</v>
      </c>
      <c r="G106" t="s">
        <v>60</v>
      </c>
      <c r="H106" t="s">
        <v>212</v>
      </c>
      <c r="I106">
        <v>2.0400000000000001E-2</v>
      </c>
      <c r="J106">
        <v>0.34300000000000003</v>
      </c>
      <c r="K106">
        <v>-3.3</v>
      </c>
      <c r="L106" t="s">
        <v>61</v>
      </c>
      <c r="M106" t="s">
        <v>213</v>
      </c>
      <c r="N106">
        <v>0.65500000000000003</v>
      </c>
      <c r="O106">
        <v>11.2</v>
      </c>
      <c r="P106">
        <v>43.6</v>
      </c>
      <c r="R106" s="4">
        <v>1</v>
      </c>
      <c r="S106" s="4">
        <v>1</v>
      </c>
      <c r="T106" s="4"/>
      <c r="U106" s="4">
        <f t="shared" si="5"/>
        <v>-3.3</v>
      </c>
      <c r="V106" s="4">
        <f t="shared" si="6"/>
        <v>-3.3</v>
      </c>
      <c r="W106" s="4">
        <f t="shared" si="7"/>
        <v>-3.3</v>
      </c>
      <c r="Z106" s="7"/>
      <c r="AA106" s="7"/>
      <c r="AD106" s="4">
        <v>2</v>
      </c>
      <c r="AE106" s="4" t="s">
        <v>482</v>
      </c>
      <c r="AF106" s="24">
        <f t="shared" si="8"/>
        <v>541.37182399999995</v>
      </c>
      <c r="AG106" s="6">
        <f t="shared" si="9"/>
        <v>541.37182399999995</v>
      </c>
      <c r="AH106" s="24">
        <v>550.92971422142614</v>
      </c>
      <c r="AK106" s="7"/>
      <c r="AL106" s="7"/>
      <c r="AO106" s="4"/>
      <c r="AP106" s="4"/>
      <c r="AQ106" s="4"/>
    </row>
    <row r="107" spans="1:43" x14ac:dyDescent="0.2">
      <c r="A107" s="1">
        <v>44119</v>
      </c>
      <c r="B107" t="s">
        <v>396</v>
      </c>
      <c r="C107" t="s">
        <v>291</v>
      </c>
      <c r="D107">
        <v>78</v>
      </c>
      <c r="E107">
        <v>1</v>
      </c>
      <c r="F107">
        <v>1</v>
      </c>
      <c r="G107" t="s">
        <v>60</v>
      </c>
      <c r="H107" t="s">
        <v>212</v>
      </c>
      <c r="I107">
        <v>7.3499999999999996E-2</v>
      </c>
      <c r="J107">
        <v>1.65</v>
      </c>
      <c r="K107">
        <v>33.6</v>
      </c>
      <c r="L107" t="s">
        <v>61</v>
      </c>
      <c r="M107" t="s">
        <v>213</v>
      </c>
      <c r="N107">
        <v>0.52500000000000002</v>
      </c>
      <c r="O107">
        <v>8.92</v>
      </c>
      <c r="P107">
        <v>24.1</v>
      </c>
      <c r="R107" s="4">
        <v>1</v>
      </c>
      <c r="S107" s="4">
        <v>1</v>
      </c>
      <c r="T107" s="4"/>
      <c r="U107" s="4">
        <f t="shared" si="5"/>
        <v>33.6</v>
      </c>
      <c r="V107" s="4">
        <f t="shared" si="6"/>
        <v>33.6</v>
      </c>
      <c r="W107" s="4">
        <f t="shared" si="7"/>
        <v>33.6</v>
      </c>
      <c r="X107" s="5"/>
      <c r="Y107" s="5"/>
      <c r="AB107" s="7"/>
      <c r="AC107" s="7"/>
      <c r="AD107" s="4">
        <v>2</v>
      </c>
      <c r="AE107" s="4" t="s">
        <v>482</v>
      </c>
      <c r="AF107" s="24">
        <f t="shared" si="8"/>
        <v>315.66903344000002</v>
      </c>
      <c r="AG107" s="6">
        <f t="shared" si="9"/>
        <v>315.66903344000002</v>
      </c>
      <c r="AH107" s="24">
        <v>331.45544784758488</v>
      </c>
      <c r="AI107" s="5"/>
      <c r="AJ107" s="5"/>
      <c r="AM107" s="7"/>
      <c r="AN107" s="7"/>
      <c r="AO107" s="4"/>
      <c r="AP107" s="4"/>
      <c r="AQ107" s="4"/>
    </row>
    <row r="108" spans="1:43" x14ac:dyDescent="0.2">
      <c r="A108" s="1">
        <v>44119</v>
      </c>
      <c r="B108" t="s">
        <v>396</v>
      </c>
      <c r="C108" t="s">
        <v>292</v>
      </c>
      <c r="D108" s="19">
        <v>79</v>
      </c>
      <c r="E108">
        <v>1</v>
      </c>
      <c r="F108">
        <v>1</v>
      </c>
      <c r="G108" t="s">
        <v>60</v>
      </c>
      <c r="H108" t="s">
        <v>212</v>
      </c>
      <c r="I108">
        <v>4.9500000000000002E-2</v>
      </c>
      <c r="J108">
        <v>1.17</v>
      </c>
      <c r="K108">
        <v>20</v>
      </c>
      <c r="L108" t="s">
        <v>61</v>
      </c>
      <c r="M108" t="s">
        <v>213</v>
      </c>
      <c r="N108">
        <v>0.52700000000000002</v>
      </c>
      <c r="O108">
        <v>8.93</v>
      </c>
      <c r="P108">
        <v>24.2</v>
      </c>
      <c r="R108" s="4">
        <v>1</v>
      </c>
      <c r="S108" s="4">
        <v>1</v>
      </c>
      <c r="T108" s="4"/>
      <c r="U108" s="4">
        <f t="shared" si="5"/>
        <v>20</v>
      </c>
      <c r="V108" s="4">
        <f t="shared" si="6"/>
        <v>20</v>
      </c>
      <c r="W108" s="4">
        <f t="shared" si="7"/>
        <v>20</v>
      </c>
      <c r="Z108" s="7">
        <f>ABS(100*ABS(W108-W93)/AVERAGE(W108,W93))</f>
        <v>5.1282051282051286</v>
      </c>
      <c r="AA108" s="7" t="str">
        <f>IF(W108&gt;10, (IF((AND(Z108&gt;=0,Z108&lt;=20)=TRUE),"PASS","FAIL")),(IF((AND(Z108&gt;=0,Z108&lt;=50)=TRUE),"PASS","FAIL")))</f>
        <v>PASS</v>
      </c>
      <c r="AB108" s="7"/>
      <c r="AC108" s="7"/>
      <c r="AD108" s="4">
        <v>2</v>
      </c>
      <c r="AE108" s="4" t="s">
        <v>482</v>
      </c>
      <c r="AF108" s="24">
        <f t="shared" si="8"/>
        <v>316.67400578999991</v>
      </c>
      <c r="AG108" s="6">
        <f t="shared" si="9"/>
        <v>316.67400578999991</v>
      </c>
      <c r="AH108" s="24">
        <v>333.38639195219753</v>
      </c>
      <c r="AK108" s="7">
        <f>ABS(100*ABS(AH108-AH93)/AVERAGE(AH108,AH93))</f>
        <v>13.707103464327277</v>
      </c>
      <c r="AL108" s="7" t="str">
        <f>IF(AH108&gt;10, (IF((AND(AK108&gt;=0,AK108&lt;=20)=TRUE),"PASS","FAIL")),(IF((AND(AK108&gt;=0,AK108&lt;=50)=TRUE),"PASS","FAIL")))</f>
        <v>PASS</v>
      </c>
      <c r="AM108" s="7"/>
      <c r="AN108" s="7"/>
      <c r="AO108" s="4"/>
      <c r="AP108" s="4"/>
      <c r="AQ108" s="4"/>
    </row>
    <row r="109" spans="1:43" x14ac:dyDescent="0.2">
      <c r="A109" s="1">
        <v>44119</v>
      </c>
      <c r="B109" t="s">
        <v>396</v>
      </c>
      <c r="C109" t="s">
        <v>293</v>
      </c>
      <c r="D109" s="19">
        <v>80</v>
      </c>
      <c r="E109">
        <v>1</v>
      </c>
      <c r="F109">
        <v>1</v>
      </c>
      <c r="G109" t="s">
        <v>60</v>
      </c>
      <c r="H109" t="s">
        <v>212</v>
      </c>
      <c r="I109">
        <v>0.122</v>
      </c>
      <c r="J109">
        <v>2.56</v>
      </c>
      <c r="K109">
        <v>59.9</v>
      </c>
      <c r="L109" t="s">
        <v>61</v>
      </c>
      <c r="M109" t="s">
        <v>213</v>
      </c>
      <c r="N109">
        <v>0.69299999999999995</v>
      </c>
      <c r="O109">
        <v>11.9</v>
      </c>
      <c r="P109">
        <v>49.6</v>
      </c>
      <c r="R109" s="4">
        <v>1</v>
      </c>
      <c r="S109" s="4">
        <v>1</v>
      </c>
      <c r="T109" s="4"/>
      <c r="U109" s="4">
        <f t="shared" si="5"/>
        <v>59.9</v>
      </c>
      <c r="V109" s="4">
        <f t="shared" si="6"/>
        <v>59.9</v>
      </c>
      <c r="W109" s="4">
        <f t="shared" si="7"/>
        <v>59.9</v>
      </c>
      <c r="X109" s="5"/>
      <c r="Y109" s="5"/>
      <c r="Z109" s="7"/>
      <c r="AA109" s="7"/>
      <c r="AB109" s="7">
        <f>100*((W109*10250)-(W107*10000))/(1000*250)</f>
        <v>111.19</v>
      </c>
      <c r="AC109" s="7" t="str">
        <f>IF(W109&gt;30, (IF((AND(AB109&gt;=80,AB109&lt;=120)=TRUE),"PASS","FAIL")),(IF((AND(AB109&gt;=50,AB109&lt;=150)=TRUE),"PASS","FAIL")))</f>
        <v>PASS</v>
      </c>
      <c r="AD109" s="4">
        <v>2</v>
      </c>
      <c r="AE109" s="4" t="s">
        <v>482</v>
      </c>
      <c r="AF109" s="24">
        <f t="shared" si="8"/>
        <v>609.2837310000001</v>
      </c>
      <c r="AG109" s="6">
        <f t="shared" si="9"/>
        <v>609.2837310000001</v>
      </c>
      <c r="AH109" s="24">
        <v>622.67284492587476</v>
      </c>
      <c r="AI109" s="5"/>
      <c r="AJ109" s="5"/>
      <c r="AK109" s="7"/>
      <c r="AL109" s="7"/>
      <c r="AM109" s="7">
        <f>100*((AH109*10250)-(AH107*10000))/(10000*250)</f>
        <v>122.71368728057473</v>
      </c>
      <c r="AN109" s="7" t="str">
        <f>IF(AH109&gt;30, (IF((AND(AM109&gt;=80,AM109&lt;=120)=TRUE),"PASS","FAIL")),(IF((AND(AM109&gt;=50,AM109&lt;=150)=TRUE),"PASS","FAIL")))</f>
        <v>FAIL</v>
      </c>
      <c r="AO109" s="4"/>
      <c r="AP109" s="4"/>
      <c r="AQ109" s="4"/>
    </row>
    <row r="110" spans="1:43" x14ac:dyDescent="0.2">
      <c r="A110" s="1">
        <v>44119</v>
      </c>
      <c r="B110" t="s">
        <v>396</v>
      </c>
      <c r="C110" t="s">
        <v>294</v>
      </c>
      <c r="D110">
        <v>81</v>
      </c>
      <c r="E110">
        <v>1</v>
      </c>
      <c r="F110">
        <v>1</v>
      </c>
      <c r="G110" t="s">
        <v>60</v>
      </c>
      <c r="H110" t="s">
        <v>212</v>
      </c>
      <c r="I110">
        <v>0.14599999999999999</v>
      </c>
      <c r="J110">
        <v>2.94</v>
      </c>
      <c r="K110">
        <v>71.2</v>
      </c>
      <c r="L110" t="s">
        <v>61</v>
      </c>
      <c r="M110" t="s">
        <v>213</v>
      </c>
      <c r="N110">
        <v>0.54900000000000004</v>
      </c>
      <c r="O110">
        <v>9.4</v>
      </c>
      <c r="P110">
        <v>28.3</v>
      </c>
      <c r="R110" s="4">
        <v>1</v>
      </c>
      <c r="S110" s="4">
        <v>1</v>
      </c>
      <c r="T110" s="4"/>
      <c r="U110" s="4">
        <f t="shared" si="5"/>
        <v>71.2</v>
      </c>
      <c r="V110" s="4">
        <f t="shared" si="6"/>
        <v>71.2</v>
      </c>
      <c r="W110" s="4">
        <f t="shared" si="7"/>
        <v>71.2</v>
      </c>
      <c r="X110" s="5"/>
      <c r="Y110" s="5"/>
      <c r="AD110" s="4">
        <v>2</v>
      </c>
      <c r="AE110" s="4" t="s">
        <v>482</v>
      </c>
      <c r="AF110" s="24">
        <f t="shared" si="8"/>
        <v>363.75815599999999</v>
      </c>
      <c r="AG110" s="6">
        <f t="shared" si="9"/>
        <v>363.75815599999999</v>
      </c>
      <c r="AH110" s="24">
        <v>380.89567684559256</v>
      </c>
      <c r="AI110" s="5"/>
      <c r="AJ110" s="5"/>
      <c r="AO110" s="4"/>
      <c r="AP110" s="4"/>
      <c r="AQ110" s="4"/>
    </row>
    <row r="111" spans="1:43" x14ac:dyDescent="0.2">
      <c r="A111" s="1">
        <v>44119</v>
      </c>
      <c r="B111" t="s">
        <v>396</v>
      </c>
      <c r="C111" t="s">
        <v>295</v>
      </c>
      <c r="D111">
        <v>82</v>
      </c>
      <c r="E111">
        <v>1</v>
      </c>
      <c r="F111">
        <v>1</v>
      </c>
      <c r="G111" t="s">
        <v>60</v>
      </c>
      <c r="H111" t="s">
        <v>212</v>
      </c>
      <c r="I111">
        <v>5.3600000000000002E-2</v>
      </c>
      <c r="J111">
        <v>1.26</v>
      </c>
      <c r="K111">
        <v>22.5</v>
      </c>
      <c r="L111" t="s">
        <v>61</v>
      </c>
      <c r="M111" t="s">
        <v>213</v>
      </c>
      <c r="N111">
        <v>0.48899999999999999</v>
      </c>
      <c r="O111">
        <v>8.35</v>
      </c>
      <c r="P111">
        <v>19.2</v>
      </c>
      <c r="R111" s="4">
        <v>1</v>
      </c>
      <c r="S111" s="4">
        <v>1</v>
      </c>
      <c r="T111" s="4"/>
      <c r="U111" s="4">
        <f t="shared" si="5"/>
        <v>22.5</v>
      </c>
      <c r="V111" s="4">
        <f t="shared" si="6"/>
        <v>22.5</v>
      </c>
      <c r="W111" s="4">
        <f t="shared" si="7"/>
        <v>22.5</v>
      </c>
      <c r="AD111" s="4">
        <v>2</v>
      </c>
      <c r="AE111" s="4" t="s">
        <v>482</v>
      </c>
      <c r="AF111" s="24">
        <f t="shared" si="8"/>
        <v>258.16645474999984</v>
      </c>
      <c r="AG111" s="6">
        <f t="shared" si="9"/>
        <v>258.16645474999984</v>
      </c>
      <c r="AH111" s="24">
        <v>280.04681024145657</v>
      </c>
      <c r="AO111" s="4"/>
      <c r="AP111" s="4"/>
      <c r="AQ111" s="4"/>
    </row>
    <row r="112" spans="1:43" x14ac:dyDescent="0.2">
      <c r="A112" s="1">
        <v>44119</v>
      </c>
      <c r="B112" t="s">
        <v>396</v>
      </c>
      <c r="C112" t="s">
        <v>296</v>
      </c>
      <c r="D112">
        <v>83</v>
      </c>
      <c r="E112">
        <v>1</v>
      </c>
      <c r="F112">
        <v>1</v>
      </c>
      <c r="G112" t="s">
        <v>60</v>
      </c>
      <c r="H112" t="s">
        <v>212</v>
      </c>
      <c r="I112">
        <v>7.5200000000000003E-2</v>
      </c>
      <c r="J112">
        <v>1.67</v>
      </c>
      <c r="K112">
        <v>34.1</v>
      </c>
      <c r="L112" t="s">
        <v>61</v>
      </c>
      <c r="M112" t="s">
        <v>213</v>
      </c>
      <c r="N112">
        <v>0.72799999999999998</v>
      </c>
      <c r="O112">
        <v>12.5</v>
      </c>
      <c r="P112">
        <v>55.2</v>
      </c>
      <c r="R112" s="4">
        <v>1</v>
      </c>
      <c r="S112" s="4">
        <v>1</v>
      </c>
      <c r="T112" s="4"/>
      <c r="U112" s="4">
        <f t="shared" si="5"/>
        <v>34.1</v>
      </c>
      <c r="V112" s="4">
        <f t="shared" si="6"/>
        <v>34.1</v>
      </c>
      <c r="W112" s="4">
        <f t="shared" si="7"/>
        <v>34.1</v>
      </c>
      <c r="X112" s="5"/>
      <c r="Y112" s="5"/>
      <c r="AD112" s="4">
        <v>2</v>
      </c>
      <c r="AE112" s="4" t="s">
        <v>482</v>
      </c>
      <c r="AF112" s="24">
        <f t="shared" si="8"/>
        <v>666.97687499999995</v>
      </c>
      <c r="AG112" s="6">
        <f t="shared" si="9"/>
        <v>666.97687499999995</v>
      </c>
      <c r="AH112" s="24">
        <v>685.21875716298428</v>
      </c>
      <c r="AI112" s="5"/>
      <c r="AJ112" s="5"/>
      <c r="AO112" s="4"/>
      <c r="AP112" s="4"/>
      <c r="AQ112" s="4"/>
    </row>
    <row r="113" spans="1:43" x14ac:dyDescent="0.2">
      <c r="A113" s="1">
        <v>44119</v>
      </c>
      <c r="B113" t="s">
        <v>396</v>
      </c>
      <c r="C113" t="s">
        <v>297</v>
      </c>
      <c r="D113">
        <v>84</v>
      </c>
      <c r="E113">
        <v>1</v>
      </c>
      <c r="F113">
        <v>1</v>
      </c>
      <c r="G113" t="s">
        <v>60</v>
      </c>
      <c r="H113" t="s">
        <v>212</v>
      </c>
      <c r="I113">
        <v>7.4399999999999994E-2</v>
      </c>
      <c r="J113">
        <v>1.67</v>
      </c>
      <c r="K113">
        <v>34.299999999999997</v>
      </c>
      <c r="L113" t="s">
        <v>61</v>
      </c>
      <c r="M113" t="s">
        <v>213</v>
      </c>
      <c r="N113">
        <v>0.434</v>
      </c>
      <c r="O113">
        <v>7.35</v>
      </c>
      <c r="P113">
        <v>10.6</v>
      </c>
      <c r="R113" s="4">
        <v>1</v>
      </c>
      <c r="S113" s="4">
        <v>1</v>
      </c>
      <c r="T113" s="4"/>
      <c r="U113" s="4">
        <f t="shared" si="5"/>
        <v>34.299999999999997</v>
      </c>
      <c r="V113" s="4">
        <f t="shared" si="6"/>
        <v>34.299999999999997</v>
      </c>
      <c r="W113" s="4">
        <f t="shared" si="7"/>
        <v>34.299999999999997</v>
      </c>
      <c r="X113" s="5"/>
      <c r="Y113" s="5"/>
      <c r="Z113" s="7"/>
      <c r="AA113" s="7"/>
      <c r="AB113" s="4"/>
      <c r="AC113" s="4"/>
      <c r="AD113" s="4">
        <v>2</v>
      </c>
      <c r="AE113" s="4" t="s">
        <v>482</v>
      </c>
      <c r="AF113" s="24">
        <f t="shared" si="8"/>
        <v>156.24398474999998</v>
      </c>
      <c r="AG113" s="6">
        <f t="shared" si="9"/>
        <v>156.24398474999998</v>
      </c>
      <c r="AH113" s="24">
        <v>184.81047206318294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 x14ac:dyDescent="0.2">
      <c r="A114" s="1">
        <v>44119</v>
      </c>
      <c r="B114" t="s">
        <v>396</v>
      </c>
      <c r="C114" t="s">
        <v>298</v>
      </c>
      <c r="D114">
        <v>85</v>
      </c>
      <c r="E114">
        <v>1</v>
      </c>
      <c r="F114">
        <v>1</v>
      </c>
      <c r="G114" t="s">
        <v>60</v>
      </c>
      <c r="H114" t="s">
        <v>212</v>
      </c>
      <c r="I114">
        <v>6.1699999999999998E-2</v>
      </c>
      <c r="J114">
        <v>1.42</v>
      </c>
      <c r="K114">
        <v>27</v>
      </c>
      <c r="L114" t="s">
        <v>61</v>
      </c>
      <c r="M114" t="s">
        <v>213</v>
      </c>
      <c r="N114">
        <v>0.60299999999999998</v>
      </c>
      <c r="O114">
        <v>10.3</v>
      </c>
      <c r="P114">
        <v>36</v>
      </c>
      <c r="R114" s="4">
        <v>1</v>
      </c>
      <c r="S114" s="4">
        <v>1</v>
      </c>
      <c r="T114" s="4"/>
      <c r="U114" s="4">
        <f t="shared" si="5"/>
        <v>27</v>
      </c>
      <c r="V114" s="4">
        <f t="shared" si="6"/>
        <v>27</v>
      </c>
      <c r="W114" s="4">
        <f t="shared" si="7"/>
        <v>27</v>
      </c>
      <c r="X114" s="4"/>
      <c r="Y114" s="4"/>
      <c r="Z114" s="4"/>
      <c r="AA114" s="4"/>
      <c r="AB114" s="7"/>
      <c r="AC114" s="7"/>
      <c r="AD114" s="4">
        <v>2</v>
      </c>
      <c r="AE114" s="4" t="s">
        <v>482</v>
      </c>
      <c r="AF114" s="24">
        <f t="shared" si="8"/>
        <v>453.10193900000002</v>
      </c>
      <c r="AG114" s="6">
        <f t="shared" si="9"/>
        <v>453.10193900000002</v>
      </c>
      <c r="AH114" s="24">
        <v>472.7828684811119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 x14ac:dyDescent="0.2">
      <c r="A115" s="1">
        <v>44119</v>
      </c>
      <c r="B115" t="s">
        <v>396</v>
      </c>
      <c r="C115" t="s">
        <v>299</v>
      </c>
      <c r="D115">
        <v>86</v>
      </c>
      <c r="E115">
        <v>1</v>
      </c>
      <c r="F115">
        <v>1</v>
      </c>
      <c r="G115" t="s">
        <v>60</v>
      </c>
      <c r="H115" t="s">
        <v>212</v>
      </c>
      <c r="I115">
        <v>6.0600000000000001E-2</v>
      </c>
      <c r="J115">
        <v>1.38</v>
      </c>
      <c r="K115">
        <v>26</v>
      </c>
      <c r="L115" t="s">
        <v>61</v>
      </c>
      <c r="M115" t="s">
        <v>213</v>
      </c>
      <c r="N115">
        <v>0.52900000000000003</v>
      </c>
      <c r="O115">
        <v>8.9600000000000009</v>
      </c>
      <c r="P115">
        <v>24.5</v>
      </c>
      <c r="R115" s="4">
        <v>1</v>
      </c>
      <c r="S115" s="4">
        <v>1</v>
      </c>
      <c r="T115" s="4"/>
      <c r="U115" s="4">
        <f t="shared" si="5"/>
        <v>26</v>
      </c>
      <c r="V115" s="4">
        <f t="shared" si="6"/>
        <v>26</v>
      </c>
      <c r="W115" s="4">
        <f t="shared" si="7"/>
        <v>26</v>
      </c>
      <c r="X115" s="5"/>
      <c r="Y115" s="5"/>
      <c r="Z115" s="4"/>
      <c r="AA115" s="4"/>
      <c r="AB115" s="5"/>
      <c r="AC115" s="5"/>
      <c r="AD115" s="4">
        <v>2</v>
      </c>
      <c r="AE115" s="4" t="s">
        <v>482</v>
      </c>
      <c r="AF115" s="24">
        <f t="shared" si="8"/>
        <v>319.68812735999995</v>
      </c>
      <c r="AG115" s="6">
        <f t="shared" si="9"/>
        <v>319.68812735999995</v>
      </c>
      <c r="AH115" s="24">
        <v>343.12755455699801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 x14ac:dyDescent="0.2">
      <c r="A116" s="1">
        <v>44119</v>
      </c>
      <c r="B116" t="s">
        <v>396</v>
      </c>
      <c r="C116" t="s">
        <v>300</v>
      </c>
      <c r="D116">
        <v>87</v>
      </c>
      <c r="E116">
        <v>1</v>
      </c>
      <c r="F116">
        <v>1</v>
      </c>
      <c r="G116" t="s">
        <v>60</v>
      </c>
      <c r="H116" t="s">
        <v>212</v>
      </c>
      <c r="I116">
        <v>0.17499999999999999</v>
      </c>
      <c r="J116">
        <v>3.52</v>
      </c>
      <c r="K116">
        <v>88.4</v>
      </c>
      <c r="L116" t="s">
        <v>61</v>
      </c>
      <c r="M116" t="s">
        <v>213</v>
      </c>
      <c r="N116">
        <v>0.52700000000000002</v>
      </c>
      <c r="O116">
        <v>9.09</v>
      </c>
      <c r="P116">
        <v>25.6</v>
      </c>
      <c r="R116" s="4">
        <v>1</v>
      </c>
      <c r="S116" s="4">
        <v>1</v>
      </c>
      <c r="T116" s="4"/>
      <c r="U116" s="4">
        <f t="shared" si="5"/>
        <v>88.4</v>
      </c>
      <c r="V116" s="4">
        <f t="shared" si="6"/>
        <v>88.4</v>
      </c>
      <c r="W116" s="4">
        <f t="shared" si="7"/>
        <v>88.4</v>
      </c>
      <c r="Z116" s="7"/>
      <c r="AA116" s="7"/>
      <c r="AD116" s="4">
        <v>2</v>
      </c>
      <c r="AE116" s="4" t="s">
        <v>482</v>
      </c>
      <c r="AF116" s="24">
        <f t="shared" si="8"/>
        <v>332.73553250999998</v>
      </c>
      <c r="AG116" s="6">
        <f t="shared" si="9"/>
        <v>332.73553250999998</v>
      </c>
      <c r="AH116" s="24">
        <v>356.80232856364864</v>
      </c>
      <c r="AK116" s="7"/>
      <c r="AL116" s="7"/>
      <c r="AO116" s="4"/>
      <c r="AP116" s="4"/>
      <c r="AQ116" s="4"/>
    </row>
    <row r="117" spans="1:43" x14ac:dyDescent="0.2">
      <c r="A117" s="1">
        <v>44119</v>
      </c>
      <c r="B117" t="s">
        <v>396</v>
      </c>
      <c r="C117" t="s">
        <v>234</v>
      </c>
      <c r="D117">
        <v>17</v>
      </c>
      <c r="E117">
        <v>1</v>
      </c>
      <c r="F117">
        <v>1</v>
      </c>
      <c r="G117" t="s">
        <v>60</v>
      </c>
      <c r="H117" t="s">
        <v>212</v>
      </c>
      <c r="I117">
        <v>5.6399999999999999E-2</v>
      </c>
      <c r="J117">
        <v>1.32</v>
      </c>
      <c r="K117">
        <v>24.2</v>
      </c>
      <c r="L117" t="s">
        <v>61</v>
      </c>
      <c r="M117" t="s">
        <v>213</v>
      </c>
      <c r="N117">
        <v>0.48699999999999999</v>
      </c>
      <c r="O117">
        <v>8.34</v>
      </c>
      <c r="P117">
        <v>19.100000000000001</v>
      </c>
      <c r="R117" s="4">
        <v>1</v>
      </c>
      <c r="S117" s="4">
        <v>1</v>
      </c>
      <c r="T117" s="4"/>
      <c r="U117" s="4">
        <f t="shared" si="5"/>
        <v>24.2</v>
      </c>
      <c r="V117" s="4">
        <f t="shared" si="6"/>
        <v>24.2</v>
      </c>
      <c r="W117" s="4">
        <f t="shared" si="7"/>
        <v>24.2</v>
      </c>
      <c r="X117" s="5">
        <f>100*(W117-25)/25</f>
        <v>-3.2000000000000028</v>
      </c>
      <c r="Y117" s="5" t="str">
        <f>IF((ABS(X117))&lt;=20,"PASS","FAIL")</f>
        <v>PASS</v>
      </c>
      <c r="AB117" s="7"/>
      <c r="AC117" s="7"/>
      <c r="AD117" s="4">
        <v>2</v>
      </c>
      <c r="AE117" s="4" t="s">
        <v>482</v>
      </c>
      <c r="AF117" s="24">
        <f t="shared" si="8"/>
        <v>257.15379275999987</v>
      </c>
      <c r="AG117" s="6">
        <f t="shared" si="9"/>
        <v>257.15379275999987</v>
      </c>
      <c r="AH117" s="24">
        <v>284.55944294477933</v>
      </c>
      <c r="AI117" s="5">
        <f>100*(AH117-250)/250</f>
        <v>13.823777177911733</v>
      </c>
      <c r="AJ117" s="5" t="str">
        <f>IF((ABS(AI117))&lt;=20,"PASS","FAIL")</f>
        <v>PASS</v>
      </c>
      <c r="AM117" s="7"/>
      <c r="AN117" s="7"/>
      <c r="AO117" s="4"/>
      <c r="AP117" s="4"/>
      <c r="AQ117" s="4"/>
    </row>
    <row r="118" spans="1:43" x14ac:dyDescent="0.2">
      <c r="A118" s="1">
        <v>44119</v>
      </c>
      <c r="B118" t="s">
        <v>396</v>
      </c>
      <c r="C118" t="s">
        <v>214</v>
      </c>
      <c r="D118" t="s">
        <v>13</v>
      </c>
      <c r="E118">
        <v>1</v>
      </c>
      <c r="F118">
        <v>1</v>
      </c>
      <c r="G118" t="s">
        <v>60</v>
      </c>
      <c r="H118" t="s">
        <v>212</v>
      </c>
      <c r="I118">
        <v>-5.9500000000000004E-3</v>
      </c>
      <c r="J118">
        <v>-4.8599999999999997E-2</v>
      </c>
      <c r="K118">
        <v>-14.1</v>
      </c>
      <c r="L118" t="s">
        <v>61</v>
      </c>
      <c r="M118" t="s">
        <v>213</v>
      </c>
      <c r="N118">
        <v>-4.4799999999999996E-3</v>
      </c>
      <c r="O118">
        <v>-3.32E-2</v>
      </c>
      <c r="P118">
        <v>-52.6</v>
      </c>
      <c r="R118" s="4">
        <v>1</v>
      </c>
      <c r="S118" s="4">
        <v>1</v>
      </c>
      <c r="T118" s="4"/>
      <c r="U118" s="4">
        <f t="shared" si="5"/>
        <v>-14.1</v>
      </c>
      <c r="V118" s="4">
        <f t="shared" si="6"/>
        <v>-14.1</v>
      </c>
      <c r="W118" s="4">
        <f t="shared" si="7"/>
        <v>-14.1</v>
      </c>
      <c r="X118" s="4"/>
      <c r="Y118" s="4"/>
      <c r="Z118" s="4"/>
      <c r="AA118" s="4"/>
      <c r="AB118" s="7"/>
      <c r="AC118" s="7"/>
      <c r="AD118" s="4">
        <v>2</v>
      </c>
      <c r="AE118" s="4" t="s">
        <v>482</v>
      </c>
      <c r="AF118" s="24">
        <f t="shared" si="8"/>
        <v>-637.30008667489608</v>
      </c>
      <c r="AG118" s="6">
        <f t="shared" si="9"/>
        <v>-637.30008667489608</v>
      </c>
      <c r="AH118" s="24">
        <v>-526.19292906013197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 x14ac:dyDescent="0.2">
      <c r="A119" s="1">
        <v>44119</v>
      </c>
      <c r="B119" t="s">
        <v>396</v>
      </c>
      <c r="C119" t="s">
        <v>301</v>
      </c>
      <c r="D119">
        <v>88</v>
      </c>
      <c r="E119">
        <v>1</v>
      </c>
      <c r="F119">
        <v>1</v>
      </c>
      <c r="G119" t="s">
        <v>60</v>
      </c>
      <c r="H119" t="s">
        <v>212</v>
      </c>
      <c r="I119">
        <v>0.113</v>
      </c>
      <c r="J119">
        <v>1.94</v>
      </c>
      <c r="K119">
        <v>42</v>
      </c>
      <c r="L119" t="s">
        <v>61</v>
      </c>
      <c r="M119" t="s">
        <v>213</v>
      </c>
      <c r="N119">
        <v>1.61</v>
      </c>
      <c r="O119">
        <v>27.9</v>
      </c>
      <c r="P119">
        <v>191</v>
      </c>
      <c r="R119" s="4">
        <v>1</v>
      </c>
      <c r="S119" s="4">
        <v>1</v>
      </c>
      <c r="T119" s="4"/>
      <c r="U119" s="4">
        <f t="shared" si="5"/>
        <v>42</v>
      </c>
      <c r="V119" s="4">
        <f t="shared" si="6"/>
        <v>42</v>
      </c>
      <c r="W119" s="4">
        <f t="shared" si="7"/>
        <v>42</v>
      </c>
      <c r="X119" s="5"/>
      <c r="Y119" s="5"/>
      <c r="Z119" s="7"/>
      <c r="AA119" s="7"/>
      <c r="AD119" s="4">
        <v>2</v>
      </c>
      <c r="AE119" s="4" t="s">
        <v>482</v>
      </c>
      <c r="AF119" s="24">
        <f t="shared" si="8"/>
        <v>1984.4290109999993</v>
      </c>
      <c r="AG119" s="6">
        <f t="shared" si="9"/>
        <v>1984.4290109999993</v>
      </c>
      <c r="AH119" s="24">
        <v>2234.8538618216248</v>
      </c>
      <c r="AI119" s="5"/>
      <c r="AJ119" s="5"/>
      <c r="AK119" s="7"/>
      <c r="AL119" s="7"/>
      <c r="AO119" s="4"/>
      <c r="AP119" s="4"/>
      <c r="AQ119" s="4"/>
    </row>
    <row r="120" spans="1:43" x14ac:dyDescent="0.2">
      <c r="A120" s="1">
        <v>44119</v>
      </c>
      <c r="B120" t="s">
        <v>396</v>
      </c>
      <c r="C120" t="s">
        <v>302</v>
      </c>
      <c r="D120">
        <v>89</v>
      </c>
      <c r="E120">
        <v>1</v>
      </c>
      <c r="F120">
        <v>1</v>
      </c>
      <c r="G120" t="s">
        <v>60</v>
      </c>
      <c r="H120" t="s">
        <v>212</v>
      </c>
      <c r="I120">
        <v>0.11700000000000001</v>
      </c>
      <c r="J120">
        <v>2.4</v>
      </c>
      <c r="K120">
        <v>55.3</v>
      </c>
      <c r="L120" t="s">
        <v>61</v>
      </c>
      <c r="M120" t="s">
        <v>213</v>
      </c>
      <c r="N120">
        <v>0.65300000000000002</v>
      </c>
      <c r="O120">
        <v>11.1</v>
      </c>
      <c r="P120">
        <v>42.8</v>
      </c>
      <c r="R120" s="4">
        <v>1</v>
      </c>
      <c r="S120" s="4">
        <v>1</v>
      </c>
      <c r="T120" s="4"/>
      <c r="U120" s="4">
        <f t="shared" si="5"/>
        <v>55.3</v>
      </c>
      <c r="V120" s="4">
        <f t="shared" si="6"/>
        <v>55.3</v>
      </c>
      <c r="W120" s="4">
        <f t="shared" si="7"/>
        <v>55.3</v>
      </c>
      <c r="Z120" s="7"/>
      <c r="AA120" s="7"/>
      <c r="AB120" s="7"/>
      <c r="AC120" s="7"/>
      <c r="AD120" s="4">
        <v>2</v>
      </c>
      <c r="AE120" s="4" t="s">
        <v>482</v>
      </c>
      <c r="AF120" s="24">
        <f t="shared" si="8"/>
        <v>531.61709099999973</v>
      </c>
      <c r="AG120" s="6">
        <f t="shared" si="9"/>
        <v>531.61709099999973</v>
      </c>
      <c r="AH120" s="24">
        <v>558.31588817508236</v>
      </c>
      <c r="AK120" s="7"/>
      <c r="AL120" s="7"/>
      <c r="AM120" s="7"/>
      <c r="AN120" s="7"/>
      <c r="AO120" s="4"/>
      <c r="AP120" s="4"/>
      <c r="AQ120" s="4"/>
    </row>
    <row r="121" spans="1:43" x14ac:dyDescent="0.2">
      <c r="A121" s="1">
        <v>44119</v>
      </c>
      <c r="B121" t="s">
        <v>396</v>
      </c>
      <c r="C121" t="s">
        <v>303</v>
      </c>
      <c r="D121">
        <v>90</v>
      </c>
      <c r="E121">
        <v>1</v>
      </c>
      <c r="F121">
        <v>1</v>
      </c>
      <c r="G121" t="s">
        <v>60</v>
      </c>
      <c r="H121" t="s">
        <v>212</v>
      </c>
      <c r="I121">
        <v>0.193</v>
      </c>
      <c r="J121">
        <v>3.82</v>
      </c>
      <c r="K121">
        <v>97.4</v>
      </c>
      <c r="L121" t="s">
        <v>61</v>
      </c>
      <c r="M121" t="s">
        <v>213</v>
      </c>
      <c r="N121">
        <v>0.65400000000000003</v>
      </c>
      <c r="O121">
        <v>11.2</v>
      </c>
      <c r="P121">
        <v>43.8</v>
      </c>
      <c r="R121" s="4">
        <v>1</v>
      </c>
      <c r="S121" s="4">
        <v>1</v>
      </c>
      <c r="T121" s="4"/>
      <c r="U121" s="4">
        <f t="shared" si="5"/>
        <v>97.4</v>
      </c>
      <c r="V121" s="4">
        <f t="shared" si="6"/>
        <v>97.4</v>
      </c>
      <c r="W121" s="4">
        <f t="shared" si="7"/>
        <v>97.4</v>
      </c>
      <c r="AB121" s="7"/>
      <c r="AC121" s="7"/>
      <c r="AD121" s="4">
        <v>2</v>
      </c>
      <c r="AE121" s="4" t="s">
        <v>482</v>
      </c>
      <c r="AF121" s="24">
        <f t="shared" si="8"/>
        <v>541.37182399999995</v>
      </c>
      <c r="AG121" s="6">
        <f t="shared" si="9"/>
        <v>541.37182399999995</v>
      </c>
      <c r="AH121" s="24">
        <v>569.41256194311018</v>
      </c>
      <c r="AM121" s="7"/>
      <c r="AN121" s="7"/>
      <c r="AO121" s="4"/>
      <c r="AP121" s="4"/>
      <c r="AQ121" s="4"/>
    </row>
    <row r="122" spans="1:43" x14ac:dyDescent="0.2">
      <c r="A122" s="1">
        <v>44119</v>
      </c>
      <c r="B122" t="s">
        <v>396</v>
      </c>
      <c r="C122" t="s">
        <v>304</v>
      </c>
      <c r="D122" s="19">
        <v>91</v>
      </c>
      <c r="E122">
        <v>1</v>
      </c>
      <c r="F122">
        <v>1</v>
      </c>
      <c r="G122" t="s">
        <v>60</v>
      </c>
      <c r="H122" t="s">
        <v>212</v>
      </c>
      <c r="I122">
        <v>6.2799999999999995E-2</v>
      </c>
      <c r="J122">
        <v>1.38</v>
      </c>
      <c r="K122">
        <v>25.9</v>
      </c>
      <c r="L122" t="s">
        <v>61</v>
      </c>
      <c r="M122" t="s">
        <v>213</v>
      </c>
      <c r="N122">
        <v>0.624</v>
      </c>
      <c r="O122">
        <v>10.6</v>
      </c>
      <c r="P122">
        <v>38.700000000000003</v>
      </c>
      <c r="R122" s="4">
        <v>1</v>
      </c>
      <c r="S122" s="4">
        <v>1</v>
      </c>
      <c r="T122" s="4"/>
      <c r="U122" s="4">
        <f t="shared" si="5"/>
        <v>25.9</v>
      </c>
      <c r="V122" s="4">
        <f t="shared" si="6"/>
        <v>25.9</v>
      </c>
      <c r="W122" s="4">
        <f t="shared" si="7"/>
        <v>25.9</v>
      </c>
      <c r="X122" s="5"/>
      <c r="Y122" s="5"/>
      <c r="Z122" s="7">
        <f>ABS(100*ABS(W122-W114)/AVERAGE(W122,W114))</f>
        <v>4.1587901701323302</v>
      </c>
      <c r="AA122" s="7" t="str">
        <f>IF(W122&gt;10, (IF((AND(Z122&gt;=0,Z122&lt;=20)=TRUE),"PASS","FAIL")),(IF((AND(Z122&gt;=0,Z122&lt;=50)=TRUE),"PASS","FAIL")))</f>
        <v>PASS</v>
      </c>
      <c r="AB122" s="7"/>
      <c r="AC122" s="7"/>
      <c r="AD122" s="4">
        <v>2</v>
      </c>
      <c r="AE122" s="4" t="s">
        <v>482</v>
      </c>
      <c r="AF122" s="24">
        <f t="shared" si="8"/>
        <v>482.64455599999985</v>
      </c>
      <c r="AG122" s="6">
        <f t="shared" si="9"/>
        <v>482.64455599999985</v>
      </c>
      <c r="AH122" s="24">
        <v>511.48976629409208</v>
      </c>
      <c r="AI122" s="5"/>
      <c r="AJ122" s="5"/>
      <c r="AK122" s="7">
        <f>ABS(100*ABS(AH122-AH114)/AVERAGE(AH122,AH114))</f>
        <v>7.8650764931243593</v>
      </c>
      <c r="AL122" s="7" t="str">
        <f>IF(AH122&gt;10, (IF((AND(AK122&gt;=0,AK122&lt;=20)=TRUE),"PASS","FAIL")),(IF((AND(AK122&gt;=0,AK122&lt;=50)=TRUE),"PASS","FAIL")))</f>
        <v>PASS</v>
      </c>
      <c r="AM122" s="7"/>
      <c r="AN122" s="7"/>
      <c r="AO122" s="4"/>
      <c r="AP122" s="4"/>
      <c r="AQ122" s="4"/>
    </row>
    <row r="123" spans="1:43" x14ac:dyDescent="0.2">
      <c r="A123" s="1">
        <v>44119</v>
      </c>
      <c r="B123" t="s">
        <v>396</v>
      </c>
      <c r="C123" t="s">
        <v>305</v>
      </c>
      <c r="D123" s="19">
        <v>92</v>
      </c>
      <c r="E123">
        <v>1</v>
      </c>
      <c r="F123">
        <v>1</v>
      </c>
      <c r="G123" t="s">
        <v>60</v>
      </c>
      <c r="H123" t="s">
        <v>212</v>
      </c>
      <c r="I123">
        <v>0.23699999999999999</v>
      </c>
      <c r="J123">
        <v>4.5199999999999996</v>
      </c>
      <c r="K123">
        <v>119</v>
      </c>
      <c r="L123" t="s">
        <v>61</v>
      </c>
      <c r="M123" t="s">
        <v>213</v>
      </c>
      <c r="N123">
        <v>0.91400000000000003</v>
      </c>
      <c r="O123">
        <v>15.5</v>
      </c>
      <c r="P123">
        <v>81.599999999999994</v>
      </c>
      <c r="R123" s="4">
        <v>1</v>
      </c>
      <c r="S123" s="4">
        <v>1</v>
      </c>
      <c r="T123" s="4"/>
      <c r="U123" s="4">
        <f t="shared" si="5"/>
        <v>119</v>
      </c>
      <c r="V123" s="4">
        <f t="shared" si="6"/>
        <v>119</v>
      </c>
      <c r="W123" s="4">
        <f t="shared" si="7"/>
        <v>119</v>
      </c>
      <c r="Z123" s="7"/>
      <c r="AA123" s="7"/>
      <c r="AB123" s="7">
        <f>100*((W123*10250)-(W121*10000))/(1000*250)</f>
        <v>98.3</v>
      </c>
      <c r="AC123" s="7" t="str">
        <f>IF(W123&gt;30, (IF((AND(AB123&gt;=80,AB123&lt;=120)=TRUE),"PASS","FAIL")),(IF((AND(AB123&gt;=50,AB123&lt;=150)=TRUE),"PASS","FAIL")))</f>
        <v>PASS</v>
      </c>
      <c r="AD123" s="4">
        <v>2</v>
      </c>
      <c r="AE123" s="4" t="s">
        <v>482</v>
      </c>
      <c r="AF123" s="24">
        <f t="shared" si="8"/>
        <v>948.28327499999989</v>
      </c>
      <c r="AG123" s="6">
        <f t="shared" si="9"/>
        <v>948.28327499999989</v>
      </c>
      <c r="AH123" s="24">
        <v>998.47736216618512</v>
      </c>
      <c r="AK123" s="7"/>
      <c r="AL123" s="7"/>
      <c r="AM123" s="7">
        <f>100*((AH123*10250)-(AH121*10000))/(10000*250)</f>
        <v>181.61069371089187</v>
      </c>
      <c r="AN123" s="7" t="str">
        <f>IF(AH123&gt;30, (IF((AND(AM123&gt;=80,AM123&lt;=120)=TRUE),"PASS","FAIL")),(IF((AND(AM123&gt;=50,AM123&lt;=150)=TRUE),"PASS","FAIL")))</f>
        <v>FAIL</v>
      </c>
      <c r="AO123" s="4"/>
      <c r="AP123" s="4"/>
      <c r="AQ123" s="4"/>
    </row>
    <row r="124" spans="1:43" x14ac:dyDescent="0.2">
      <c r="A124" s="1">
        <v>44119</v>
      </c>
      <c r="B124" t="s">
        <v>396</v>
      </c>
      <c r="C124" t="s">
        <v>306</v>
      </c>
      <c r="D124">
        <v>93</v>
      </c>
      <c r="E124">
        <v>1</v>
      </c>
      <c r="F124">
        <v>1</v>
      </c>
      <c r="G124" t="s">
        <v>60</v>
      </c>
      <c r="H124" t="s">
        <v>212</v>
      </c>
      <c r="I124">
        <v>7.7299999999999994E-2</v>
      </c>
      <c r="J124">
        <v>1.66</v>
      </c>
      <c r="K124">
        <v>34</v>
      </c>
      <c r="L124" t="s">
        <v>61</v>
      </c>
      <c r="M124" t="s">
        <v>213</v>
      </c>
      <c r="N124">
        <v>0.99399999999999999</v>
      </c>
      <c r="O124">
        <v>16.899999999999999</v>
      </c>
      <c r="P124">
        <v>93.2</v>
      </c>
      <c r="R124" s="4">
        <v>1</v>
      </c>
      <c r="S124" s="4">
        <v>1</v>
      </c>
      <c r="T124" s="4"/>
      <c r="U124" s="4">
        <f t="shared" si="5"/>
        <v>34</v>
      </c>
      <c r="V124" s="4">
        <f t="shared" si="6"/>
        <v>34</v>
      </c>
      <c r="W124" s="4">
        <f t="shared" si="7"/>
        <v>34</v>
      </c>
      <c r="X124" s="5"/>
      <c r="Y124" s="5"/>
      <c r="AD124" s="4">
        <v>2</v>
      </c>
      <c r="AE124" s="4" t="s">
        <v>482</v>
      </c>
      <c r="AF124" s="24">
        <f t="shared" si="8"/>
        <v>1075.4761309999999</v>
      </c>
      <c r="AG124" s="6">
        <f t="shared" si="9"/>
        <v>1075.4761309999999</v>
      </c>
      <c r="AH124" s="24">
        <v>1140.0172128679164</v>
      </c>
      <c r="AI124" s="5"/>
      <c r="AJ124" s="5"/>
      <c r="AO124" s="4"/>
      <c r="AP124" s="4"/>
      <c r="AQ124" s="4"/>
    </row>
    <row r="125" spans="1:43" x14ac:dyDescent="0.2">
      <c r="A125" s="1">
        <v>44119</v>
      </c>
      <c r="B125" t="s">
        <v>396</v>
      </c>
      <c r="C125" t="s">
        <v>307</v>
      </c>
      <c r="D125">
        <v>94</v>
      </c>
      <c r="E125">
        <v>1</v>
      </c>
      <c r="F125">
        <v>1</v>
      </c>
      <c r="G125" t="s">
        <v>60</v>
      </c>
      <c r="H125" t="s">
        <v>212</v>
      </c>
      <c r="I125">
        <v>5.4600000000000003E-2</v>
      </c>
      <c r="J125">
        <v>1.21</v>
      </c>
      <c r="K125">
        <v>21.1</v>
      </c>
      <c r="L125" t="s">
        <v>61</v>
      </c>
      <c r="M125" t="s">
        <v>213</v>
      </c>
      <c r="N125">
        <v>0.434</v>
      </c>
      <c r="O125">
        <v>7.44</v>
      </c>
      <c r="P125">
        <v>11.4</v>
      </c>
      <c r="R125" s="4">
        <v>1</v>
      </c>
      <c r="S125" s="4">
        <v>1</v>
      </c>
      <c r="T125" s="4"/>
      <c r="U125" s="4">
        <f t="shared" si="5"/>
        <v>21.1</v>
      </c>
      <c r="V125" s="4">
        <f t="shared" si="6"/>
        <v>21.1</v>
      </c>
      <c r="W125" s="4">
        <f t="shared" si="7"/>
        <v>21.1</v>
      </c>
      <c r="X125" s="5"/>
      <c r="Y125" s="5"/>
      <c r="AD125" s="4">
        <v>2</v>
      </c>
      <c r="AE125" s="4" t="s">
        <v>482</v>
      </c>
      <c r="AF125" s="24">
        <f t="shared" si="8"/>
        <v>165.47129856000004</v>
      </c>
      <c r="AG125" s="6">
        <f t="shared" si="9"/>
        <v>165.47129856000004</v>
      </c>
      <c r="AH125" s="24">
        <v>203.41447000372966</v>
      </c>
      <c r="AI125" s="5"/>
      <c r="AJ125" s="5"/>
      <c r="AO125" s="4"/>
      <c r="AP125" s="4"/>
      <c r="AQ125" s="4"/>
    </row>
    <row r="126" spans="1:43" x14ac:dyDescent="0.2">
      <c r="A126" s="1">
        <v>44119</v>
      </c>
      <c r="B126" t="s">
        <v>396</v>
      </c>
      <c r="C126" t="s">
        <v>308</v>
      </c>
      <c r="D126">
        <v>95</v>
      </c>
      <c r="E126">
        <v>1</v>
      </c>
      <c r="F126">
        <v>1</v>
      </c>
      <c r="G126" t="s">
        <v>60</v>
      </c>
      <c r="H126" t="s">
        <v>212</v>
      </c>
      <c r="I126">
        <v>6.4399999999999999E-2</v>
      </c>
      <c r="J126">
        <v>1.39</v>
      </c>
      <c r="K126">
        <v>26.3</v>
      </c>
      <c r="L126" t="s">
        <v>61</v>
      </c>
      <c r="M126" t="s">
        <v>213</v>
      </c>
      <c r="N126">
        <v>0.46600000000000003</v>
      </c>
      <c r="O126">
        <v>7.93</v>
      </c>
      <c r="P126">
        <v>15.5</v>
      </c>
      <c r="R126" s="4">
        <v>1</v>
      </c>
      <c r="S126" s="4">
        <v>1</v>
      </c>
      <c r="T126" s="4"/>
      <c r="U126" s="4">
        <f t="shared" si="5"/>
        <v>26.3</v>
      </c>
      <c r="V126" s="4">
        <f t="shared" si="6"/>
        <v>26.3</v>
      </c>
      <c r="W126" s="4">
        <f t="shared" si="7"/>
        <v>26.3</v>
      </c>
      <c r="AD126" s="4">
        <v>2</v>
      </c>
      <c r="AE126" s="4" t="s">
        <v>482</v>
      </c>
      <c r="AF126" s="24">
        <f t="shared" si="8"/>
        <v>215.52049978999992</v>
      </c>
      <c r="AG126" s="6">
        <f t="shared" si="9"/>
        <v>215.52049978999992</v>
      </c>
      <c r="AH126" s="24">
        <v>252.50934130441848</v>
      </c>
      <c r="AO126" s="4"/>
      <c r="AP126" s="4"/>
      <c r="AQ126" s="4"/>
    </row>
    <row r="127" spans="1:43" x14ac:dyDescent="0.2">
      <c r="A127" s="1">
        <v>44119</v>
      </c>
      <c r="B127" t="s">
        <v>396</v>
      </c>
      <c r="C127" t="s">
        <v>309</v>
      </c>
      <c r="D127">
        <v>96</v>
      </c>
      <c r="E127">
        <v>1</v>
      </c>
      <c r="F127">
        <v>1</v>
      </c>
      <c r="G127" t="s">
        <v>60</v>
      </c>
      <c r="H127" t="s">
        <v>212</v>
      </c>
      <c r="I127">
        <v>7.0199999999999999E-2</v>
      </c>
      <c r="J127">
        <v>1.5</v>
      </c>
      <c r="K127">
        <v>29.4</v>
      </c>
      <c r="L127" t="s">
        <v>61</v>
      </c>
      <c r="M127" t="s">
        <v>213</v>
      </c>
      <c r="N127">
        <v>0.58599999999999997</v>
      </c>
      <c r="O127">
        <v>9.99</v>
      </c>
      <c r="P127">
        <v>33.4</v>
      </c>
      <c r="R127" s="4">
        <v>1</v>
      </c>
      <c r="S127" s="4">
        <v>1</v>
      </c>
      <c r="T127" s="4"/>
      <c r="U127" s="4">
        <f t="shared" si="5"/>
        <v>29.4</v>
      </c>
      <c r="V127" s="4">
        <f t="shared" si="6"/>
        <v>29.4</v>
      </c>
      <c r="W127" s="4">
        <f t="shared" si="7"/>
        <v>29.4</v>
      </c>
      <c r="X127" s="5"/>
      <c r="Y127" s="5"/>
      <c r="Z127" s="7"/>
      <c r="AA127" s="7"/>
      <c r="AD127" s="4">
        <v>2</v>
      </c>
      <c r="AE127" s="4" t="s">
        <v>482</v>
      </c>
      <c r="AF127" s="24">
        <f t="shared" si="8"/>
        <v>422.44921370999998</v>
      </c>
      <c r="AG127" s="6">
        <f t="shared" si="9"/>
        <v>422.44921370999998</v>
      </c>
      <c r="AH127" s="24">
        <v>457.01642280140231</v>
      </c>
      <c r="AI127" s="5"/>
      <c r="AJ127" s="5"/>
      <c r="AK127" s="7"/>
      <c r="AL127" s="7"/>
      <c r="AO127" s="4"/>
      <c r="AP127" s="4"/>
      <c r="AQ127" s="4"/>
    </row>
    <row r="128" spans="1:43" x14ac:dyDescent="0.2">
      <c r="A128" s="1">
        <v>44119</v>
      </c>
      <c r="B128" t="s">
        <v>396</v>
      </c>
      <c r="C128" t="s">
        <v>310</v>
      </c>
      <c r="D128">
        <v>97</v>
      </c>
      <c r="E128">
        <v>1</v>
      </c>
      <c r="F128">
        <v>1</v>
      </c>
      <c r="G128" t="s">
        <v>60</v>
      </c>
      <c r="H128" t="s">
        <v>212</v>
      </c>
      <c r="I128">
        <v>4.9599999999999998E-2</v>
      </c>
      <c r="J128">
        <v>1.1200000000000001</v>
      </c>
      <c r="K128">
        <v>18.600000000000001</v>
      </c>
      <c r="L128" t="s">
        <v>61</v>
      </c>
      <c r="M128" t="s">
        <v>213</v>
      </c>
      <c r="N128">
        <v>0.51200000000000001</v>
      </c>
      <c r="O128">
        <v>8.73</v>
      </c>
      <c r="P128">
        <v>22.5</v>
      </c>
      <c r="R128" s="4">
        <v>1</v>
      </c>
      <c r="S128" s="4">
        <v>1</v>
      </c>
      <c r="T128" s="4"/>
      <c r="U128" s="4">
        <f t="shared" si="5"/>
        <v>18.600000000000001</v>
      </c>
      <c r="V128" s="4">
        <f t="shared" si="6"/>
        <v>18.600000000000001</v>
      </c>
      <c r="W128" s="4">
        <f t="shared" si="7"/>
        <v>18.600000000000001</v>
      </c>
      <c r="AD128" s="4">
        <v>2</v>
      </c>
      <c r="AE128" s="4" t="s">
        <v>482</v>
      </c>
      <c r="AF128" s="24">
        <f t="shared" si="8"/>
        <v>296.54936858999997</v>
      </c>
      <c r="AG128" s="6">
        <f t="shared" si="9"/>
        <v>296.54936858999997</v>
      </c>
      <c r="AH128" s="24">
        <v>333.36868533328084</v>
      </c>
      <c r="AO128" s="4"/>
      <c r="AP128" s="4"/>
      <c r="AQ128" s="4"/>
    </row>
    <row r="129" spans="1:43" x14ac:dyDescent="0.2">
      <c r="A129" s="1">
        <v>44119</v>
      </c>
      <c r="B129" t="s">
        <v>396</v>
      </c>
      <c r="C129" t="s">
        <v>234</v>
      </c>
      <c r="D129">
        <v>15</v>
      </c>
      <c r="E129">
        <v>1</v>
      </c>
      <c r="F129">
        <v>1</v>
      </c>
      <c r="G129" t="s">
        <v>60</v>
      </c>
      <c r="H129" t="s">
        <v>212</v>
      </c>
      <c r="I129">
        <v>5.8799999999999998E-2</v>
      </c>
      <c r="J129">
        <v>1.38</v>
      </c>
      <c r="K129">
        <v>25.8</v>
      </c>
      <c r="L129" t="s">
        <v>61</v>
      </c>
      <c r="M129" t="s">
        <v>213</v>
      </c>
      <c r="N129">
        <v>0.46100000000000002</v>
      </c>
      <c r="O129">
        <v>7.84</v>
      </c>
      <c r="P129">
        <v>14.8</v>
      </c>
      <c r="R129" s="4">
        <v>1</v>
      </c>
      <c r="S129" s="4">
        <v>1</v>
      </c>
      <c r="T129" s="4"/>
      <c r="U129" s="4">
        <f t="shared" si="5"/>
        <v>25.8</v>
      </c>
      <c r="V129" s="4">
        <f t="shared" si="6"/>
        <v>25.8</v>
      </c>
      <c r="W129" s="4">
        <f t="shared" si="7"/>
        <v>25.8</v>
      </c>
      <c r="X129" s="5">
        <f>100*(W129-25)/25</f>
        <v>3.2000000000000028</v>
      </c>
      <c r="Y129" s="5" t="str">
        <f>IF((ABS(X129))&lt;=20,"PASS","FAIL")</f>
        <v>PASS</v>
      </c>
      <c r="AD129" s="4">
        <v>2</v>
      </c>
      <c r="AE129" s="4" t="s">
        <v>482</v>
      </c>
      <c r="AF129" s="24">
        <f t="shared" si="8"/>
        <v>206.35165375999998</v>
      </c>
      <c r="AG129" s="6">
        <f t="shared" si="9"/>
        <v>206.35165375999998</v>
      </c>
      <c r="AH129" s="24">
        <v>246.29688367704773</v>
      </c>
      <c r="AI129" s="5">
        <f>100*(AH129-250)/250</f>
        <v>-1.4812465291809076</v>
      </c>
      <c r="AJ129" s="5" t="str">
        <f>IF((ABS(AI129))&lt;=20,"PASS","FAIL")</f>
        <v>PASS</v>
      </c>
      <c r="AO129" s="4"/>
      <c r="AP129" s="4"/>
      <c r="AQ129" s="4"/>
    </row>
    <row r="130" spans="1:43" x14ac:dyDescent="0.2">
      <c r="A130" s="1">
        <v>44119</v>
      </c>
      <c r="B130" t="s">
        <v>396</v>
      </c>
      <c r="C130" t="s">
        <v>214</v>
      </c>
      <c r="D130" t="s">
        <v>13</v>
      </c>
      <c r="E130">
        <v>1</v>
      </c>
      <c r="F130">
        <v>1</v>
      </c>
      <c r="G130" t="s">
        <v>60</v>
      </c>
      <c r="H130" t="s">
        <v>212</v>
      </c>
      <c r="I130">
        <v>-5.45E-3</v>
      </c>
      <c r="J130">
        <v>-4.0800000000000003E-2</v>
      </c>
      <c r="K130">
        <v>-13.9</v>
      </c>
      <c r="L130" t="s">
        <v>61</v>
      </c>
      <c r="M130" t="s">
        <v>213</v>
      </c>
      <c r="N130">
        <v>-3.9500000000000004E-3</v>
      </c>
      <c r="O130">
        <v>-8.3000000000000004E-2</v>
      </c>
      <c r="P130">
        <v>-53</v>
      </c>
      <c r="R130" s="4">
        <v>1</v>
      </c>
      <c r="S130" s="4">
        <v>1</v>
      </c>
      <c r="T130" s="4"/>
      <c r="U130" s="4">
        <f t="shared" ref="U130:U193" si="10">K130</f>
        <v>-13.9</v>
      </c>
      <c r="V130" s="4">
        <f t="shared" si="6"/>
        <v>-13.9</v>
      </c>
      <c r="W130" s="4">
        <f t="shared" si="7"/>
        <v>-13.9</v>
      </c>
      <c r="Z130" s="7"/>
      <c r="AA130" s="7"/>
      <c r="AD130" s="4">
        <v>2</v>
      </c>
      <c r="AE130" s="4" t="s">
        <v>482</v>
      </c>
      <c r="AF130" s="24">
        <f t="shared" si="8"/>
        <v>-642.89795671810009</v>
      </c>
      <c r="AG130" s="6">
        <f t="shared" si="9"/>
        <v>-642.89795671810009</v>
      </c>
      <c r="AH130" s="24">
        <v>-531.09180341111551</v>
      </c>
      <c r="AK130" s="7"/>
      <c r="AL130" s="7"/>
      <c r="AO130" s="4"/>
      <c r="AP130" s="4"/>
      <c r="AQ130" s="4"/>
    </row>
    <row r="131" spans="1:43" x14ac:dyDescent="0.2">
      <c r="A131" s="1">
        <v>44119</v>
      </c>
      <c r="B131" t="s">
        <v>396</v>
      </c>
      <c r="C131" t="s">
        <v>311</v>
      </c>
      <c r="D131">
        <v>98</v>
      </c>
      <c r="E131">
        <v>1</v>
      </c>
      <c r="F131">
        <v>1</v>
      </c>
      <c r="G131" t="s">
        <v>60</v>
      </c>
      <c r="H131" t="s">
        <v>212</v>
      </c>
      <c r="I131">
        <v>0.19500000000000001</v>
      </c>
      <c r="J131">
        <v>3.85</v>
      </c>
      <c r="K131">
        <v>98.4</v>
      </c>
      <c r="L131" t="s">
        <v>61</v>
      </c>
      <c r="M131" t="s">
        <v>213</v>
      </c>
      <c r="N131">
        <v>0.71</v>
      </c>
      <c r="O131">
        <v>12.2</v>
      </c>
      <c r="P131">
        <v>52.7</v>
      </c>
      <c r="R131" s="4">
        <v>1</v>
      </c>
      <c r="S131" s="4">
        <v>1</v>
      </c>
      <c r="T131" s="4"/>
      <c r="U131" s="4">
        <f t="shared" si="10"/>
        <v>98.4</v>
      </c>
      <c r="V131" s="4">
        <f t="shared" ref="V131:V194" si="11">IF(R131=1,U131,(U131-6.8))</f>
        <v>98.4</v>
      </c>
      <c r="W131" s="4">
        <f t="shared" ref="W131:W194" si="12">IF(R131=1,U131,(V131*R131))</f>
        <v>98.4</v>
      </c>
      <c r="X131" s="5"/>
      <c r="Y131" s="5"/>
      <c r="AB131" s="7"/>
      <c r="AC131" s="7"/>
      <c r="AD131" s="4">
        <v>2</v>
      </c>
      <c r="AE131" s="4" t="s">
        <v>482</v>
      </c>
      <c r="AF131" s="24">
        <f t="shared" ref="AF131:AF194" si="13">(-0.6629*O131^2)+(112.33*O131)-633.57</f>
        <v>638.1899639999998</v>
      </c>
      <c r="AG131" s="6">
        <f t="shared" ref="AG131:AG194" si="14">IF(R131=1,AF131,(AF131-379))</f>
        <v>638.1899639999998</v>
      </c>
      <c r="AH131" s="24">
        <v>681.91284736721173</v>
      </c>
      <c r="AI131" s="5"/>
      <c r="AJ131" s="5"/>
      <c r="AM131" s="7"/>
      <c r="AN131" s="7"/>
      <c r="AO131" s="4"/>
      <c r="AP131" s="4"/>
      <c r="AQ131" s="4"/>
    </row>
    <row r="132" spans="1:43" x14ac:dyDescent="0.2">
      <c r="A132" s="1">
        <v>44119</v>
      </c>
      <c r="B132" t="s">
        <v>396</v>
      </c>
      <c r="C132" t="s">
        <v>312</v>
      </c>
      <c r="D132">
        <v>99</v>
      </c>
      <c r="E132">
        <v>1</v>
      </c>
      <c r="F132">
        <v>1</v>
      </c>
      <c r="G132" t="s">
        <v>60</v>
      </c>
      <c r="H132" t="s">
        <v>212</v>
      </c>
      <c r="I132">
        <v>8.14E-2</v>
      </c>
      <c r="J132">
        <v>1.71</v>
      </c>
      <c r="K132">
        <v>35.5</v>
      </c>
      <c r="L132" t="s">
        <v>61</v>
      </c>
      <c r="M132" t="s">
        <v>213</v>
      </c>
      <c r="N132">
        <v>0.77</v>
      </c>
      <c r="O132">
        <v>13.2</v>
      </c>
      <c r="P132">
        <v>61.2</v>
      </c>
      <c r="R132" s="4">
        <v>1</v>
      </c>
      <c r="S132" s="4">
        <v>1</v>
      </c>
      <c r="T132" s="4"/>
      <c r="U132" s="4">
        <f t="shared" si="10"/>
        <v>35.5</v>
      </c>
      <c r="V132" s="4">
        <f t="shared" si="11"/>
        <v>35.5</v>
      </c>
      <c r="W132" s="4">
        <f t="shared" si="12"/>
        <v>35.5</v>
      </c>
      <c r="AD132" s="4">
        <v>2</v>
      </c>
      <c r="AE132" s="4" t="s">
        <v>482</v>
      </c>
      <c r="AF132" s="24">
        <f t="shared" si="13"/>
        <v>733.68230399999982</v>
      </c>
      <c r="AG132" s="6">
        <f t="shared" si="14"/>
        <v>733.68230399999982</v>
      </c>
      <c r="AH132" s="24">
        <v>783.44176704619019</v>
      </c>
      <c r="AO132" s="4"/>
      <c r="AP132" s="4"/>
      <c r="AQ132" s="4"/>
    </row>
    <row r="133" spans="1:43" x14ac:dyDescent="0.2">
      <c r="A133" s="1">
        <v>44119</v>
      </c>
      <c r="B133" t="s">
        <v>396</v>
      </c>
      <c r="C133" t="s">
        <v>37</v>
      </c>
      <c r="D133">
        <v>100</v>
      </c>
      <c r="E133">
        <v>1</v>
      </c>
      <c r="F133">
        <v>1</v>
      </c>
      <c r="G133" t="s">
        <v>60</v>
      </c>
      <c r="H133" t="s">
        <v>212</v>
      </c>
      <c r="I133">
        <v>5.5800000000000002E-2</v>
      </c>
      <c r="J133">
        <v>1.24</v>
      </c>
      <c r="K133">
        <v>22</v>
      </c>
      <c r="L133" t="s">
        <v>61</v>
      </c>
      <c r="M133" t="s">
        <v>213</v>
      </c>
      <c r="N133">
        <v>0.59399999999999997</v>
      </c>
      <c r="O133">
        <v>10.1</v>
      </c>
      <c r="P133">
        <v>34.6</v>
      </c>
      <c r="R133" s="4">
        <v>1</v>
      </c>
      <c r="S133" s="4">
        <v>1</v>
      </c>
      <c r="T133" s="4"/>
      <c r="U133" s="4">
        <f t="shared" si="10"/>
        <v>22</v>
      </c>
      <c r="V133" s="4">
        <f t="shared" si="11"/>
        <v>22</v>
      </c>
      <c r="W133" s="4">
        <f t="shared" si="12"/>
        <v>22</v>
      </c>
      <c r="Z133" s="7"/>
      <c r="AA133" s="7"/>
      <c r="AD133" s="4">
        <v>2</v>
      </c>
      <c r="AE133" s="4" t="s">
        <v>482</v>
      </c>
      <c r="AF133" s="24">
        <f t="shared" si="13"/>
        <v>433.34057099999984</v>
      </c>
      <c r="AG133" s="6">
        <f t="shared" si="14"/>
        <v>433.34057099999984</v>
      </c>
      <c r="AH133" s="24">
        <v>474.8210191911794</v>
      </c>
      <c r="AK133" s="7"/>
      <c r="AL133" s="7"/>
      <c r="AO133" s="4"/>
      <c r="AP133" s="4"/>
      <c r="AQ133" s="4"/>
    </row>
    <row r="134" spans="1:43" x14ac:dyDescent="0.2">
      <c r="A134" s="1">
        <v>44119</v>
      </c>
      <c r="B134" t="s">
        <v>396</v>
      </c>
      <c r="C134" t="s">
        <v>56</v>
      </c>
      <c r="D134">
        <v>101</v>
      </c>
      <c r="E134">
        <v>1</v>
      </c>
      <c r="F134">
        <v>1</v>
      </c>
      <c r="G134" t="s">
        <v>60</v>
      </c>
      <c r="H134" t="s">
        <v>212</v>
      </c>
      <c r="I134">
        <v>7.4399999999999994E-2</v>
      </c>
      <c r="J134">
        <v>1.63</v>
      </c>
      <c r="K134">
        <v>33.200000000000003</v>
      </c>
      <c r="L134" t="s">
        <v>61</v>
      </c>
      <c r="M134" t="s">
        <v>213</v>
      </c>
      <c r="N134">
        <v>0.80900000000000005</v>
      </c>
      <c r="O134">
        <v>13.8</v>
      </c>
      <c r="P134">
        <v>66.400000000000006</v>
      </c>
      <c r="R134" s="4">
        <v>1</v>
      </c>
      <c r="S134" s="4">
        <v>1</v>
      </c>
      <c r="T134" s="4"/>
      <c r="U134" s="4">
        <f t="shared" si="10"/>
        <v>33.200000000000003</v>
      </c>
      <c r="V134" s="4">
        <f t="shared" si="11"/>
        <v>33.200000000000003</v>
      </c>
      <c r="W134" s="4">
        <f t="shared" si="12"/>
        <v>33.200000000000003</v>
      </c>
      <c r="X134" s="5"/>
      <c r="Y134" s="5"/>
      <c r="Z134" s="7"/>
      <c r="AA134" s="7"/>
      <c r="AB134" s="7"/>
      <c r="AC134" s="7"/>
      <c r="AD134" s="4">
        <v>2</v>
      </c>
      <c r="AE134" s="4" t="s">
        <v>482</v>
      </c>
      <c r="AF134" s="24">
        <f t="shared" si="13"/>
        <v>790.34132399999987</v>
      </c>
      <c r="AG134" s="6">
        <f t="shared" si="14"/>
        <v>790.34132399999987</v>
      </c>
      <c r="AH134" s="24">
        <v>846.80033006990402</v>
      </c>
      <c r="AI134" s="5"/>
      <c r="AJ134" s="5"/>
      <c r="AK134" s="7"/>
      <c r="AL134" s="7"/>
      <c r="AM134" s="7"/>
      <c r="AN134" s="7"/>
      <c r="AO134" s="4"/>
      <c r="AP134" s="4"/>
      <c r="AQ134" s="4"/>
    </row>
    <row r="135" spans="1:43" x14ac:dyDescent="0.2">
      <c r="A135" s="1">
        <v>44119</v>
      </c>
      <c r="B135" t="s">
        <v>396</v>
      </c>
      <c r="C135" t="s">
        <v>57</v>
      </c>
      <c r="D135">
        <v>102</v>
      </c>
      <c r="E135">
        <v>1</v>
      </c>
      <c r="F135">
        <v>1</v>
      </c>
      <c r="G135" t="s">
        <v>60</v>
      </c>
      <c r="H135" t="s">
        <v>212</v>
      </c>
      <c r="I135">
        <v>7.2900000000000006E-2</v>
      </c>
      <c r="J135">
        <v>1.56</v>
      </c>
      <c r="K135">
        <v>31.2</v>
      </c>
      <c r="L135" t="s">
        <v>61</v>
      </c>
      <c r="M135" t="s">
        <v>213</v>
      </c>
      <c r="N135">
        <v>0.63800000000000001</v>
      </c>
      <c r="O135">
        <v>10.9</v>
      </c>
      <c r="P135">
        <v>40.9</v>
      </c>
      <c r="R135" s="4">
        <v>1</v>
      </c>
      <c r="S135" s="4">
        <v>1</v>
      </c>
      <c r="T135" s="4"/>
      <c r="U135" s="4">
        <f t="shared" si="10"/>
        <v>31.2</v>
      </c>
      <c r="V135" s="4">
        <f t="shared" si="11"/>
        <v>31.2</v>
      </c>
      <c r="W135" s="4">
        <f t="shared" si="12"/>
        <v>31.2</v>
      </c>
      <c r="AB135" s="7"/>
      <c r="AC135" s="7"/>
      <c r="AD135" s="4">
        <v>2</v>
      </c>
      <c r="AE135" s="4" t="s">
        <v>482</v>
      </c>
      <c r="AF135" s="24">
        <f t="shared" si="13"/>
        <v>512.06785099999991</v>
      </c>
      <c r="AG135" s="6">
        <f t="shared" si="14"/>
        <v>512.06785099999991</v>
      </c>
      <c r="AH135" s="24">
        <v>557.19615135707022</v>
      </c>
      <c r="AM135" s="7"/>
      <c r="AN135" s="7"/>
      <c r="AO135" s="4"/>
      <c r="AP135" s="4"/>
      <c r="AQ135" s="4"/>
    </row>
    <row r="136" spans="1:43" x14ac:dyDescent="0.2">
      <c r="A136" s="1">
        <v>44119</v>
      </c>
      <c r="B136" t="s">
        <v>396</v>
      </c>
      <c r="C136" t="s">
        <v>38</v>
      </c>
      <c r="D136" s="19">
        <v>103</v>
      </c>
      <c r="E136">
        <v>1</v>
      </c>
      <c r="F136">
        <v>1</v>
      </c>
      <c r="G136" t="s">
        <v>60</v>
      </c>
      <c r="H136" t="s">
        <v>212</v>
      </c>
      <c r="I136">
        <v>4.8800000000000003E-2</v>
      </c>
      <c r="J136">
        <v>1.1200000000000001</v>
      </c>
      <c r="K136">
        <v>18.7</v>
      </c>
      <c r="L136" t="s">
        <v>61</v>
      </c>
      <c r="M136" t="s">
        <v>213</v>
      </c>
      <c r="N136">
        <v>0.503</v>
      </c>
      <c r="O136">
        <v>8.52</v>
      </c>
      <c r="P136">
        <v>20.7</v>
      </c>
      <c r="R136" s="4">
        <v>1</v>
      </c>
      <c r="S136" s="4">
        <v>1</v>
      </c>
      <c r="T136" s="4"/>
      <c r="U136" s="4">
        <f t="shared" si="10"/>
        <v>18.7</v>
      </c>
      <c r="V136" s="4">
        <f t="shared" si="11"/>
        <v>18.7</v>
      </c>
      <c r="W136" s="4">
        <f t="shared" si="12"/>
        <v>18.7</v>
      </c>
      <c r="X136" s="5"/>
      <c r="Y136" s="5"/>
      <c r="Z136" s="7">
        <f>ABS(100*ABS(W136-W128)/AVERAGE(W136,W128))</f>
        <v>0.53619302949060521</v>
      </c>
      <c r="AA136" s="7" t="str">
        <f>IF(W136&gt;10, (IF((AND(Z136&gt;=0,Z136&lt;=20)=TRUE),"PASS","FAIL")),(IF((AND(Z136&gt;=0,Z136&lt;=50)=TRUE),"PASS","FAIL")))</f>
        <v>PASS</v>
      </c>
      <c r="AB136" s="7"/>
      <c r="AC136" s="7"/>
      <c r="AD136" s="4">
        <v>2</v>
      </c>
      <c r="AE136" s="4" t="s">
        <v>482</v>
      </c>
      <c r="AF136" s="24">
        <f t="shared" si="13"/>
        <v>275.36142383999982</v>
      </c>
      <c r="AG136" s="6">
        <f t="shared" si="14"/>
        <v>275.36142383999982</v>
      </c>
      <c r="AH136" s="24">
        <v>320.38540875755018</v>
      </c>
      <c r="AI136" s="5"/>
      <c r="AJ136" s="5"/>
      <c r="AK136" s="7">
        <f>ABS(100*ABS(AH136-AH128)/AVERAGE(AH136,AH128))</f>
        <v>3.9719144225892347</v>
      </c>
      <c r="AL136" s="7" t="str">
        <f>IF(AH136&gt;10, (IF((AND(AK136&gt;=0,AK136&lt;=20)=TRUE),"PASS","FAIL")),(IF((AND(AK136&gt;=0,AK136&lt;=50)=TRUE),"PASS","FAIL")))</f>
        <v>PASS</v>
      </c>
      <c r="AM136" s="7"/>
      <c r="AN136" s="7"/>
      <c r="AO136" s="4"/>
      <c r="AP136" s="4"/>
      <c r="AQ136" s="4"/>
    </row>
    <row r="137" spans="1:43" x14ac:dyDescent="0.2">
      <c r="A137" s="1">
        <v>44119</v>
      </c>
      <c r="B137" t="s">
        <v>396</v>
      </c>
      <c r="C137" t="s">
        <v>39</v>
      </c>
      <c r="D137" s="19">
        <v>104</v>
      </c>
      <c r="E137">
        <v>1</v>
      </c>
      <c r="F137">
        <v>1</v>
      </c>
      <c r="G137" t="s">
        <v>60</v>
      </c>
      <c r="H137" t="s">
        <v>212</v>
      </c>
      <c r="I137">
        <v>0.122</v>
      </c>
      <c r="J137">
        <v>2.4500000000000002</v>
      </c>
      <c r="K137">
        <v>56.8</v>
      </c>
      <c r="L137" t="s">
        <v>61</v>
      </c>
      <c r="M137" t="s">
        <v>213</v>
      </c>
      <c r="N137">
        <v>0.79300000000000004</v>
      </c>
      <c r="O137">
        <v>13.5</v>
      </c>
      <c r="P137">
        <v>64.099999999999994</v>
      </c>
      <c r="R137" s="4">
        <v>1</v>
      </c>
      <c r="S137" s="4">
        <v>1</v>
      </c>
      <c r="T137" s="4"/>
      <c r="U137" s="4">
        <f t="shared" si="10"/>
        <v>56.8</v>
      </c>
      <c r="V137" s="4">
        <f t="shared" si="11"/>
        <v>56.8</v>
      </c>
      <c r="W137" s="4">
        <f t="shared" si="12"/>
        <v>56.8</v>
      </c>
      <c r="X137" s="5"/>
      <c r="Y137" s="5"/>
      <c r="Z137" s="7"/>
      <c r="AA137" s="7"/>
      <c r="AB137" s="7">
        <f>100*((W137*10250)-(W135*10000))/(1000*250)</f>
        <v>108.08</v>
      </c>
      <c r="AC137" s="7" t="str">
        <f>IF(W137&gt;30, (IF((AND(AB137&gt;=80,AB137&lt;=120)=TRUE),"PASS","FAIL")),(IF((AND(AB137&gt;=50,AB137&lt;=150)=TRUE),"PASS","FAIL")))</f>
        <v>PASS</v>
      </c>
      <c r="AD137" s="4">
        <v>2</v>
      </c>
      <c r="AE137" s="4" t="s">
        <v>482</v>
      </c>
      <c r="AF137" s="24">
        <f t="shared" si="13"/>
        <v>762.07147499999985</v>
      </c>
      <c r="AG137" s="6">
        <f t="shared" si="14"/>
        <v>762.07147499999985</v>
      </c>
      <c r="AH137" s="24">
        <v>821.34453464560283</v>
      </c>
      <c r="AI137" s="5"/>
      <c r="AJ137" s="5"/>
      <c r="AK137" s="7"/>
      <c r="AL137" s="7"/>
      <c r="AM137" s="7">
        <f>100*((AH137*10250)-(AH135*10000))/(10000*250)</f>
        <v>113.87279866186906</v>
      </c>
      <c r="AN137" s="7" t="str">
        <f>IF(AH137&gt;30, (IF((AND(AM137&gt;=80,AM137&lt;=120)=TRUE),"PASS","FAIL")),(IF((AND(AM137&gt;=50,AM137&lt;=150)=TRUE),"PASS","FAIL")))</f>
        <v>PASS</v>
      </c>
      <c r="AO137" s="4"/>
      <c r="AP137" s="4"/>
      <c r="AQ137" s="4"/>
    </row>
    <row r="138" spans="1:43" x14ac:dyDescent="0.2">
      <c r="A138" s="1">
        <v>44119</v>
      </c>
      <c r="B138" t="s">
        <v>396</v>
      </c>
      <c r="C138" t="s">
        <v>40</v>
      </c>
      <c r="D138">
        <v>105</v>
      </c>
      <c r="E138">
        <v>1</v>
      </c>
      <c r="F138">
        <v>1</v>
      </c>
      <c r="G138" t="s">
        <v>60</v>
      </c>
      <c r="H138" t="s">
        <v>212</v>
      </c>
      <c r="I138">
        <v>6.9599999999999995E-2</v>
      </c>
      <c r="J138">
        <v>1.53</v>
      </c>
      <c r="K138">
        <v>30.2</v>
      </c>
      <c r="L138" t="s">
        <v>61</v>
      </c>
      <c r="M138" t="s">
        <v>213</v>
      </c>
      <c r="N138">
        <v>0.46800000000000003</v>
      </c>
      <c r="O138">
        <v>8.0500000000000007</v>
      </c>
      <c r="P138">
        <v>16.600000000000001</v>
      </c>
      <c r="R138" s="4">
        <v>1</v>
      </c>
      <c r="S138" s="4">
        <v>1</v>
      </c>
      <c r="T138" s="4"/>
      <c r="U138" s="4">
        <f t="shared" si="10"/>
        <v>30.2</v>
      </c>
      <c r="V138" s="4">
        <f t="shared" si="11"/>
        <v>30.2</v>
      </c>
      <c r="W138" s="4">
        <f t="shared" si="12"/>
        <v>30.2</v>
      </c>
      <c r="X138" s="5"/>
      <c r="Y138" s="5"/>
      <c r="Z138" s="7"/>
      <c r="AA138" s="7"/>
      <c r="AB138" s="4"/>
      <c r="AC138" s="4"/>
      <c r="AD138" s="4">
        <v>2</v>
      </c>
      <c r="AE138" s="4" t="s">
        <v>482</v>
      </c>
      <c r="AF138" s="24">
        <f t="shared" si="13"/>
        <v>227.72892275000004</v>
      </c>
      <c r="AG138" s="6">
        <f t="shared" si="14"/>
        <v>227.72892275000004</v>
      </c>
      <c r="AH138" s="24">
        <v>275.35778023531037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 x14ac:dyDescent="0.2">
      <c r="A139" s="1">
        <v>44119</v>
      </c>
      <c r="B139" t="s">
        <v>396</v>
      </c>
      <c r="C139" t="s">
        <v>41</v>
      </c>
      <c r="D139">
        <v>106</v>
      </c>
      <c r="E139">
        <v>1</v>
      </c>
      <c r="F139">
        <v>1</v>
      </c>
      <c r="G139" t="s">
        <v>60</v>
      </c>
      <c r="H139" t="s">
        <v>212</v>
      </c>
      <c r="I139">
        <v>9.1399999999999995E-2</v>
      </c>
      <c r="J139">
        <v>1.94</v>
      </c>
      <c r="K139">
        <v>42</v>
      </c>
      <c r="L139" t="s">
        <v>61</v>
      </c>
      <c r="M139" t="s">
        <v>213</v>
      </c>
      <c r="N139">
        <v>0.76700000000000002</v>
      </c>
      <c r="O139">
        <v>13.2</v>
      </c>
      <c r="P139">
        <v>61.1</v>
      </c>
      <c r="R139" s="4">
        <v>1</v>
      </c>
      <c r="S139" s="4">
        <v>1</v>
      </c>
      <c r="T139" s="4"/>
      <c r="U139" s="4">
        <f t="shared" si="10"/>
        <v>42</v>
      </c>
      <c r="V139" s="4">
        <f t="shared" si="11"/>
        <v>42</v>
      </c>
      <c r="W139" s="4">
        <f t="shared" si="12"/>
        <v>42</v>
      </c>
      <c r="X139" s="4"/>
      <c r="Y139" s="4"/>
      <c r="Z139" s="4"/>
      <c r="AA139" s="4"/>
      <c r="AB139" s="7"/>
      <c r="AC139" s="7"/>
      <c r="AD139" s="4">
        <v>2</v>
      </c>
      <c r="AE139" s="4" t="s">
        <v>482</v>
      </c>
      <c r="AF139" s="24">
        <f t="shared" si="13"/>
        <v>733.68230399999982</v>
      </c>
      <c r="AG139" s="6">
        <f t="shared" si="14"/>
        <v>733.68230399999982</v>
      </c>
      <c r="AH139" s="24">
        <v>794.17595718052257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 x14ac:dyDescent="0.2">
      <c r="A140" s="1">
        <v>44119</v>
      </c>
      <c r="B140" t="s">
        <v>396</v>
      </c>
      <c r="C140" t="s">
        <v>42</v>
      </c>
      <c r="D140">
        <v>107</v>
      </c>
      <c r="E140">
        <v>1</v>
      </c>
      <c r="F140">
        <v>1</v>
      </c>
      <c r="G140" t="s">
        <v>60</v>
      </c>
      <c r="H140" t="s">
        <v>212</v>
      </c>
      <c r="I140">
        <v>5.9400000000000001E-2</v>
      </c>
      <c r="J140">
        <v>1.39</v>
      </c>
      <c r="K140">
        <v>26.2</v>
      </c>
      <c r="L140" t="s">
        <v>61</v>
      </c>
      <c r="M140" t="s">
        <v>213</v>
      </c>
      <c r="N140">
        <v>0.52200000000000002</v>
      </c>
      <c r="O140">
        <v>8.9600000000000009</v>
      </c>
      <c r="P140">
        <v>24.4</v>
      </c>
      <c r="R140" s="4">
        <v>1</v>
      </c>
      <c r="S140" s="4">
        <v>1</v>
      </c>
      <c r="T140" s="4"/>
      <c r="U140" s="4">
        <f t="shared" si="10"/>
        <v>26.2</v>
      </c>
      <c r="V140" s="4">
        <f t="shared" si="11"/>
        <v>26.2</v>
      </c>
      <c r="W140" s="4">
        <f t="shared" si="12"/>
        <v>26.2</v>
      </c>
      <c r="X140" s="5"/>
      <c r="Y140" s="5"/>
      <c r="Z140" s="4"/>
      <c r="AA140" s="4"/>
      <c r="AB140" s="5"/>
      <c r="AC140" s="5"/>
      <c r="AD140" s="4">
        <v>2</v>
      </c>
      <c r="AE140" s="4" t="s">
        <v>482</v>
      </c>
      <c r="AF140" s="24">
        <f t="shared" si="13"/>
        <v>319.68812735999995</v>
      </c>
      <c r="AG140" s="6">
        <f t="shared" si="14"/>
        <v>319.68812735999995</v>
      </c>
      <c r="AH140" s="24">
        <v>368.47128056843064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 x14ac:dyDescent="0.2">
      <c r="A141" s="1">
        <v>44119</v>
      </c>
      <c r="B141" t="s">
        <v>396</v>
      </c>
      <c r="C141" t="s">
        <v>234</v>
      </c>
      <c r="D141">
        <v>16</v>
      </c>
      <c r="E141">
        <v>1</v>
      </c>
      <c r="F141">
        <v>1</v>
      </c>
      <c r="G141" t="s">
        <v>60</v>
      </c>
      <c r="H141" t="s">
        <v>212</v>
      </c>
      <c r="I141">
        <v>5.8999999999999997E-2</v>
      </c>
      <c r="J141">
        <v>1.34</v>
      </c>
      <c r="K141">
        <v>24.7</v>
      </c>
      <c r="L141" t="s">
        <v>61</v>
      </c>
      <c r="M141" t="s">
        <v>213</v>
      </c>
      <c r="N141">
        <v>0.46600000000000003</v>
      </c>
      <c r="O141">
        <v>7.97</v>
      </c>
      <c r="P141">
        <v>15.9</v>
      </c>
      <c r="R141" s="4">
        <v>1</v>
      </c>
      <c r="S141" s="4">
        <v>1</v>
      </c>
      <c r="T141" s="4"/>
      <c r="U141" s="4">
        <f t="shared" si="10"/>
        <v>24.7</v>
      </c>
      <c r="V141" s="4">
        <f t="shared" si="11"/>
        <v>24.7</v>
      </c>
      <c r="W141" s="4">
        <f t="shared" si="12"/>
        <v>24.7</v>
      </c>
      <c r="X141" s="5">
        <f>100*(W141-25)/25</f>
        <v>-1.2000000000000028</v>
      </c>
      <c r="Y141" s="5" t="str">
        <f>IF((ABS(X141))&lt;=20,"PASS","FAIL")</f>
        <v>PASS</v>
      </c>
      <c r="Z141" s="7"/>
      <c r="AA141" s="7"/>
      <c r="AD141" s="4">
        <v>2</v>
      </c>
      <c r="AE141" s="4" t="s">
        <v>482</v>
      </c>
      <c r="AF141" s="24">
        <f t="shared" si="13"/>
        <v>219.59209538999994</v>
      </c>
      <c r="AG141" s="6">
        <f t="shared" si="14"/>
        <v>219.59209538999994</v>
      </c>
      <c r="AH141" s="24">
        <v>270.13844015379493</v>
      </c>
      <c r="AI141" s="5">
        <f>100*(AH141-250)/250</f>
        <v>8.0553760615179719</v>
      </c>
      <c r="AJ141" s="5" t="str">
        <f>IF((ABS(AI141))&lt;=20,"PASS","FAIL")</f>
        <v>PASS</v>
      </c>
      <c r="AK141" s="7"/>
      <c r="AL141" s="7"/>
      <c r="AO141" s="4"/>
      <c r="AP141" s="4"/>
      <c r="AQ141" s="4"/>
    </row>
    <row r="142" spans="1:43" x14ac:dyDescent="0.2">
      <c r="A142" s="1">
        <v>44119</v>
      </c>
      <c r="B142" t="s">
        <v>396</v>
      </c>
      <c r="C142" t="s">
        <v>214</v>
      </c>
      <c r="D142" t="s">
        <v>13</v>
      </c>
      <c r="E142">
        <v>1</v>
      </c>
      <c r="F142">
        <v>1</v>
      </c>
      <c r="G142" t="s">
        <v>60</v>
      </c>
      <c r="H142" t="s">
        <v>212</v>
      </c>
      <c r="I142">
        <v>4.3200000000000001E-3</v>
      </c>
      <c r="J142">
        <v>-3.14E-3</v>
      </c>
      <c r="K142">
        <v>-12.9</v>
      </c>
      <c r="L142" t="s">
        <v>61</v>
      </c>
      <c r="M142" t="s">
        <v>213</v>
      </c>
      <c r="N142">
        <v>-3.2499999999999999E-3</v>
      </c>
      <c r="O142">
        <v>-1.17E-2</v>
      </c>
      <c r="P142">
        <v>-52.4</v>
      </c>
      <c r="R142" s="4">
        <v>1</v>
      </c>
      <c r="S142" s="4">
        <v>1</v>
      </c>
      <c r="T142" s="4"/>
      <c r="U142" s="4">
        <f t="shared" si="10"/>
        <v>-12.9</v>
      </c>
      <c r="V142" s="4">
        <f t="shared" si="11"/>
        <v>-12.9</v>
      </c>
      <c r="W142" s="4">
        <f t="shared" si="12"/>
        <v>-12.9</v>
      </c>
      <c r="X142" s="5"/>
      <c r="Y142" s="5"/>
      <c r="AB142" s="7"/>
      <c r="AC142" s="7"/>
      <c r="AD142" s="4">
        <v>2</v>
      </c>
      <c r="AE142" s="4" t="s">
        <v>482</v>
      </c>
      <c r="AF142" s="24">
        <f t="shared" si="13"/>
        <v>-634.88435174438109</v>
      </c>
      <c r="AG142" s="6">
        <f t="shared" si="14"/>
        <v>-634.88435174438109</v>
      </c>
      <c r="AH142" s="24">
        <v>-524.15665108218252</v>
      </c>
      <c r="AI142" s="5"/>
      <c r="AJ142" s="5"/>
      <c r="AM142" s="7"/>
      <c r="AN142" s="7"/>
      <c r="AO142" s="4"/>
      <c r="AP142" s="4"/>
      <c r="AQ142" s="4"/>
    </row>
    <row r="143" spans="1:43" x14ac:dyDescent="0.2">
      <c r="A143" s="1">
        <v>44119</v>
      </c>
      <c r="B143" t="s">
        <v>396</v>
      </c>
      <c r="C143" t="s">
        <v>43</v>
      </c>
      <c r="D143">
        <v>108</v>
      </c>
      <c r="E143">
        <v>1</v>
      </c>
      <c r="F143">
        <v>1</v>
      </c>
      <c r="G143" t="s">
        <v>60</v>
      </c>
      <c r="H143" t="s">
        <v>212</v>
      </c>
      <c r="I143">
        <v>8.0100000000000005E-2</v>
      </c>
      <c r="J143">
        <v>1.77</v>
      </c>
      <c r="K143">
        <v>37.200000000000003</v>
      </c>
      <c r="L143" t="s">
        <v>61</v>
      </c>
      <c r="M143" t="s">
        <v>213</v>
      </c>
      <c r="N143">
        <v>0.41699999999999998</v>
      </c>
      <c r="O143">
        <v>7.15</v>
      </c>
      <c r="P143">
        <v>8.83</v>
      </c>
      <c r="R143" s="4">
        <v>1</v>
      </c>
      <c r="S143" s="4">
        <v>1</v>
      </c>
      <c r="T143" s="4"/>
      <c r="U143" s="4">
        <f t="shared" si="10"/>
        <v>37.200000000000003</v>
      </c>
      <c r="V143" s="4">
        <f t="shared" si="11"/>
        <v>37.200000000000003</v>
      </c>
      <c r="W143" s="4">
        <f t="shared" si="12"/>
        <v>37.200000000000003</v>
      </c>
      <c r="X143" s="5"/>
      <c r="Y143" s="5"/>
      <c r="Z143" s="7"/>
      <c r="AA143" s="7"/>
      <c r="AB143" s="4"/>
      <c r="AC143" s="4"/>
      <c r="AD143" s="4">
        <v>2</v>
      </c>
      <c r="AE143" s="4" t="s">
        <v>482</v>
      </c>
      <c r="AF143" s="24">
        <f t="shared" si="13"/>
        <v>135.70039474999987</v>
      </c>
      <c r="AG143" s="6">
        <f t="shared" si="14"/>
        <v>135.70039474999987</v>
      </c>
      <c r="AH143" s="24">
        <v>189.63646086902401</v>
      </c>
      <c r="AI143" s="5"/>
      <c r="AJ143" s="5"/>
      <c r="AK143" s="7"/>
      <c r="AL143" s="7"/>
      <c r="AM143" s="4"/>
      <c r="AN143" s="4"/>
      <c r="AO143" s="4"/>
      <c r="AP143" s="4"/>
      <c r="AQ143" s="4"/>
    </row>
    <row r="144" spans="1:43" x14ac:dyDescent="0.2">
      <c r="A144" s="1">
        <v>44119</v>
      </c>
      <c r="B144" t="s">
        <v>396</v>
      </c>
      <c r="C144" t="s">
        <v>44</v>
      </c>
      <c r="D144">
        <v>109</v>
      </c>
      <c r="E144">
        <v>1</v>
      </c>
      <c r="F144">
        <v>1</v>
      </c>
      <c r="G144" t="s">
        <v>60</v>
      </c>
      <c r="H144" t="s">
        <v>212</v>
      </c>
      <c r="I144">
        <v>5.4699999999999999E-2</v>
      </c>
      <c r="J144">
        <v>1.27</v>
      </c>
      <c r="K144">
        <v>22.8</v>
      </c>
      <c r="L144" t="s">
        <v>61</v>
      </c>
      <c r="M144" t="s">
        <v>213</v>
      </c>
      <c r="N144">
        <v>0.46500000000000002</v>
      </c>
      <c r="O144">
        <v>8.01</v>
      </c>
      <c r="P144">
        <v>16.3</v>
      </c>
      <c r="R144" s="4">
        <v>1</v>
      </c>
      <c r="S144" s="4">
        <v>1</v>
      </c>
      <c r="T144" s="4"/>
      <c r="U144" s="4">
        <f t="shared" si="10"/>
        <v>22.8</v>
      </c>
      <c r="V144" s="4">
        <f t="shared" si="11"/>
        <v>22.8</v>
      </c>
      <c r="W144" s="4">
        <f t="shared" si="12"/>
        <v>22.8</v>
      </c>
      <c r="X144" s="4"/>
      <c r="Y144" s="4"/>
      <c r="Z144" s="7"/>
      <c r="AA144" s="7"/>
      <c r="AD144" s="4">
        <v>2</v>
      </c>
      <c r="AE144" s="4" t="s">
        <v>482</v>
      </c>
      <c r="AF144" s="24">
        <f t="shared" si="13"/>
        <v>223.66156970999987</v>
      </c>
      <c r="AG144" s="6">
        <f t="shared" si="14"/>
        <v>223.66156970999987</v>
      </c>
      <c r="AH144" s="24">
        <v>276.95966567079029</v>
      </c>
      <c r="AI144" s="4"/>
      <c r="AJ144" s="4"/>
      <c r="AK144" s="7"/>
      <c r="AL144" s="7"/>
      <c r="AO144" s="4"/>
      <c r="AP144" s="4"/>
      <c r="AQ144" s="4"/>
    </row>
    <row r="145" spans="1:43" x14ac:dyDescent="0.2">
      <c r="A145" s="1">
        <v>44119</v>
      </c>
      <c r="B145" t="s">
        <v>396</v>
      </c>
      <c r="C145" t="s">
        <v>45</v>
      </c>
      <c r="D145">
        <v>110</v>
      </c>
      <c r="E145">
        <v>1</v>
      </c>
      <c r="F145">
        <v>1</v>
      </c>
      <c r="G145" t="s">
        <v>60</v>
      </c>
      <c r="H145" t="s">
        <v>212</v>
      </c>
      <c r="I145">
        <v>7.51E-2</v>
      </c>
      <c r="J145">
        <v>1.67</v>
      </c>
      <c r="K145">
        <v>34.299999999999997</v>
      </c>
      <c r="L145" t="s">
        <v>61</v>
      </c>
      <c r="M145" t="s">
        <v>213</v>
      </c>
      <c r="N145">
        <v>0.747</v>
      </c>
      <c r="O145">
        <v>12.8</v>
      </c>
      <c r="P145">
        <v>58.1</v>
      </c>
      <c r="R145" s="4">
        <v>1</v>
      </c>
      <c r="S145" s="4">
        <v>1</v>
      </c>
      <c r="T145" s="4"/>
      <c r="U145" s="4">
        <f t="shared" si="10"/>
        <v>34.299999999999997</v>
      </c>
      <c r="V145" s="4">
        <f t="shared" si="11"/>
        <v>34.299999999999997</v>
      </c>
      <c r="W145" s="4">
        <f t="shared" si="12"/>
        <v>34.299999999999997</v>
      </c>
      <c r="X145" s="5"/>
      <c r="Y145" s="5"/>
      <c r="AB145" s="7"/>
      <c r="AC145" s="7"/>
      <c r="AD145" s="4">
        <v>2</v>
      </c>
      <c r="AE145" s="4" t="s">
        <v>482</v>
      </c>
      <c r="AF145" s="24">
        <f t="shared" si="13"/>
        <v>695.64446400000008</v>
      </c>
      <c r="AG145" s="6">
        <f t="shared" si="14"/>
        <v>695.64446400000008</v>
      </c>
      <c r="AH145" s="24">
        <v>762.8211694263764</v>
      </c>
      <c r="AI145" s="5"/>
      <c r="AJ145" s="5"/>
      <c r="AM145" s="7"/>
      <c r="AN145" s="7"/>
      <c r="AO145" s="4"/>
      <c r="AP145" s="4"/>
      <c r="AQ145" s="4"/>
    </row>
    <row r="146" spans="1:43" x14ac:dyDescent="0.2">
      <c r="A146" s="1">
        <v>44119</v>
      </c>
      <c r="B146" t="s">
        <v>396</v>
      </c>
      <c r="C146" t="s">
        <v>46</v>
      </c>
      <c r="D146">
        <v>111</v>
      </c>
      <c r="E146">
        <v>1</v>
      </c>
      <c r="F146">
        <v>1</v>
      </c>
      <c r="G146" t="s">
        <v>60</v>
      </c>
      <c r="H146" t="s">
        <v>212</v>
      </c>
      <c r="I146">
        <v>6.8099999999999994E-2</v>
      </c>
      <c r="J146">
        <v>1.53</v>
      </c>
      <c r="K146">
        <v>30.3</v>
      </c>
      <c r="L146" t="s">
        <v>61</v>
      </c>
      <c r="M146" t="s">
        <v>213</v>
      </c>
      <c r="N146">
        <v>0.47599999999999998</v>
      </c>
      <c r="O146">
        <v>8.32</v>
      </c>
      <c r="P146">
        <v>18.899999999999999</v>
      </c>
      <c r="R146" s="4">
        <v>1</v>
      </c>
      <c r="S146" s="4">
        <v>1</v>
      </c>
      <c r="T146" s="4"/>
      <c r="U146" s="4">
        <f t="shared" si="10"/>
        <v>30.3</v>
      </c>
      <c r="V146" s="4">
        <f t="shared" si="11"/>
        <v>30.3</v>
      </c>
      <c r="W146" s="4">
        <f t="shared" si="12"/>
        <v>30.3</v>
      </c>
      <c r="X146" s="5"/>
      <c r="Y146" s="5"/>
      <c r="AD146" s="4">
        <v>2</v>
      </c>
      <c r="AE146" s="4" t="s">
        <v>482</v>
      </c>
      <c r="AF146" s="24">
        <f t="shared" si="13"/>
        <v>255.1280710399999</v>
      </c>
      <c r="AG146" s="6">
        <f t="shared" si="14"/>
        <v>255.1280710399999</v>
      </c>
      <c r="AH146" s="24">
        <v>310.12859439904503</v>
      </c>
      <c r="AI146" s="5"/>
      <c r="AJ146" s="5"/>
      <c r="AO146" s="4"/>
      <c r="AP146" s="4"/>
      <c r="AQ146" s="4"/>
    </row>
    <row r="147" spans="1:43" x14ac:dyDescent="0.2">
      <c r="A147" s="1">
        <v>44119</v>
      </c>
      <c r="B147" t="s">
        <v>396</v>
      </c>
      <c r="C147" t="s">
        <v>313</v>
      </c>
      <c r="D147">
        <v>112</v>
      </c>
      <c r="E147">
        <v>1</v>
      </c>
      <c r="F147">
        <v>1</v>
      </c>
      <c r="G147" t="s">
        <v>60</v>
      </c>
      <c r="H147" t="s">
        <v>212</v>
      </c>
      <c r="I147">
        <v>6.6000000000000003E-2</v>
      </c>
      <c r="J147">
        <v>1.44</v>
      </c>
      <c r="K147">
        <v>27.7</v>
      </c>
      <c r="L147" t="s">
        <v>61</v>
      </c>
      <c r="M147" t="s">
        <v>213</v>
      </c>
      <c r="N147">
        <v>0.46500000000000002</v>
      </c>
      <c r="O147">
        <v>8</v>
      </c>
      <c r="P147">
        <v>16.2</v>
      </c>
      <c r="R147" s="4">
        <v>1</v>
      </c>
      <c r="S147" s="4">
        <v>1</v>
      </c>
      <c r="T147" s="4"/>
      <c r="U147" s="4">
        <f t="shared" si="10"/>
        <v>27.7</v>
      </c>
      <c r="V147" s="4">
        <f t="shared" si="11"/>
        <v>27.7</v>
      </c>
      <c r="W147" s="4">
        <f t="shared" si="12"/>
        <v>27.7</v>
      </c>
      <c r="Z147" s="7"/>
      <c r="AA147" s="7"/>
      <c r="AD147" s="4">
        <v>2</v>
      </c>
      <c r="AE147" s="4" t="s">
        <v>482</v>
      </c>
      <c r="AF147" s="24">
        <f t="shared" si="13"/>
        <v>222.64439999999991</v>
      </c>
      <c r="AG147" s="6">
        <f t="shared" si="14"/>
        <v>222.64439999999991</v>
      </c>
      <c r="AH147" s="24">
        <v>278.77911341694755</v>
      </c>
      <c r="AK147" s="7"/>
      <c r="AL147" s="7"/>
      <c r="AO147" s="4"/>
      <c r="AP147" s="4"/>
      <c r="AQ147" s="4"/>
    </row>
    <row r="148" spans="1:43" x14ac:dyDescent="0.2">
      <c r="A148" s="1">
        <v>44119</v>
      </c>
      <c r="B148" t="s">
        <v>396</v>
      </c>
      <c r="C148" t="s">
        <v>314</v>
      </c>
      <c r="D148">
        <v>113</v>
      </c>
      <c r="E148">
        <v>1</v>
      </c>
      <c r="F148">
        <v>1</v>
      </c>
      <c r="G148" t="s">
        <v>60</v>
      </c>
      <c r="H148" t="s">
        <v>212</v>
      </c>
      <c r="I148">
        <v>8.77E-2</v>
      </c>
      <c r="J148">
        <v>1.84</v>
      </c>
      <c r="K148">
        <v>39.299999999999997</v>
      </c>
      <c r="L148" t="s">
        <v>61</v>
      </c>
      <c r="M148" t="s">
        <v>213</v>
      </c>
      <c r="N148">
        <v>0.52900000000000003</v>
      </c>
      <c r="O148">
        <v>9.07</v>
      </c>
      <c r="P148">
        <v>25.4</v>
      </c>
      <c r="R148" s="4">
        <v>1</v>
      </c>
      <c r="S148" s="4">
        <v>1</v>
      </c>
      <c r="T148" s="4"/>
      <c r="U148" s="4">
        <f t="shared" si="10"/>
        <v>39.299999999999997</v>
      </c>
      <c r="V148" s="4">
        <f t="shared" si="11"/>
        <v>39.299999999999997</v>
      </c>
      <c r="W148" s="4">
        <f t="shared" si="12"/>
        <v>39.299999999999997</v>
      </c>
      <c r="X148" s="5"/>
      <c r="Y148" s="5"/>
      <c r="AB148" s="7"/>
      <c r="AC148" s="7"/>
      <c r="AD148" s="4">
        <v>2</v>
      </c>
      <c r="AE148" s="4" t="s">
        <v>482</v>
      </c>
      <c r="AF148" s="24">
        <f t="shared" si="13"/>
        <v>330.72969779000005</v>
      </c>
      <c r="AG148" s="6">
        <f t="shared" si="14"/>
        <v>330.72969779000005</v>
      </c>
      <c r="AH148" s="24">
        <v>388.04329644260247</v>
      </c>
      <c r="AI148" s="5"/>
      <c r="AJ148" s="5"/>
      <c r="AM148" s="7"/>
      <c r="AN148" s="7"/>
      <c r="AO148" s="4"/>
      <c r="AP148" s="4"/>
      <c r="AQ148" s="4"/>
    </row>
    <row r="149" spans="1:43" x14ac:dyDescent="0.2">
      <c r="A149" s="1">
        <v>44119</v>
      </c>
      <c r="B149" t="s">
        <v>396</v>
      </c>
      <c r="C149" t="s">
        <v>315</v>
      </c>
      <c r="D149">
        <v>114</v>
      </c>
      <c r="E149">
        <v>1</v>
      </c>
      <c r="F149">
        <v>1</v>
      </c>
      <c r="G149" t="s">
        <v>60</v>
      </c>
      <c r="H149" t="s">
        <v>212</v>
      </c>
      <c r="I149">
        <v>9.3799999999999994E-2</v>
      </c>
      <c r="J149">
        <v>1.94</v>
      </c>
      <c r="K149">
        <v>42.1</v>
      </c>
      <c r="L149" t="s">
        <v>61</v>
      </c>
      <c r="M149" t="s">
        <v>213</v>
      </c>
      <c r="N149">
        <v>0.46300000000000002</v>
      </c>
      <c r="O149">
        <v>7.92</v>
      </c>
      <c r="P149">
        <v>15.5</v>
      </c>
      <c r="R149" s="4">
        <v>1</v>
      </c>
      <c r="S149" s="4">
        <v>1</v>
      </c>
      <c r="T149" s="4"/>
      <c r="U149" s="4">
        <f t="shared" si="10"/>
        <v>42.1</v>
      </c>
      <c r="V149" s="4">
        <f t="shared" si="11"/>
        <v>42.1</v>
      </c>
      <c r="W149" s="4">
        <f t="shared" si="12"/>
        <v>42.1</v>
      </c>
      <c r="X149" s="5"/>
      <c r="Y149" s="5"/>
      <c r="AD149" s="4">
        <v>2</v>
      </c>
      <c r="AE149" s="4" t="s">
        <v>482</v>
      </c>
      <c r="AF149" s="24">
        <f t="shared" si="13"/>
        <v>214.50226943999996</v>
      </c>
      <c r="AG149" s="6">
        <f t="shared" si="14"/>
        <v>214.50226943999996</v>
      </c>
      <c r="AH149" s="24">
        <v>272.57508034454008</v>
      </c>
      <c r="AI149" s="5"/>
      <c r="AJ149" s="5"/>
      <c r="AO149" s="4"/>
      <c r="AP149" s="4"/>
      <c r="AQ149" s="4"/>
    </row>
    <row r="150" spans="1:43" x14ac:dyDescent="0.2">
      <c r="A150" s="1">
        <v>44119</v>
      </c>
      <c r="B150" t="s">
        <v>396</v>
      </c>
      <c r="C150" t="s">
        <v>316</v>
      </c>
      <c r="D150" s="19">
        <v>115</v>
      </c>
      <c r="E150">
        <v>1</v>
      </c>
      <c r="F150">
        <v>1</v>
      </c>
      <c r="G150" t="s">
        <v>60</v>
      </c>
      <c r="H150" t="s">
        <v>212</v>
      </c>
      <c r="I150">
        <v>5.6599999999999998E-2</v>
      </c>
      <c r="J150">
        <v>1.29</v>
      </c>
      <c r="K150">
        <v>23.5</v>
      </c>
      <c r="L150" t="s">
        <v>61</v>
      </c>
      <c r="M150" t="s">
        <v>213</v>
      </c>
      <c r="N150">
        <v>0.46500000000000002</v>
      </c>
      <c r="O150">
        <v>8</v>
      </c>
      <c r="P150">
        <v>16.2</v>
      </c>
      <c r="R150" s="4">
        <v>1</v>
      </c>
      <c r="S150" s="4">
        <v>1</v>
      </c>
      <c r="T150" s="4"/>
      <c r="U150" s="4">
        <f t="shared" si="10"/>
        <v>23.5</v>
      </c>
      <c r="V150" s="4">
        <f t="shared" si="11"/>
        <v>23.5</v>
      </c>
      <c r="W150" s="4">
        <f t="shared" si="12"/>
        <v>23.5</v>
      </c>
      <c r="Z150" s="7">
        <f>ABS(100*ABS(W150-W144)/AVERAGE(W150,W144))</f>
        <v>3.0237580993520488</v>
      </c>
      <c r="AA150" s="7" t="str">
        <f>IF(W150&gt;10, (IF((AND(Z150&gt;=0,Z150&lt;=20)=TRUE),"PASS","FAIL")),(IF((AND(Z150&gt;=0,Z150&lt;=50)=TRUE),"PASS","FAIL")))</f>
        <v>PASS</v>
      </c>
      <c r="AB150" s="7"/>
      <c r="AC150" s="7"/>
      <c r="AD150" s="4">
        <v>2</v>
      </c>
      <c r="AE150" s="4" t="s">
        <v>482</v>
      </c>
      <c r="AF150" s="24">
        <f t="shared" si="13"/>
        <v>222.64439999999991</v>
      </c>
      <c r="AG150" s="6">
        <f t="shared" si="14"/>
        <v>222.64439999999991</v>
      </c>
      <c r="AH150" s="24">
        <v>281.62510752336357</v>
      </c>
      <c r="AK150" s="7">
        <f>ABS(100*ABS(AH150-AH144)/AVERAGE(AH150,AH144))</f>
        <v>1.6704507807811864</v>
      </c>
      <c r="AL150" s="7" t="str">
        <f>IF(AH150&gt;10, (IF((AND(AK150&gt;=0,AK150&lt;=20)=TRUE),"PASS","FAIL")),(IF((AND(AK150&gt;=0,AK150&lt;=50)=TRUE),"PASS","FAIL")))</f>
        <v>PASS</v>
      </c>
      <c r="AM150" s="7"/>
      <c r="AN150" s="7"/>
      <c r="AO150" s="4"/>
      <c r="AP150" s="4"/>
      <c r="AQ150" s="4"/>
    </row>
    <row r="151" spans="1:43" x14ac:dyDescent="0.2">
      <c r="A151" s="1">
        <v>44119</v>
      </c>
      <c r="B151" t="s">
        <v>396</v>
      </c>
      <c r="C151" t="s">
        <v>317</v>
      </c>
      <c r="D151" s="19">
        <v>116</v>
      </c>
      <c r="E151">
        <v>1</v>
      </c>
      <c r="F151">
        <v>1</v>
      </c>
      <c r="G151" t="s">
        <v>60</v>
      </c>
      <c r="H151" t="s">
        <v>212</v>
      </c>
      <c r="I151">
        <v>0.13900000000000001</v>
      </c>
      <c r="J151">
        <v>2.81</v>
      </c>
      <c r="K151">
        <v>67.3</v>
      </c>
      <c r="L151" t="s">
        <v>61</v>
      </c>
      <c r="M151" t="s">
        <v>213</v>
      </c>
      <c r="N151">
        <v>0.59899999999999998</v>
      </c>
      <c r="O151">
        <v>10.4</v>
      </c>
      <c r="P151">
        <v>36.5</v>
      </c>
      <c r="R151" s="4">
        <v>1</v>
      </c>
      <c r="S151" s="4">
        <v>1</v>
      </c>
      <c r="T151" s="4"/>
      <c r="U151" s="4">
        <f t="shared" si="10"/>
        <v>67.3</v>
      </c>
      <c r="V151" s="4">
        <f t="shared" si="11"/>
        <v>67.3</v>
      </c>
      <c r="W151" s="4">
        <f t="shared" si="12"/>
        <v>67.3</v>
      </c>
      <c r="Z151" s="7"/>
      <c r="AA151" s="7"/>
      <c r="AB151" s="7">
        <f>100*((W151*10250)-(W149*10000))/(1000*250)</f>
        <v>107.53</v>
      </c>
      <c r="AC151" s="7" t="str">
        <f>IF(W151&gt;30, (IF((AND(AB151&gt;=80,AB151&lt;=120)=TRUE),"PASS","FAIL")),(IF((AND(AB151&gt;=50,AB151&lt;=150)=TRUE),"PASS","FAIL")))</f>
        <v>PASS</v>
      </c>
      <c r="AD151" s="4">
        <v>2</v>
      </c>
      <c r="AE151" s="4" t="s">
        <v>482</v>
      </c>
      <c r="AF151" s="24">
        <f t="shared" si="13"/>
        <v>462.96273599999984</v>
      </c>
      <c r="AG151" s="6">
        <f t="shared" si="14"/>
        <v>462.96273599999984</v>
      </c>
      <c r="AH151" s="24">
        <v>526.72064236010988</v>
      </c>
      <c r="AK151" s="7"/>
      <c r="AL151" s="7"/>
      <c r="AM151" s="7">
        <f>100*((AH151*10250)-(AH149*10000))/(10000*250)</f>
        <v>106.925431229829</v>
      </c>
      <c r="AN151" s="7" t="str">
        <f>IF(AH151&gt;30, (IF((AND(AM151&gt;=80,AM151&lt;=120)=TRUE),"PASS","FAIL")),(IF((AND(AM151&gt;=50,AM151&lt;=150)=TRUE),"PASS","FAIL")))</f>
        <v>PASS</v>
      </c>
      <c r="AO151" s="4"/>
      <c r="AP151" s="4"/>
      <c r="AQ151" s="4"/>
    </row>
    <row r="152" spans="1:43" x14ac:dyDescent="0.2">
      <c r="A152" s="1">
        <v>44119</v>
      </c>
      <c r="B152" t="s">
        <v>396</v>
      </c>
      <c r="C152" t="s">
        <v>318</v>
      </c>
      <c r="D152">
        <v>117</v>
      </c>
      <c r="E152">
        <v>1</v>
      </c>
      <c r="F152">
        <v>1</v>
      </c>
      <c r="G152" t="s">
        <v>60</v>
      </c>
      <c r="H152" t="s">
        <v>212</v>
      </c>
      <c r="I152">
        <v>9.3700000000000006E-2</v>
      </c>
      <c r="J152">
        <v>1.96</v>
      </c>
      <c r="K152">
        <v>42.6</v>
      </c>
      <c r="L152" t="s">
        <v>61</v>
      </c>
      <c r="M152" t="s">
        <v>213</v>
      </c>
      <c r="N152">
        <v>0.65600000000000003</v>
      </c>
      <c r="O152">
        <v>11.2</v>
      </c>
      <c r="P152">
        <v>44.2</v>
      </c>
      <c r="R152" s="4">
        <v>1</v>
      </c>
      <c r="S152" s="4">
        <v>1</v>
      </c>
      <c r="T152" s="4"/>
      <c r="U152" s="4">
        <f t="shared" si="10"/>
        <v>42.6</v>
      </c>
      <c r="V152" s="4">
        <f t="shared" si="11"/>
        <v>42.6</v>
      </c>
      <c r="W152" s="4">
        <f t="shared" si="12"/>
        <v>42.6</v>
      </c>
      <c r="X152" s="5"/>
      <c r="Y152" s="5"/>
      <c r="Z152" s="7"/>
      <c r="AA152" s="7"/>
      <c r="AB152" s="4"/>
      <c r="AC152" s="4"/>
      <c r="AD152" s="4">
        <v>2</v>
      </c>
      <c r="AE152" s="4" t="s">
        <v>482</v>
      </c>
      <c r="AF152" s="24">
        <f t="shared" si="13"/>
        <v>541.37182399999995</v>
      </c>
      <c r="AG152" s="6">
        <f t="shared" si="14"/>
        <v>541.37182399999995</v>
      </c>
      <c r="AH152" s="24">
        <v>609.70059085517948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 x14ac:dyDescent="0.2">
      <c r="A153" s="1">
        <v>44119</v>
      </c>
      <c r="B153" t="s">
        <v>396</v>
      </c>
      <c r="C153" t="s">
        <v>234</v>
      </c>
      <c r="D153">
        <v>17</v>
      </c>
      <c r="E153">
        <v>1</v>
      </c>
      <c r="F153">
        <v>1</v>
      </c>
      <c r="G153" t="s">
        <v>60</v>
      </c>
      <c r="H153" t="s">
        <v>212</v>
      </c>
      <c r="I153">
        <v>5.6000000000000001E-2</v>
      </c>
      <c r="J153">
        <v>1.32</v>
      </c>
      <c r="K153">
        <v>24.2</v>
      </c>
      <c r="L153" t="s">
        <v>61</v>
      </c>
      <c r="M153" t="s">
        <v>213</v>
      </c>
      <c r="N153">
        <v>0.46100000000000002</v>
      </c>
      <c r="O153">
        <v>7.83</v>
      </c>
      <c r="P153">
        <v>14.8</v>
      </c>
      <c r="R153" s="4">
        <v>1</v>
      </c>
      <c r="S153" s="4">
        <v>1</v>
      </c>
      <c r="T153" s="4"/>
      <c r="U153" s="4">
        <f t="shared" si="10"/>
        <v>24.2</v>
      </c>
      <c r="V153" s="4">
        <f t="shared" si="11"/>
        <v>24.2</v>
      </c>
      <c r="W153" s="4">
        <f t="shared" si="12"/>
        <v>24.2</v>
      </c>
      <c r="X153" s="5">
        <f>100*(W153-25)/25</f>
        <v>-3.2000000000000028</v>
      </c>
      <c r="Y153" s="5" t="str">
        <f>IF((ABS(X153))&lt;=20,"PASS","FAIL")</f>
        <v>PASS</v>
      </c>
      <c r="Z153" s="4"/>
      <c r="AA153" s="4"/>
      <c r="AB153" s="7"/>
      <c r="AC153" s="7"/>
      <c r="AD153" s="4">
        <v>2</v>
      </c>
      <c r="AE153" s="4" t="s">
        <v>482</v>
      </c>
      <c r="AF153" s="24">
        <f t="shared" si="13"/>
        <v>205.3322301899999</v>
      </c>
      <c r="AG153" s="6">
        <f t="shared" si="14"/>
        <v>205.3322301899999</v>
      </c>
      <c r="AH153" s="24">
        <v>267.19989916462453</v>
      </c>
      <c r="AI153" s="5">
        <f>100*(AH153-250)/250</f>
        <v>6.8799596658498103</v>
      </c>
      <c r="AJ153" s="5" t="str">
        <f>IF((ABS(AI153))&lt;=20,"PASS","FAIL")</f>
        <v>PASS</v>
      </c>
      <c r="AK153" s="4"/>
      <c r="AL153" s="4"/>
      <c r="AM153" s="7"/>
      <c r="AN153" s="7"/>
      <c r="AO153" s="4"/>
      <c r="AP153" s="4"/>
      <c r="AQ153" s="4"/>
    </row>
    <row r="154" spans="1:43" x14ac:dyDescent="0.2">
      <c r="A154" s="1">
        <v>44119</v>
      </c>
      <c r="B154" t="s">
        <v>396</v>
      </c>
      <c r="C154" t="s">
        <v>214</v>
      </c>
      <c r="D154" t="s">
        <v>13</v>
      </c>
      <c r="E154">
        <v>1</v>
      </c>
      <c r="F154">
        <v>1</v>
      </c>
      <c r="G154" t="s">
        <v>60</v>
      </c>
      <c r="H154" t="s">
        <v>212</v>
      </c>
      <c r="I154">
        <v>9.4299999999999991E-3</v>
      </c>
      <c r="J154">
        <v>0.10299999999999999</v>
      </c>
      <c r="K154">
        <v>-9.9499999999999993</v>
      </c>
      <c r="L154" t="s">
        <v>61</v>
      </c>
      <c r="M154" t="s">
        <v>213</v>
      </c>
      <c r="N154">
        <v>-2.7499999999999998E-3</v>
      </c>
      <c r="O154">
        <v>1.47E-2</v>
      </c>
      <c r="P154">
        <v>-52.1</v>
      </c>
      <c r="R154" s="4">
        <v>1</v>
      </c>
      <c r="S154" s="4">
        <v>1</v>
      </c>
      <c r="T154" s="4"/>
      <c r="U154" s="4">
        <f t="shared" si="10"/>
        <v>-9.9499999999999993</v>
      </c>
      <c r="V154" s="4">
        <f t="shared" si="11"/>
        <v>-9.9499999999999993</v>
      </c>
      <c r="W154" s="4">
        <f t="shared" si="12"/>
        <v>-9.9499999999999993</v>
      </c>
      <c r="X154" s="5"/>
      <c r="Y154" s="5"/>
      <c r="Z154" s="4"/>
      <c r="AA154" s="4"/>
      <c r="AB154" s="5"/>
      <c r="AC154" s="5"/>
      <c r="AD154" s="4">
        <v>2</v>
      </c>
      <c r="AE154" s="4" t="s">
        <v>482</v>
      </c>
      <c r="AF154" s="24">
        <f t="shared" si="13"/>
        <v>-631.91889224606109</v>
      </c>
      <c r="AG154" s="6">
        <f t="shared" si="14"/>
        <v>-631.91889224606109</v>
      </c>
      <c r="AH154" s="24">
        <v>-521.52616389521222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 x14ac:dyDescent="0.2">
      <c r="A155" s="1">
        <v>44119</v>
      </c>
      <c r="B155" t="s">
        <v>396</v>
      </c>
      <c r="C155" t="s">
        <v>319</v>
      </c>
      <c r="D155">
        <v>118</v>
      </c>
      <c r="E155">
        <v>1</v>
      </c>
      <c r="F155">
        <v>1</v>
      </c>
      <c r="G155" t="s">
        <v>60</v>
      </c>
      <c r="H155" t="s">
        <v>212</v>
      </c>
      <c r="I155">
        <v>6.4500000000000002E-2</v>
      </c>
      <c r="J155">
        <v>1.45</v>
      </c>
      <c r="K155">
        <v>27.8</v>
      </c>
      <c r="L155" t="s">
        <v>61</v>
      </c>
      <c r="M155" t="s">
        <v>213</v>
      </c>
      <c r="N155">
        <v>0.46500000000000002</v>
      </c>
      <c r="O155">
        <v>7.98</v>
      </c>
      <c r="P155">
        <v>16</v>
      </c>
      <c r="R155" s="4">
        <v>1</v>
      </c>
      <c r="S155" s="4">
        <v>1</v>
      </c>
      <c r="T155" s="4"/>
      <c r="U155" s="4">
        <f t="shared" si="10"/>
        <v>27.8</v>
      </c>
      <c r="V155" s="4">
        <f t="shared" si="11"/>
        <v>27.8</v>
      </c>
      <c r="W155" s="4">
        <f t="shared" si="12"/>
        <v>27.8</v>
      </c>
      <c r="X155" s="5"/>
      <c r="Y155" s="5"/>
      <c r="AD155" s="4">
        <v>2</v>
      </c>
      <c r="AE155" s="4" t="s">
        <v>482</v>
      </c>
      <c r="AF155" s="24">
        <f t="shared" si="13"/>
        <v>220.60966283999994</v>
      </c>
      <c r="AG155" s="6">
        <f t="shared" si="14"/>
        <v>220.60966283999994</v>
      </c>
      <c r="AH155" s="24">
        <v>284.37412368417381</v>
      </c>
      <c r="AI155" s="5"/>
      <c r="AJ155" s="5"/>
      <c r="AO155" s="4"/>
      <c r="AP155" s="4"/>
      <c r="AQ155" s="4"/>
    </row>
    <row r="156" spans="1:43" x14ac:dyDescent="0.2">
      <c r="A156" s="1">
        <v>44119</v>
      </c>
      <c r="B156" t="s">
        <v>396</v>
      </c>
      <c r="C156" t="s">
        <v>320</v>
      </c>
      <c r="D156">
        <v>119</v>
      </c>
      <c r="E156">
        <v>1</v>
      </c>
      <c r="F156">
        <v>1</v>
      </c>
      <c r="G156" t="s">
        <v>60</v>
      </c>
      <c r="H156" t="s">
        <v>212</v>
      </c>
      <c r="I156">
        <v>4.9500000000000002E-2</v>
      </c>
      <c r="J156">
        <v>1.17</v>
      </c>
      <c r="K156">
        <v>19.899999999999999</v>
      </c>
      <c r="L156" t="s">
        <v>61</v>
      </c>
      <c r="M156" t="s">
        <v>213</v>
      </c>
      <c r="N156">
        <v>0.40500000000000003</v>
      </c>
      <c r="O156">
        <v>6.95</v>
      </c>
      <c r="P156">
        <v>7.12</v>
      </c>
      <c r="R156" s="4">
        <v>1</v>
      </c>
      <c r="S156" s="4">
        <v>1</v>
      </c>
      <c r="T156" s="4"/>
      <c r="U156" s="4">
        <f t="shared" si="10"/>
        <v>19.899999999999999</v>
      </c>
      <c r="V156" s="4">
        <f t="shared" si="11"/>
        <v>19.899999999999999</v>
      </c>
      <c r="W156" s="4">
        <f t="shared" si="12"/>
        <v>19.899999999999999</v>
      </c>
      <c r="AD156" s="4">
        <v>2</v>
      </c>
      <c r="AE156" s="4" t="s">
        <v>482</v>
      </c>
      <c r="AF156" s="24">
        <f t="shared" si="13"/>
        <v>115.10377274999996</v>
      </c>
      <c r="AG156" s="6">
        <f t="shared" si="14"/>
        <v>115.10377274999996</v>
      </c>
      <c r="AH156" s="24">
        <v>180.28562268174909</v>
      </c>
      <c r="AO156" s="4"/>
      <c r="AP156" s="4"/>
      <c r="AQ156" s="4"/>
    </row>
    <row r="157" spans="1:43" x14ac:dyDescent="0.2">
      <c r="A157" s="1">
        <v>44119</v>
      </c>
      <c r="B157" t="s">
        <v>396</v>
      </c>
      <c r="C157" t="s">
        <v>321</v>
      </c>
      <c r="D157">
        <v>120</v>
      </c>
      <c r="E157">
        <v>1</v>
      </c>
      <c r="F157">
        <v>1</v>
      </c>
      <c r="G157" t="s">
        <v>60</v>
      </c>
      <c r="H157" t="s">
        <v>212</v>
      </c>
      <c r="I157">
        <v>0.113</v>
      </c>
      <c r="J157">
        <v>2.35</v>
      </c>
      <c r="K157">
        <v>53.8</v>
      </c>
      <c r="L157" t="s">
        <v>61</v>
      </c>
      <c r="M157" t="s">
        <v>213</v>
      </c>
      <c r="N157">
        <v>0.4</v>
      </c>
      <c r="O157">
        <v>6.95</v>
      </c>
      <c r="P157">
        <v>7.14</v>
      </c>
      <c r="R157" s="4">
        <v>1</v>
      </c>
      <c r="S157" s="4">
        <v>1</v>
      </c>
      <c r="T157" s="4"/>
      <c r="U157" s="4">
        <f t="shared" si="10"/>
        <v>53.8</v>
      </c>
      <c r="V157" s="4">
        <f t="shared" si="11"/>
        <v>53.8</v>
      </c>
      <c r="W157" s="4">
        <f t="shared" si="12"/>
        <v>53.8</v>
      </c>
      <c r="X157" s="5"/>
      <c r="Y157" s="5"/>
      <c r="Z157" s="7"/>
      <c r="AA157" s="7"/>
      <c r="AD157" s="4">
        <v>2</v>
      </c>
      <c r="AE157" s="4" t="s">
        <v>482</v>
      </c>
      <c r="AF157" s="24">
        <f t="shared" si="13"/>
        <v>115.10377274999996</v>
      </c>
      <c r="AG157" s="6">
        <f t="shared" si="14"/>
        <v>115.10377274999996</v>
      </c>
      <c r="AH157" s="24">
        <v>181.12383977156171</v>
      </c>
      <c r="AI157" s="5"/>
      <c r="AJ157" s="5"/>
      <c r="AK157" s="7"/>
      <c r="AL157" s="7"/>
      <c r="AO157" s="4"/>
      <c r="AP157" s="4"/>
      <c r="AQ157" s="4"/>
    </row>
    <row r="158" spans="1:43" x14ac:dyDescent="0.2">
      <c r="A158" s="1">
        <v>44119</v>
      </c>
      <c r="B158" t="s">
        <v>396</v>
      </c>
      <c r="C158" t="s">
        <v>322</v>
      </c>
      <c r="D158">
        <v>121</v>
      </c>
      <c r="E158">
        <v>1</v>
      </c>
      <c r="F158">
        <v>1</v>
      </c>
      <c r="G158" t="s">
        <v>60</v>
      </c>
      <c r="H158" t="s">
        <v>212</v>
      </c>
      <c r="I158">
        <v>7.2099999999999997E-2</v>
      </c>
      <c r="J158">
        <v>1.59</v>
      </c>
      <c r="K158">
        <v>31.9</v>
      </c>
      <c r="L158" t="s">
        <v>61</v>
      </c>
      <c r="M158" t="s">
        <v>213</v>
      </c>
      <c r="N158">
        <v>0.81799999999999995</v>
      </c>
      <c r="O158">
        <v>14.1</v>
      </c>
      <c r="P158">
        <v>68.7</v>
      </c>
      <c r="R158" s="4">
        <v>1</v>
      </c>
      <c r="S158" s="4">
        <v>1</v>
      </c>
      <c r="T158" s="4"/>
      <c r="U158" s="4">
        <f t="shared" si="10"/>
        <v>31.9</v>
      </c>
      <c r="V158" s="4">
        <f t="shared" si="11"/>
        <v>31.9</v>
      </c>
      <c r="W158" s="4">
        <f t="shared" si="12"/>
        <v>31.9</v>
      </c>
      <c r="X158" s="5"/>
      <c r="Y158" s="5"/>
      <c r="AB158" s="7"/>
      <c r="AC158" s="7"/>
      <c r="AD158" s="4">
        <v>2</v>
      </c>
      <c r="AE158" s="4" t="s">
        <v>482</v>
      </c>
      <c r="AF158" s="24">
        <f t="shared" si="13"/>
        <v>818.49185099999988</v>
      </c>
      <c r="AG158" s="6">
        <f t="shared" si="14"/>
        <v>818.49185099999988</v>
      </c>
      <c r="AH158" s="24">
        <v>917.35300976221265</v>
      </c>
      <c r="AI158" s="5"/>
      <c r="AJ158" s="5"/>
      <c r="AM158" s="7"/>
      <c r="AN158" s="7"/>
      <c r="AO158" s="4"/>
      <c r="AP158" s="4"/>
      <c r="AQ158" s="4"/>
    </row>
    <row r="159" spans="1:43" x14ac:dyDescent="0.2">
      <c r="A159" s="1">
        <v>44119</v>
      </c>
      <c r="B159" t="s">
        <v>396</v>
      </c>
      <c r="C159" t="s">
        <v>323</v>
      </c>
      <c r="D159">
        <v>122</v>
      </c>
      <c r="E159">
        <v>1</v>
      </c>
      <c r="F159">
        <v>1</v>
      </c>
      <c r="G159" t="s">
        <v>60</v>
      </c>
      <c r="H159" t="s">
        <v>212</v>
      </c>
      <c r="I159">
        <v>6.7900000000000002E-2</v>
      </c>
      <c r="J159">
        <v>1.48</v>
      </c>
      <c r="K159">
        <v>28.8</v>
      </c>
      <c r="L159" t="s">
        <v>61</v>
      </c>
      <c r="M159" t="s">
        <v>213</v>
      </c>
      <c r="N159">
        <v>0.42199999999999999</v>
      </c>
      <c r="O159">
        <v>7.22</v>
      </c>
      <c r="P159">
        <v>9.5</v>
      </c>
      <c r="R159" s="4">
        <v>1</v>
      </c>
      <c r="S159" s="4">
        <v>1</v>
      </c>
      <c r="T159" s="4"/>
      <c r="U159" s="4">
        <f t="shared" si="10"/>
        <v>28.8</v>
      </c>
      <c r="V159" s="4">
        <f t="shared" si="11"/>
        <v>28.8</v>
      </c>
      <c r="W159" s="4">
        <f t="shared" si="12"/>
        <v>28.8</v>
      </c>
      <c r="X159" s="5"/>
      <c r="Y159" s="5"/>
      <c r="Z159" s="4"/>
      <c r="AA159" s="4"/>
      <c r="AB159" s="5"/>
      <c r="AC159" s="5"/>
      <c r="AD159" s="4">
        <v>2</v>
      </c>
      <c r="AE159" s="4" t="s">
        <v>482</v>
      </c>
      <c r="AF159" s="24">
        <f t="shared" si="13"/>
        <v>142.89668363999999</v>
      </c>
      <c r="AG159" s="6">
        <f t="shared" si="14"/>
        <v>142.89668363999999</v>
      </c>
      <c r="AH159" s="24">
        <v>210.42259568698739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 x14ac:dyDescent="0.2">
      <c r="A160" s="1">
        <v>44119</v>
      </c>
      <c r="B160" t="s">
        <v>396</v>
      </c>
      <c r="C160" t="s">
        <v>324</v>
      </c>
      <c r="D160">
        <v>123</v>
      </c>
      <c r="E160">
        <v>1</v>
      </c>
      <c r="F160">
        <v>1</v>
      </c>
      <c r="G160" t="s">
        <v>60</v>
      </c>
      <c r="H160" t="s">
        <v>212</v>
      </c>
      <c r="I160">
        <v>6.0999999999999999E-2</v>
      </c>
      <c r="J160">
        <v>1.41</v>
      </c>
      <c r="K160">
        <v>26.7</v>
      </c>
      <c r="L160" t="s">
        <v>61</v>
      </c>
      <c r="M160" t="s">
        <v>213</v>
      </c>
      <c r="N160">
        <v>0.43</v>
      </c>
      <c r="O160">
        <v>7.35</v>
      </c>
      <c r="P160">
        <v>10.6</v>
      </c>
      <c r="R160" s="4">
        <v>1</v>
      </c>
      <c r="S160" s="4">
        <v>1</v>
      </c>
      <c r="T160" s="4"/>
      <c r="U160" s="4">
        <f t="shared" si="10"/>
        <v>26.7</v>
      </c>
      <c r="V160" s="4">
        <f t="shared" si="11"/>
        <v>26.7</v>
      </c>
      <c r="W160" s="4">
        <f t="shared" si="12"/>
        <v>26.7</v>
      </c>
      <c r="Z160" s="7"/>
      <c r="AA160" s="7"/>
      <c r="AD160" s="4">
        <v>2</v>
      </c>
      <c r="AE160" s="4" t="s">
        <v>482</v>
      </c>
      <c r="AF160" s="24">
        <f t="shared" si="13"/>
        <v>156.24398474999998</v>
      </c>
      <c r="AG160" s="6">
        <f t="shared" si="14"/>
        <v>156.24398474999998</v>
      </c>
      <c r="AH160" s="24">
        <v>224.61811442642258</v>
      </c>
      <c r="AK160" s="7"/>
      <c r="AL160" s="7"/>
      <c r="AO160" s="4"/>
      <c r="AP160" s="4"/>
      <c r="AQ160" s="4"/>
    </row>
    <row r="161" spans="1:43" x14ac:dyDescent="0.2">
      <c r="A161" s="1">
        <v>44119</v>
      </c>
      <c r="B161" t="s">
        <v>396</v>
      </c>
      <c r="C161" t="s">
        <v>325</v>
      </c>
      <c r="D161">
        <v>124</v>
      </c>
      <c r="E161">
        <v>1</v>
      </c>
      <c r="F161">
        <v>1</v>
      </c>
      <c r="G161" t="s">
        <v>60</v>
      </c>
      <c r="H161" t="s">
        <v>212</v>
      </c>
      <c r="I161">
        <v>0.19700000000000001</v>
      </c>
      <c r="J161">
        <v>3.85</v>
      </c>
      <c r="K161">
        <v>98.4</v>
      </c>
      <c r="L161" t="s">
        <v>61</v>
      </c>
      <c r="M161" t="s">
        <v>213</v>
      </c>
      <c r="N161">
        <v>0.58399999999999996</v>
      </c>
      <c r="O161">
        <v>10.1</v>
      </c>
      <c r="P161">
        <v>34.200000000000003</v>
      </c>
      <c r="R161" s="4">
        <v>1</v>
      </c>
      <c r="S161" s="4">
        <v>1</v>
      </c>
      <c r="T161" s="4"/>
      <c r="U161" s="4">
        <f t="shared" si="10"/>
        <v>98.4</v>
      </c>
      <c r="V161" s="4">
        <f t="shared" si="11"/>
        <v>98.4</v>
      </c>
      <c r="W161" s="4">
        <f t="shared" si="12"/>
        <v>98.4</v>
      </c>
      <c r="X161" s="5"/>
      <c r="Y161" s="5"/>
      <c r="AB161" s="7"/>
      <c r="AC161" s="7"/>
      <c r="AD161" s="4">
        <v>2</v>
      </c>
      <c r="AE161" s="4" t="s">
        <v>482</v>
      </c>
      <c r="AF161" s="24">
        <f t="shared" si="13"/>
        <v>433.34057099999984</v>
      </c>
      <c r="AG161" s="6">
        <f t="shared" si="14"/>
        <v>433.34057099999984</v>
      </c>
      <c r="AH161" s="24">
        <v>508.38304577852114</v>
      </c>
      <c r="AI161" s="5"/>
      <c r="AJ161" s="5"/>
      <c r="AM161" s="7"/>
      <c r="AN161" s="7"/>
      <c r="AO161" s="4"/>
      <c r="AP161" s="4"/>
      <c r="AQ161" s="4"/>
    </row>
    <row r="162" spans="1:43" x14ac:dyDescent="0.2">
      <c r="A162" s="1">
        <v>44119</v>
      </c>
      <c r="B162" t="s">
        <v>396</v>
      </c>
      <c r="C162" t="s">
        <v>326</v>
      </c>
      <c r="D162">
        <v>125</v>
      </c>
      <c r="E162">
        <v>1</v>
      </c>
      <c r="F162">
        <v>1</v>
      </c>
      <c r="G162" t="s">
        <v>60</v>
      </c>
      <c r="H162" t="s">
        <v>212</v>
      </c>
      <c r="I162">
        <v>6.0600000000000001E-2</v>
      </c>
      <c r="J162">
        <v>1.34</v>
      </c>
      <c r="K162">
        <v>24.9</v>
      </c>
      <c r="L162" t="s">
        <v>61</v>
      </c>
      <c r="M162" t="s">
        <v>213</v>
      </c>
      <c r="N162">
        <v>0.45200000000000001</v>
      </c>
      <c r="O162">
        <v>7.85</v>
      </c>
      <c r="P162">
        <v>14.9</v>
      </c>
      <c r="R162" s="4">
        <v>1</v>
      </c>
      <c r="S162" s="4">
        <v>1</v>
      </c>
      <c r="T162" s="4"/>
      <c r="U162" s="4">
        <f t="shared" si="10"/>
        <v>24.9</v>
      </c>
      <c r="V162" s="4">
        <f t="shared" si="11"/>
        <v>24.9</v>
      </c>
      <c r="W162" s="4">
        <f t="shared" si="12"/>
        <v>24.9</v>
      </c>
      <c r="Z162" s="7"/>
      <c r="AA162" s="7"/>
      <c r="AD162" s="4">
        <v>2</v>
      </c>
      <c r="AE162" s="4" t="s">
        <v>482</v>
      </c>
      <c r="AF162" s="24">
        <f t="shared" si="13"/>
        <v>207.37094474999992</v>
      </c>
      <c r="AG162" s="6">
        <f t="shared" si="14"/>
        <v>207.37094474999992</v>
      </c>
      <c r="AH162" s="24">
        <v>277.79046848893654</v>
      </c>
      <c r="AK162" s="7"/>
      <c r="AL162" s="7"/>
      <c r="AO162" s="4"/>
      <c r="AP162" s="4"/>
      <c r="AQ162" s="4"/>
    </row>
    <row r="163" spans="1:43" x14ac:dyDescent="0.2">
      <c r="A163" s="1">
        <v>44119</v>
      </c>
      <c r="B163" t="s">
        <v>396</v>
      </c>
      <c r="C163" t="s">
        <v>327</v>
      </c>
      <c r="D163">
        <v>126</v>
      </c>
      <c r="E163">
        <v>1</v>
      </c>
      <c r="F163">
        <v>1</v>
      </c>
      <c r="G163" t="s">
        <v>60</v>
      </c>
      <c r="H163" t="s">
        <v>212</v>
      </c>
      <c r="I163">
        <v>5.91E-2</v>
      </c>
      <c r="J163">
        <v>1.27</v>
      </c>
      <c r="K163">
        <v>22.8</v>
      </c>
      <c r="L163" t="s">
        <v>61</v>
      </c>
      <c r="M163" t="s">
        <v>213</v>
      </c>
      <c r="N163">
        <v>0.47199999999999998</v>
      </c>
      <c r="O163">
        <v>8.14</v>
      </c>
      <c r="P163">
        <v>17.399999999999999</v>
      </c>
      <c r="R163" s="4">
        <v>1</v>
      </c>
      <c r="S163" s="4">
        <v>1</v>
      </c>
      <c r="T163" s="4"/>
      <c r="U163" s="4">
        <f t="shared" si="10"/>
        <v>22.8</v>
      </c>
      <c r="V163" s="4">
        <f t="shared" si="11"/>
        <v>22.8</v>
      </c>
      <c r="W163" s="4">
        <f t="shared" si="12"/>
        <v>22.8</v>
      </c>
      <c r="Z163" s="7"/>
      <c r="AA163" s="7"/>
      <c r="AD163" s="4">
        <v>2</v>
      </c>
      <c r="AE163" s="4" t="s">
        <v>482</v>
      </c>
      <c r="AF163" s="24">
        <f t="shared" si="13"/>
        <v>236.87271115999999</v>
      </c>
      <c r="AG163" s="6">
        <f t="shared" si="14"/>
        <v>236.87271115999999</v>
      </c>
      <c r="AH163" s="24">
        <v>308.61173340937842</v>
      </c>
      <c r="AK163" s="7"/>
      <c r="AL163" s="7"/>
      <c r="AO163" s="4"/>
      <c r="AP163" s="4"/>
      <c r="AQ163" s="4"/>
    </row>
    <row r="164" spans="1:43" x14ac:dyDescent="0.2">
      <c r="A164" s="1">
        <v>44119</v>
      </c>
      <c r="B164" t="s">
        <v>396</v>
      </c>
      <c r="C164" t="s">
        <v>328</v>
      </c>
      <c r="D164" s="19">
        <v>127</v>
      </c>
      <c r="E164">
        <v>1</v>
      </c>
      <c r="F164">
        <v>1</v>
      </c>
      <c r="G164" t="s">
        <v>60</v>
      </c>
      <c r="H164" t="s">
        <v>212</v>
      </c>
      <c r="I164">
        <v>7.3300000000000004E-2</v>
      </c>
      <c r="J164">
        <v>1.59</v>
      </c>
      <c r="K164">
        <v>31.9</v>
      </c>
      <c r="L164" t="s">
        <v>61</v>
      </c>
      <c r="M164" t="s">
        <v>213</v>
      </c>
      <c r="N164">
        <v>0.82</v>
      </c>
      <c r="O164">
        <v>14.1</v>
      </c>
      <c r="P164">
        <v>69</v>
      </c>
      <c r="R164" s="4">
        <v>1</v>
      </c>
      <c r="S164" s="4">
        <v>1</v>
      </c>
      <c r="T164" s="4"/>
      <c r="U164" s="4">
        <f t="shared" si="10"/>
        <v>31.9</v>
      </c>
      <c r="V164" s="4">
        <f t="shared" si="11"/>
        <v>31.9</v>
      </c>
      <c r="W164" s="4">
        <f t="shared" si="12"/>
        <v>31.9</v>
      </c>
      <c r="X164" s="5"/>
      <c r="Y164" s="5"/>
      <c r="Z164" s="7">
        <f>ABS(100*ABS(W164-W158)/AVERAGE(W164,W158))</f>
        <v>0</v>
      </c>
      <c r="AA164" s="7" t="str">
        <f>IF(W164&gt;10, (IF((AND(Z164&gt;=0,Z164&lt;=20)=TRUE),"PASS","FAIL")),(IF((AND(Z164&gt;=0,Z164&lt;=50)=TRUE),"PASS","FAIL")))</f>
        <v>PASS</v>
      </c>
      <c r="AB164" s="7"/>
      <c r="AC164" s="7"/>
      <c r="AD164" s="4">
        <v>2</v>
      </c>
      <c r="AE164" s="4" t="s">
        <v>482</v>
      </c>
      <c r="AF164" s="24">
        <f t="shared" si="13"/>
        <v>818.49185099999988</v>
      </c>
      <c r="AG164" s="6">
        <f t="shared" si="14"/>
        <v>818.49185099999988</v>
      </c>
      <c r="AH164" s="24">
        <v>927.8124673283786</v>
      </c>
      <c r="AI164" s="5"/>
      <c r="AJ164" s="5"/>
      <c r="AK164" s="7">
        <f>ABS(100*ABS(AH164-AH158)/AVERAGE(AH164,AH158))</f>
        <v>1.1337148560418713</v>
      </c>
      <c r="AL164" s="7" t="str">
        <f>IF(AH164&gt;10, (IF((AND(AK164&gt;=0,AK164&lt;=20)=TRUE),"PASS","FAIL")),(IF((AND(AK164&gt;=0,AK164&lt;=50)=TRUE),"PASS","FAIL")))</f>
        <v>PASS</v>
      </c>
      <c r="AM164" s="7"/>
      <c r="AN164" s="7"/>
      <c r="AO164" s="4"/>
      <c r="AP164" s="4"/>
      <c r="AQ164" s="4"/>
    </row>
    <row r="165" spans="1:43" x14ac:dyDescent="0.2">
      <c r="A165" s="1">
        <v>44119</v>
      </c>
      <c r="B165" t="s">
        <v>396</v>
      </c>
      <c r="C165" t="s">
        <v>234</v>
      </c>
      <c r="D165">
        <v>15</v>
      </c>
      <c r="E165">
        <v>1</v>
      </c>
      <c r="F165">
        <v>1</v>
      </c>
      <c r="G165" t="s">
        <v>60</v>
      </c>
      <c r="H165" t="s">
        <v>212</v>
      </c>
      <c r="I165">
        <v>5.6300000000000003E-2</v>
      </c>
      <c r="J165">
        <v>1.23</v>
      </c>
      <c r="K165">
        <v>21.6</v>
      </c>
      <c r="L165" t="s">
        <v>61</v>
      </c>
      <c r="M165" t="s">
        <v>213</v>
      </c>
      <c r="N165">
        <v>0.438</v>
      </c>
      <c r="O165">
        <v>7.5</v>
      </c>
      <c r="P165">
        <v>11.9</v>
      </c>
      <c r="R165" s="4">
        <v>1</v>
      </c>
      <c r="S165" s="4">
        <v>1</v>
      </c>
      <c r="T165" s="4"/>
      <c r="U165" s="4">
        <f t="shared" si="10"/>
        <v>21.6</v>
      </c>
      <c r="V165" s="4">
        <f t="shared" si="11"/>
        <v>21.6</v>
      </c>
      <c r="W165" s="4">
        <f t="shared" si="12"/>
        <v>21.6</v>
      </c>
      <c r="X165" s="5">
        <f>100*(W165-25)/25</f>
        <v>-13.599999999999996</v>
      </c>
      <c r="Y165" s="5" t="str">
        <f>IF((ABS(X165))&lt;=20,"PASS","FAIL")</f>
        <v>PASS</v>
      </c>
      <c r="Z165" s="7"/>
      <c r="AA165" s="7"/>
      <c r="AB165" s="7"/>
      <c r="AC165" s="7"/>
      <c r="AD165" s="4">
        <v>2</v>
      </c>
      <c r="AE165" s="4" t="s">
        <v>482</v>
      </c>
      <c r="AF165" s="24">
        <f t="shared" si="13"/>
        <v>171.61687499999994</v>
      </c>
      <c r="AG165" s="6">
        <f t="shared" si="14"/>
        <v>171.61687499999994</v>
      </c>
      <c r="AH165" s="24">
        <v>244.58243070204631</v>
      </c>
      <c r="AI165" s="5">
        <f>100*(AH165-250)/250</f>
        <v>-2.1670277191814762</v>
      </c>
      <c r="AJ165" s="5" t="str">
        <f>IF((ABS(AI165))&lt;=20,"PASS","FAIL")</f>
        <v>PASS</v>
      </c>
      <c r="AK165" s="7"/>
      <c r="AL165" s="7"/>
      <c r="AM165" s="7"/>
      <c r="AN165" s="7"/>
      <c r="AO165" s="4"/>
      <c r="AP165" s="4"/>
      <c r="AQ165" s="4"/>
    </row>
    <row r="166" spans="1:43" x14ac:dyDescent="0.2">
      <c r="A166" s="1">
        <v>44119</v>
      </c>
      <c r="B166" t="s">
        <v>396</v>
      </c>
      <c r="C166" t="s">
        <v>214</v>
      </c>
      <c r="D166" t="s">
        <v>13</v>
      </c>
      <c r="E166">
        <v>1</v>
      </c>
      <c r="F166">
        <v>1</v>
      </c>
      <c r="G166" t="s">
        <v>60</v>
      </c>
      <c r="H166" t="s">
        <v>212</v>
      </c>
      <c r="I166">
        <v>9.7900000000000001E-3</v>
      </c>
      <c r="J166">
        <v>0.121</v>
      </c>
      <c r="K166">
        <v>-9.44</v>
      </c>
      <c r="L166" t="s">
        <v>61</v>
      </c>
      <c r="M166" t="s">
        <v>213</v>
      </c>
      <c r="N166">
        <v>-5.5900000000000004E-3</v>
      </c>
      <c r="O166">
        <v>-0.14799999999999999</v>
      </c>
      <c r="P166">
        <v>-53.5</v>
      </c>
      <c r="R166" s="4">
        <v>1</v>
      </c>
      <c r="S166" s="4">
        <v>1</v>
      </c>
      <c r="T166" s="4"/>
      <c r="U166" s="4">
        <f t="shared" si="10"/>
        <v>-9.44</v>
      </c>
      <c r="V166" s="4">
        <f t="shared" si="11"/>
        <v>-9.44</v>
      </c>
      <c r="W166" s="4">
        <f t="shared" si="12"/>
        <v>-9.44</v>
      </c>
      <c r="X166" s="5"/>
      <c r="Y166" s="5"/>
      <c r="Z166" s="7"/>
      <c r="AA166" s="7"/>
      <c r="AB166" s="4"/>
      <c r="AC166" s="4"/>
      <c r="AD166" s="4">
        <v>2</v>
      </c>
      <c r="AE166" s="4" t="s">
        <v>482</v>
      </c>
      <c r="AF166" s="24">
        <f t="shared" si="13"/>
        <v>-650.2093601616001</v>
      </c>
      <c r="AG166" s="6">
        <f t="shared" si="14"/>
        <v>-650.2093601616001</v>
      </c>
      <c r="AH166" s="24">
        <v>-538.04920263528925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 x14ac:dyDescent="0.2">
      <c r="A167" s="1">
        <v>44119</v>
      </c>
      <c r="B167" t="s">
        <v>396</v>
      </c>
      <c r="C167" t="s">
        <v>329</v>
      </c>
      <c r="D167" s="19">
        <v>128</v>
      </c>
      <c r="E167">
        <v>1</v>
      </c>
      <c r="F167">
        <v>1</v>
      </c>
      <c r="G167" t="s">
        <v>60</v>
      </c>
      <c r="H167" t="s">
        <v>212</v>
      </c>
      <c r="I167">
        <v>5.6099999999999997E-2</v>
      </c>
      <c r="J167">
        <v>1.26</v>
      </c>
      <c r="K167">
        <v>22.5</v>
      </c>
      <c r="L167" t="s">
        <v>61</v>
      </c>
      <c r="M167" t="s">
        <v>213</v>
      </c>
      <c r="N167">
        <v>0.46800000000000003</v>
      </c>
      <c r="O167">
        <v>8.0500000000000007</v>
      </c>
      <c r="P167">
        <v>16.600000000000001</v>
      </c>
      <c r="R167" s="4">
        <v>1</v>
      </c>
      <c r="S167" s="4">
        <v>1</v>
      </c>
      <c r="T167" s="4"/>
      <c r="U167" s="4">
        <f t="shared" si="10"/>
        <v>22.5</v>
      </c>
      <c r="V167" s="4">
        <f t="shared" si="11"/>
        <v>22.5</v>
      </c>
      <c r="W167" s="4">
        <f t="shared" si="12"/>
        <v>22.5</v>
      </c>
      <c r="X167" s="5"/>
      <c r="Y167" s="5"/>
      <c r="Z167" s="7"/>
      <c r="AA167" s="7"/>
      <c r="AB167" s="7">
        <f>100*((W167*10250)-(W163*10000))/(1000*250)</f>
        <v>1.05</v>
      </c>
      <c r="AC167" s="7" t="str">
        <f>IF(W167&gt;30, (IF((AND(AB167&gt;=80,AB167&lt;=120)=TRUE),"PASS","FAIL")),(IF((AND(AB167&gt;=50,AB167&lt;=150)=TRUE),"PASS","FAIL")))</f>
        <v>FAIL</v>
      </c>
      <c r="AD167" s="4">
        <v>2</v>
      </c>
      <c r="AE167" s="4" t="s">
        <v>482</v>
      </c>
      <c r="AF167" s="24">
        <f t="shared" si="13"/>
        <v>227.72892275000004</v>
      </c>
      <c r="AG167" s="6">
        <f t="shared" si="14"/>
        <v>227.72892275000004</v>
      </c>
      <c r="AH167" s="24">
        <v>303.31534335697609</v>
      </c>
      <c r="AI167" s="5"/>
      <c r="AJ167" s="5"/>
      <c r="AK167" s="7"/>
      <c r="AL167" s="7"/>
      <c r="AM167" s="7">
        <f>100*((AH167*10250)-(AH163*10000))/(10000*250)</f>
        <v>0.91459741260884331</v>
      </c>
      <c r="AN167" s="7" t="str">
        <f>IF(AH167&gt;30, (IF((AND(AM167&gt;=80,AM167&lt;=120)=TRUE),"PASS","FAIL")),(IF((AND(AM167&gt;=50,AM167&lt;=150)=TRUE),"PASS","FAIL")))</f>
        <v>FAIL</v>
      </c>
      <c r="AO167" s="4"/>
      <c r="AP167" s="4"/>
      <c r="AQ167" s="4"/>
    </row>
    <row r="168" spans="1:43" x14ac:dyDescent="0.2">
      <c r="A168" s="1">
        <v>44119</v>
      </c>
      <c r="B168" t="s">
        <v>396</v>
      </c>
      <c r="C168" t="s">
        <v>330</v>
      </c>
      <c r="D168">
        <v>129</v>
      </c>
      <c r="E168">
        <v>1</v>
      </c>
      <c r="F168">
        <v>1</v>
      </c>
      <c r="G168" t="s">
        <v>60</v>
      </c>
      <c r="H168" t="s">
        <v>212</v>
      </c>
      <c r="I168">
        <v>0.19600000000000001</v>
      </c>
      <c r="J168">
        <v>3.82</v>
      </c>
      <c r="K168">
        <v>97.6</v>
      </c>
      <c r="L168" t="s">
        <v>61</v>
      </c>
      <c r="M168" t="s">
        <v>213</v>
      </c>
      <c r="N168">
        <v>0.626</v>
      </c>
      <c r="O168">
        <v>10.8</v>
      </c>
      <c r="P168">
        <v>40.4</v>
      </c>
      <c r="R168" s="4">
        <v>1</v>
      </c>
      <c r="S168" s="4">
        <v>1</v>
      </c>
      <c r="T168" s="4"/>
      <c r="U168" s="4">
        <f t="shared" si="10"/>
        <v>97.6</v>
      </c>
      <c r="V168" s="4">
        <f t="shared" si="11"/>
        <v>97.6</v>
      </c>
      <c r="W168" s="4">
        <f t="shared" si="12"/>
        <v>97.6</v>
      </c>
      <c r="X168" s="5"/>
      <c r="Y168" s="5"/>
      <c r="Z168" s="4"/>
      <c r="AA168" s="4"/>
      <c r="AB168" s="5"/>
      <c r="AC168" s="5"/>
      <c r="AD168" s="4">
        <v>2</v>
      </c>
      <c r="AE168" s="4" t="s">
        <v>482</v>
      </c>
      <c r="AF168" s="24">
        <f t="shared" si="13"/>
        <v>502.27334399999984</v>
      </c>
      <c r="AG168" s="6">
        <f t="shared" si="14"/>
        <v>502.27334399999984</v>
      </c>
      <c r="AH168" s="24">
        <v>589.99604195744928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 x14ac:dyDescent="0.2">
      <c r="A169" s="1">
        <v>44119</v>
      </c>
      <c r="B169" t="s">
        <v>396</v>
      </c>
      <c r="C169" t="s">
        <v>331</v>
      </c>
      <c r="D169">
        <v>130</v>
      </c>
      <c r="E169">
        <v>1</v>
      </c>
      <c r="F169">
        <v>1</v>
      </c>
      <c r="G169" t="s">
        <v>60</v>
      </c>
      <c r="H169" t="s">
        <v>212</v>
      </c>
      <c r="I169">
        <v>6.1699999999999998E-2</v>
      </c>
      <c r="J169">
        <v>1.39</v>
      </c>
      <c r="K169">
        <v>26.3</v>
      </c>
      <c r="L169" t="s">
        <v>61</v>
      </c>
      <c r="M169" t="s">
        <v>213</v>
      </c>
      <c r="N169">
        <v>0.42099999999999999</v>
      </c>
      <c r="O169">
        <v>7.27</v>
      </c>
      <c r="P169">
        <v>9.89</v>
      </c>
      <c r="R169" s="4">
        <v>1</v>
      </c>
      <c r="S169" s="4">
        <v>1</v>
      </c>
      <c r="T169" s="4"/>
      <c r="U169" s="4">
        <f t="shared" si="10"/>
        <v>26.3</v>
      </c>
      <c r="V169" s="4">
        <f t="shared" si="11"/>
        <v>26.3</v>
      </c>
      <c r="W169" s="4">
        <f t="shared" si="12"/>
        <v>26.3</v>
      </c>
      <c r="AD169" s="4">
        <v>2</v>
      </c>
      <c r="AE169" s="4" t="s">
        <v>482</v>
      </c>
      <c r="AF169" s="24">
        <f t="shared" si="13"/>
        <v>148.03291258999991</v>
      </c>
      <c r="AG169" s="6">
        <f t="shared" si="14"/>
        <v>148.03291258999991</v>
      </c>
      <c r="AH169" s="24">
        <v>224.47121679488731</v>
      </c>
      <c r="AO169" s="4"/>
      <c r="AP169" s="4"/>
      <c r="AQ169" s="4"/>
    </row>
    <row r="170" spans="1:43" x14ac:dyDescent="0.2">
      <c r="A170" s="1">
        <v>44119</v>
      </c>
      <c r="B170" t="s">
        <v>396</v>
      </c>
      <c r="C170" t="s">
        <v>332</v>
      </c>
      <c r="D170">
        <v>131</v>
      </c>
      <c r="E170">
        <v>1</v>
      </c>
      <c r="F170">
        <v>1</v>
      </c>
      <c r="G170" t="s">
        <v>60</v>
      </c>
      <c r="H170" t="s">
        <v>212</v>
      </c>
      <c r="I170">
        <v>5.3600000000000002E-2</v>
      </c>
      <c r="J170">
        <v>1.24</v>
      </c>
      <c r="K170">
        <v>22</v>
      </c>
      <c r="L170" t="s">
        <v>61</v>
      </c>
      <c r="M170" t="s">
        <v>213</v>
      </c>
      <c r="N170">
        <v>0.499</v>
      </c>
      <c r="O170">
        <v>8.64</v>
      </c>
      <c r="P170">
        <v>21.7</v>
      </c>
      <c r="R170" s="4">
        <v>1</v>
      </c>
      <c r="S170" s="4">
        <v>1</v>
      </c>
      <c r="T170" s="4"/>
      <c r="U170" s="4">
        <f t="shared" si="10"/>
        <v>22</v>
      </c>
      <c r="V170" s="4">
        <f t="shared" si="11"/>
        <v>22</v>
      </c>
      <c r="W170" s="4">
        <f t="shared" si="12"/>
        <v>22</v>
      </c>
      <c r="X170" s="5"/>
      <c r="Y170" s="5"/>
      <c r="AD170" s="4">
        <v>2</v>
      </c>
      <c r="AE170" s="4" t="s">
        <v>482</v>
      </c>
      <c r="AF170" s="24">
        <f t="shared" si="13"/>
        <v>287.47598015999995</v>
      </c>
      <c r="AG170" s="6">
        <f t="shared" si="14"/>
        <v>287.47598015999995</v>
      </c>
      <c r="AH170" s="24">
        <v>367.62961884009428</v>
      </c>
      <c r="AI170" s="5"/>
      <c r="AJ170" s="5"/>
      <c r="AO170" s="4"/>
      <c r="AP170" s="4"/>
      <c r="AQ170" s="4"/>
    </row>
    <row r="171" spans="1:43" x14ac:dyDescent="0.2">
      <c r="A171" s="1">
        <v>44119</v>
      </c>
      <c r="B171" t="s">
        <v>396</v>
      </c>
      <c r="C171" t="s">
        <v>333</v>
      </c>
      <c r="D171">
        <v>132</v>
      </c>
      <c r="E171">
        <v>1</v>
      </c>
      <c r="F171">
        <v>1</v>
      </c>
      <c r="G171" t="s">
        <v>60</v>
      </c>
      <c r="H171" t="s">
        <v>212</v>
      </c>
      <c r="I171">
        <v>7.0199999999999999E-2</v>
      </c>
      <c r="J171">
        <v>1.54</v>
      </c>
      <c r="K171">
        <v>30.4</v>
      </c>
      <c r="L171" t="s">
        <v>61</v>
      </c>
      <c r="M171" t="s">
        <v>213</v>
      </c>
      <c r="N171">
        <v>0.41699999999999998</v>
      </c>
      <c r="O171">
        <v>7.14</v>
      </c>
      <c r="P171">
        <v>8.8000000000000007</v>
      </c>
      <c r="R171" s="4">
        <v>1</v>
      </c>
      <c r="S171" s="4">
        <v>1</v>
      </c>
      <c r="T171" s="4"/>
      <c r="U171" s="4">
        <f t="shared" si="10"/>
        <v>30.4</v>
      </c>
      <c r="V171" s="4">
        <f t="shared" si="11"/>
        <v>30.4</v>
      </c>
      <c r="W171" s="4">
        <f t="shared" si="12"/>
        <v>30.4</v>
      </c>
      <c r="X171" s="5"/>
      <c r="Y171" s="5"/>
      <c r="Z171" s="7"/>
      <c r="AA171" s="7"/>
      <c r="AD171" s="4">
        <v>2</v>
      </c>
      <c r="AE171" s="4" t="s">
        <v>482</v>
      </c>
      <c r="AF171" s="24">
        <f t="shared" si="13"/>
        <v>134.67182315999992</v>
      </c>
      <c r="AG171" s="6">
        <f t="shared" si="14"/>
        <v>134.67182315999992</v>
      </c>
      <c r="AH171" s="24">
        <v>212.78902689404489</v>
      </c>
      <c r="AI171" s="5"/>
      <c r="AJ171" s="5"/>
      <c r="AK171" s="7"/>
      <c r="AL171" s="7"/>
      <c r="AO171" s="4"/>
      <c r="AP171" s="4"/>
      <c r="AQ171" s="4"/>
    </row>
    <row r="172" spans="1:43" x14ac:dyDescent="0.2">
      <c r="A172" s="1">
        <v>44119</v>
      </c>
      <c r="B172" t="s">
        <v>396</v>
      </c>
      <c r="C172" t="s">
        <v>334</v>
      </c>
      <c r="D172">
        <v>133</v>
      </c>
      <c r="E172">
        <v>1</v>
      </c>
      <c r="F172">
        <v>1</v>
      </c>
      <c r="G172" t="s">
        <v>60</v>
      </c>
      <c r="H172" t="s">
        <v>212</v>
      </c>
      <c r="I172">
        <v>4.6600000000000003E-2</v>
      </c>
      <c r="J172">
        <v>1.1100000000000001</v>
      </c>
      <c r="K172">
        <v>18.3</v>
      </c>
      <c r="L172" t="s">
        <v>61</v>
      </c>
      <c r="M172" t="s">
        <v>213</v>
      </c>
      <c r="N172">
        <v>0.40100000000000002</v>
      </c>
      <c r="O172">
        <v>6.82</v>
      </c>
      <c r="P172">
        <v>6.04</v>
      </c>
      <c r="R172" s="4">
        <v>1</v>
      </c>
      <c r="S172" s="4">
        <v>1</v>
      </c>
      <c r="T172" s="4"/>
      <c r="U172" s="4">
        <f t="shared" si="10"/>
        <v>18.3</v>
      </c>
      <c r="V172" s="4">
        <f t="shared" si="11"/>
        <v>18.3</v>
      </c>
      <c r="W172" s="4">
        <f t="shared" si="12"/>
        <v>18.3</v>
      </c>
      <c r="X172" s="4"/>
      <c r="Y172" s="4"/>
      <c r="AB172" s="7"/>
      <c r="AC172" s="7"/>
      <c r="AD172" s="4">
        <v>2</v>
      </c>
      <c r="AE172" s="4" t="s">
        <v>482</v>
      </c>
      <c r="AF172" s="24">
        <f t="shared" si="13"/>
        <v>101.68753003999996</v>
      </c>
      <c r="AG172" s="6">
        <f t="shared" si="14"/>
        <v>101.68753003999996</v>
      </c>
      <c r="AH172" s="24">
        <v>180.43861419998535</v>
      </c>
      <c r="AI172" s="4"/>
      <c r="AJ172" s="4"/>
      <c r="AM172" s="7"/>
      <c r="AN172" s="7"/>
      <c r="AO172" s="4"/>
      <c r="AP172" s="4"/>
      <c r="AQ172" s="4"/>
    </row>
    <row r="173" spans="1:43" x14ac:dyDescent="0.2">
      <c r="A173" s="1">
        <v>44119</v>
      </c>
      <c r="B173" t="s">
        <v>396</v>
      </c>
      <c r="C173" t="s">
        <v>335</v>
      </c>
      <c r="D173">
        <v>134</v>
      </c>
      <c r="E173">
        <v>1</v>
      </c>
      <c r="F173">
        <v>1</v>
      </c>
      <c r="G173" t="s">
        <v>60</v>
      </c>
      <c r="H173" t="s">
        <v>212</v>
      </c>
      <c r="I173">
        <v>0.129</v>
      </c>
      <c r="J173">
        <v>2.65</v>
      </c>
      <c r="K173">
        <v>62.7</v>
      </c>
      <c r="L173" t="s">
        <v>61</v>
      </c>
      <c r="M173" t="s">
        <v>213</v>
      </c>
      <c r="N173">
        <v>0.53400000000000003</v>
      </c>
      <c r="O173">
        <v>9.14</v>
      </c>
      <c r="P173">
        <v>26</v>
      </c>
      <c r="R173" s="4">
        <v>1</v>
      </c>
      <c r="S173" s="4">
        <v>1</v>
      </c>
      <c r="T173" s="4"/>
      <c r="U173" s="4">
        <f t="shared" si="10"/>
        <v>62.7</v>
      </c>
      <c r="V173" s="4">
        <f t="shared" si="11"/>
        <v>62.7</v>
      </c>
      <c r="W173" s="4">
        <f t="shared" si="12"/>
        <v>62.7</v>
      </c>
      <c r="X173" s="5"/>
      <c r="Y173" s="5"/>
      <c r="Z173" s="4"/>
      <c r="AA173" s="4"/>
      <c r="AB173" s="5"/>
      <c r="AC173" s="5"/>
      <c r="AD173" s="4">
        <v>2</v>
      </c>
      <c r="AE173" s="4" t="s">
        <v>482</v>
      </c>
      <c r="AF173" s="24">
        <f t="shared" si="13"/>
        <v>337.74779916</v>
      </c>
      <c r="AG173" s="6">
        <f t="shared" si="14"/>
        <v>337.74779916</v>
      </c>
      <c r="AH173" s="24">
        <v>423.08709316907937</v>
      </c>
      <c r="AI173" s="5"/>
      <c r="AJ173" s="5"/>
      <c r="AK173" s="4"/>
      <c r="AL173" s="4"/>
      <c r="AM173" s="5"/>
      <c r="AN173" s="5"/>
      <c r="AO173" s="4"/>
      <c r="AP173" s="4"/>
      <c r="AQ173" s="4"/>
    </row>
    <row r="174" spans="1:43" x14ac:dyDescent="0.2">
      <c r="A174" s="1">
        <v>44119</v>
      </c>
      <c r="B174" t="s">
        <v>396</v>
      </c>
      <c r="C174" t="s">
        <v>336</v>
      </c>
      <c r="D174">
        <v>135</v>
      </c>
      <c r="E174">
        <v>1</v>
      </c>
      <c r="F174">
        <v>1</v>
      </c>
      <c r="G174" t="s">
        <v>60</v>
      </c>
      <c r="H174" t="s">
        <v>212</v>
      </c>
      <c r="I174">
        <v>0.126</v>
      </c>
      <c r="J174">
        <v>2.6</v>
      </c>
      <c r="K174">
        <v>61.2</v>
      </c>
      <c r="L174" t="s">
        <v>61</v>
      </c>
      <c r="M174" t="s">
        <v>213</v>
      </c>
      <c r="N174">
        <v>0.47299999999999998</v>
      </c>
      <c r="O174">
        <v>8.16</v>
      </c>
      <c r="P174">
        <v>17.600000000000001</v>
      </c>
      <c r="R174" s="4">
        <v>1</v>
      </c>
      <c r="S174" s="4">
        <v>1</v>
      </c>
      <c r="T174" s="4"/>
      <c r="U174" s="4">
        <f t="shared" si="10"/>
        <v>61.2</v>
      </c>
      <c r="V174" s="4">
        <f t="shared" si="11"/>
        <v>61.2</v>
      </c>
      <c r="W174" s="4">
        <f t="shared" si="12"/>
        <v>61.2</v>
      </c>
      <c r="AD174" s="4">
        <v>2</v>
      </c>
      <c r="AE174" s="4" t="s">
        <v>482</v>
      </c>
      <c r="AF174" s="24">
        <f t="shared" si="13"/>
        <v>238.90320575999999</v>
      </c>
      <c r="AG174" s="6">
        <f t="shared" si="14"/>
        <v>238.90320575999999</v>
      </c>
      <c r="AH174" s="24">
        <v>321.84087502650868</v>
      </c>
      <c r="AO174" s="4"/>
      <c r="AP174" s="4"/>
      <c r="AQ174" s="4"/>
    </row>
    <row r="175" spans="1:43" x14ac:dyDescent="0.2">
      <c r="A175" s="1">
        <v>44119</v>
      </c>
      <c r="B175" t="s">
        <v>396</v>
      </c>
      <c r="C175" t="s">
        <v>337</v>
      </c>
      <c r="D175">
        <v>136</v>
      </c>
      <c r="E175">
        <v>1</v>
      </c>
      <c r="F175">
        <v>1</v>
      </c>
      <c r="G175" t="s">
        <v>60</v>
      </c>
      <c r="H175" t="s">
        <v>212</v>
      </c>
      <c r="I175">
        <v>5.8599999999999999E-2</v>
      </c>
      <c r="J175">
        <v>1.34</v>
      </c>
      <c r="K175">
        <v>24.8</v>
      </c>
      <c r="L175" t="s">
        <v>61</v>
      </c>
      <c r="M175" t="s">
        <v>213</v>
      </c>
      <c r="N175">
        <v>0.35499999999999998</v>
      </c>
      <c r="O175">
        <v>6.11</v>
      </c>
      <c r="P175">
        <v>-0.106</v>
      </c>
      <c r="R175" s="4">
        <v>1</v>
      </c>
      <c r="S175" s="4">
        <v>1</v>
      </c>
      <c r="T175" s="4"/>
      <c r="U175" s="4">
        <f t="shared" si="10"/>
        <v>24.8</v>
      </c>
      <c r="V175" s="4">
        <f t="shared" si="11"/>
        <v>24.8</v>
      </c>
      <c r="W175" s="4">
        <f t="shared" si="12"/>
        <v>24.8</v>
      </c>
      <c r="AD175" s="4">
        <v>2</v>
      </c>
      <c r="AE175" s="4" t="s">
        <v>482</v>
      </c>
      <c r="AF175" s="24">
        <f t="shared" si="13"/>
        <v>28.018850909999969</v>
      </c>
      <c r="AG175" s="6">
        <f t="shared" si="14"/>
        <v>28.018850909999969</v>
      </c>
      <c r="AH175" s="24">
        <v>109.05481389185567</v>
      </c>
      <c r="AO175" s="4"/>
      <c r="AP175" s="4"/>
      <c r="AQ175" s="4"/>
    </row>
    <row r="176" spans="1:43" x14ac:dyDescent="0.2">
      <c r="A176" s="1">
        <v>44119</v>
      </c>
      <c r="B176" t="s">
        <v>396</v>
      </c>
      <c r="C176" t="s">
        <v>338</v>
      </c>
      <c r="D176">
        <v>137</v>
      </c>
      <c r="E176">
        <v>1</v>
      </c>
      <c r="F176">
        <v>1</v>
      </c>
      <c r="G176" t="s">
        <v>60</v>
      </c>
      <c r="H176" t="s">
        <v>212</v>
      </c>
      <c r="I176">
        <v>7.8700000000000006E-2</v>
      </c>
      <c r="J176">
        <v>1.69</v>
      </c>
      <c r="K176">
        <v>34.799999999999997</v>
      </c>
      <c r="L176" t="s">
        <v>61</v>
      </c>
      <c r="M176" t="s">
        <v>213</v>
      </c>
      <c r="N176">
        <v>0.78900000000000003</v>
      </c>
      <c r="O176">
        <v>13.6</v>
      </c>
      <c r="P176">
        <v>65</v>
      </c>
      <c r="R176" s="4">
        <v>1</v>
      </c>
      <c r="S176" s="4">
        <v>1</v>
      </c>
      <c r="T176" s="4"/>
      <c r="U176" s="4">
        <f t="shared" si="10"/>
        <v>34.799999999999997</v>
      </c>
      <c r="V176" s="4">
        <f t="shared" si="11"/>
        <v>34.799999999999997</v>
      </c>
      <c r="W176" s="4">
        <f t="shared" si="12"/>
        <v>34.799999999999997</v>
      </c>
      <c r="AD176" s="4">
        <v>2</v>
      </c>
      <c r="AE176" s="4" t="s">
        <v>482</v>
      </c>
      <c r="AF176" s="24">
        <f t="shared" si="13"/>
        <v>771.50801599999988</v>
      </c>
      <c r="AG176" s="6">
        <f t="shared" si="14"/>
        <v>771.50801599999988</v>
      </c>
      <c r="AH176" s="24">
        <v>896.27432221723734</v>
      </c>
      <c r="AO176" s="4"/>
      <c r="AP176" s="4"/>
      <c r="AQ176" s="4"/>
    </row>
    <row r="177" spans="1:43" x14ac:dyDescent="0.2">
      <c r="A177" s="1">
        <v>44119</v>
      </c>
      <c r="B177" t="s">
        <v>396</v>
      </c>
      <c r="C177" t="s">
        <v>234</v>
      </c>
      <c r="D177">
        <v>16</v>
      </c>
      <c r="E177">
        <v>1</v>
      </c>
      <c r="F177">
        <v>1</v>
      </c>
      <c r="G177" t="s">
        <v>60</v>
      </c>
      <c r="H177" t="s">
        <v>212</v>
      </c>
      <c r="I177">
        <v>5.6800000000000003E-2</v>
      </c>
      <c r="J177">
        <v>1.32</v>
      </c>
      <c r="K177">
        <v>24.1</v>
      </c>
      <c r="L177" t="s">
        <v>61</v>
      </c>
      <c r="M177" t="s">
        <v>213</v>
      </c>
      <c r="N177">
        <v>0.43099999999999999</v>
      </c>
      <c r="O177">
        <v>7.37</v>
      </c>
      <c r="P177">
        <v>10.7</v>
      </c>
      <c r="R177" s="4">
        <v>1</v>
      </c>
      <c r="S177" s="4">
        <v>1</v>
      </c>
      <c r="T177" s="4"/>
      <c r="U177" s="4">
        <f t="shared" si="10"/>
        <v>24.1</v>
      </c>
      <c r="V177" s="4">
        <f t="shared" si="11"/>
        <v>24.1</v>
      </c>
      <c r="W177" s="4">
        <f t="shared" si="12"/>
        <v>24.1</v>
      </c>
      <c r="X177" s="5">
        <f>100*(W177-25)/25</f>
        <v>-3.5999999999999943</v>
      </c>
      <c r="Y177" s="5" t="str">
        <f>IF((ABS(X177))&lt;=20,"PASS","FAIL")</f>
        <v>PASS</v>
      </c>
      <c r="Z177" s="7"/>
      <c r="AA177" s="7"/>
      <c r="AD177" s="4">
        <v>2</v>
      </c>
      <c r="AE177" s="4" t="s">
        <v>482</v>
      </c>
      <c r="AF177" s="24">
        <f t="shared" si="13"/>
        <v>158.29542699000001</v>
      </c>
      <c r="AG177" s="6">
        <f t="shared" si="14"/>
        <v>158.29542699000001</v>
      </c>
      <c r="AH177" s="24">
        <v>242.23422843124069</v>
      </c>
      <c r="AI177" s="5">
        <f>100*(AH177-250)/250</f>
        <v>-3.1063086275037222</v>
      </c>
      <c r="AJ177" s="5" t="str">
        <f>IF((ABS(AI177))&lt;=20,"PASS","FAIL")</f>
        <v>PASS</v>
      </c>
      <c r="AK177" s="7"/>
      <c r="AL177" s="7"/>
      <c r="AO177" s="4"/>
      <c r="AP177" s="4"/>
      <c r="AQ177" s="4"/>
    </row>
    <row r="178" spans="1:43" x14ac:dyDescent="0.2">
      <c r="A178" s="1">
        <v>44119</v>
      </c>
      <c r="B178" t="s">
        <v>396</v>
      </c>
      <c r="C178" t="s">
        <v>214</v>
      </c>
      <c r="D178" t="s">
        <v>13</v>
      </c>
      <c r="E178">
        <v>1</v>
      </c>
      <c r="F178">
        <v>1</v>
      </c>
      <c r="G178" t="s">
        <v>60</v>
      </c>
      <c r="H178" t="s">
        <v>212</v>
      </c>
      <c r="I178">
        <v>-8.0999999999999996E-3</v>
      </c>
      <c r="J178">
        <v>-6.8900000000000003E-2</v>
      </c>
      <c r="K178">
        <v>-14.7</v>
      </c>
      <c r="L178" t="s">
        <v>61</v>
      </c>
      <c r="M178" t="s">
        <v>213</v>
      </c>
      <c r="N178">
        <v>-4.0000000000000001E-3</v>
      </c>
      <c r="O178">
        <v>-6.9400000000000003E-2</v>
      </c>
      <c r="P178">
        <v>-52.9</v>
      </c>
      <c r="R178" s="4">
        <v>1</v>
      </c>
      <c r="S178" s="4">
        <v>1</v>
      </c>
      <c r="T178" s="4"/>
      <c r="U178" s="4">
        <f t="shared" si="10"/>
        <v>-14.7</v>
      </c>
      <c r="V178" s="4">
        <f t="shared" si="11"/>
        <v>-14.7</v>
      </c>
      <c r="W178" s="4">
        <f t="shared" si="12"/>
        <v>-14.7</v>
      </c>
      <c r="X178" s="5"/>
      <c r="Y178" s="5"/>
      <c r="AB178" s="7"/>
      <c r="AC178" s="7"/>
      <c r="AD178" s="4">
        <v>2</v>
      </c>
      <c r="AE178" s="4" t="s">
        <v>482</v>
      </c>
      <c r="AF178" s="24">
        <f t="shared" si="13"/>
        <v>-641.36889476504405</v>
      </c>
      <c r="AG178" s="6">
        <f t="shared" si="14"/>
        <v>-641.36889476504405</v>
      </c>
      <c r="AH178" s="24">
        <v>-530.1602104751687</v>
      </c>
      <c r="AI178" s="5"/>
      <c r="AJ178" s="5"/>
      <c r="AM178" s="7"/>
      <c r="AN178" s="7"/>
      <c r="AO178" s="4"/>
      <c r="AP178" s="4"/>
      <c r="AQ178" s="4"/>
    </row>
    <row r="179" spans="1:43" x14ac:dyDescent="0.2">
      <c r="A179" s="1">
        <v>44119</v>
      </c>
      <c r="B179" t="s">
        <v>396</v>
      </c>
      <c r="C179" t="s">
        <v>339</v>
      </c>
      <c r="D179">
        <v>138</v>
      </c>
      <c r="E179">
        <v>1</v>
      </c>
      <c r="F179">
        <v>1</v>
      </c>
      <c r="G179" t="s">
        <v>60</v>
      </c>
      <c r="H179" t="s">
        <v>212</v>
      </c>
      <c r="I179">
        <v>7.0199999999999999E-2</v>
      </c>
      <c r="J179">
        <v>1.56</v>
      </c>
      <c r="K179">
        <v>31.1</v>
      </c>
      <c r="L179" t="s">
        <v>61</v>
      </c>
      <c r="M179" t="s">
        <v>213</v>
      </c>
      <c r="N179">
        <v>0.45100000000000001</v>
      </c>
      <c r="O179">
        <v>7.74</v>
      </c>
      <c r="P179">
        <v>14</v>
      </c>
      <c r="R179" s="4">
        <v>1</v>
      </c>
      <c r="S179" s="4">
        <v>1</v>
      </c>
      <c r="T179" s="4"/>
      <c r="U179" s="4">
        <f t="shared" si="10"/>
        <v>31.1</v>
      </c>
      <c r="V179" s="4">
        <f t="shared" si="11"/>
        <v>31.1</v>
      </c>
      <c r="W179" s="4">
        <f t="shared" si="12"/>
        <v>31.1</v>
      </c>
      <c r="X179" s="5"/>
      <c r="Y179" s="5"/>
      <c r="AD179" s="4">
        <v>2</v>
      </c>
      <c r="AE179" s="4" t="s">
        <v>482</v>
      </c>
      <c r="AF179" s="24">
        <f t="shared" si="13"/>
        <v>196.15145196000003</v>
      </c>
      <c r="AG179" s="6">
        <f t="shared" si="14"/>
        <v>196.15145196000003</v>
      </c>
      <c r="AH179" s="24">
        <v>282.9226486080114</v>
      </c>
      <c r="AI179" s="5"/>
      <c r="AJ179" s="5"/>
      <c r="AO179" s="4"/>
      <c r="AP179" s="4"/>
      <c r="AQ179" s="4"/>
    </row>
    <row r="180" spans="1:43" x14ac:dyDescent="0.2">
      <c r="A180" s="1">
        <v>44119</v>
      </c>
      <c r="B180" t="s">
        <v>396</v>
      </c>
      <c r="C180" t="s">
        <v>340</v>
      </c>
      <c r="D180" s="19">
        <v>139</v>
      </c>
      <c r="E180">
        <v>1</v>
      </c>
      <c r="F180">
        <v>1</v>
      </c>
      <c r="G180" t="s">
        <v>60</v>
      </c>
      <c r="H180" t="s">
        <v>212</v>
      </c>
      <c r="I180">
        <v>4.7100000000000003E-2</v>
      </c>
      <c r="J180">
        <v>1.1000000000000001</v>
      </c>
      <c r="K180">
        <v>18</v>
      </c>
      <c r="L180" t="s">
        <v>61</v>
      </c>
      <c r="M180" t="s">
        <v>213</v>
      </c>
      <c r="N180">
        <v>0.40500000000000003</v>
      </c>
      <c r="O180">
        <v>6.93</v>
      </c>
      <c r="P180">
        <v>6.99</v>
      </c>
      <c r="R180" s="4">
        <v>1</v>
      </c>
      <c r="S180" s="4">
        <v>1</v>
      </c>
      <c r="T180" s="4"/>
      <c r="U180" s="4">
        <f t="shared" si="10"/>
        <v>18</v>
      </c>
      <c r="V180" s="4">
        <f t="shared" si="11"/>
        <v>18</v>
      </c>
      <c r="W180" s="4">
        <f t="shared" si="12"/>
        <v>18</v>
      </c>
      <c r="X180" s="5"/>
      <c r="Y180" s="5"/>
      <c r="Z180" s="7">
        <f>ABS(100*ABS(W180-W172)/AVERAGE(W180,W172))</f>
        <v>1.6528925619834751</v>
      </c>
      <c r="AA180" s="7" t="str">
        <f>IF(W180&gt;10, (IF((AND(Z180&gt;=0,Z180&lt;=20)=TRUE),"PASS","FAIL")),(IF((AND(Z180&gt;=0,Z180&lt;=50)=TRUE),"PASS","FAIL")))</f>
        <v>PASS</v>
      </c>
      <c r="AB180" s="7"/>
      <c r="AC180" s="7"/>
      <c r="AD180" s="4">
        <v>2</v>
      </c>
      <c r="AE180" s="4" t="s">
        <v>482</v>
      </c>
      <c r="AF180" s="24">
        <f t="shared" si="13"/>
        <v>113.04119378999985</v>
      </c>
      <c r="AG180" s="6">
        <f t="shared" si="14"/>
        <v>113.04119378999985</v>
      </c>
      <c r="AH180" s="24">
        <v>198.87175572962178</v>
      </c>
      <c r="AI180" s="5"/>
      <c r="AJ180" s="5"/>
      <c r="AK180" s="7">
        <f>ABS(100*ABS(AH180-AH172)/AVERAGE(AH180,AH172))</f>
        <v>9.7192921633317191</v>
      </c>
      <c r="AL180" s="7" t="str">
        <f>IF(AH180&gt;10, (IF((AND(AK180&gt;=0,AK180&lt;=20)=TRUE),"PASS","FAIL")),(IF((AND(AK180&gt;=0,AK180&lt;=50)=TRUE),"PASS","FAIL")))</f>
        <v>PASS</v>
      </c>
      <c r="AM180" s="7"/>
      <c r="AN180" s="7"/>
      <c r="AO180" s="4"/>
      <c r="AP180" s="4"/>
      <c r="AQ180" s="4"/>
    </row>
    <row r="181" spans="1:43" x14ac:dyDescent="0.2">
      <c r="A181" s="1">
        <v>44119</v>
      </c>
      <c r="B181" t="s">
        <v>396</v>
      </c>
      <c r="C181" t="s">
        <v>341</v>
      </c>
      <c r="D181" s="19">
        <v>140</v>
      </c>
      <c r="E181">
        <v>1</v>
      </c>
      <c r="F181">
        <v>1</v>
      </c>
      <c r="G181" t="s">
        <v>60</v>
      </c>
      <c r="H181" t="s">
        <v>212</v>
      </c>
      <c r="I181">
        <v>6.8699999999999997E-2</v>
      </c>
      <c r="J181">
        <v>1.55</v>
      </c>
      <c r="K181">
        <v>30.7</v>
      </c>
      <c r="L181" t="s">
        <v>61</v>
      </c>
      <c r="M181" t="s">
        <v>213</v>
      </c>
      <c r="N181">
        <v>0.42099999999999999</v>
      </c>
      <c r="O181">
        <v>7.29</v>
      </c>
      <c r="P181">
        <v>10.1</v>
      </c>
      <c r="R181" s="4">
        <v>1</v>
      </c>
      <c r="S181" s="4">
        <v>1</v>
      </c>
      <c r="T181" s="4"/>
      <c r="U181" s="4">
        <f t="shared" si="10"/>
        <v>30.7</v>
      </c>
      <c r="V181" s="4">
        <f t="shared" si="11"/>
        <v>30.7</v>
      </c>
      <c r="W181" s="4">
        <f t="shared" si="12"/>
        <v>30.7</v>
      </c>
      <c r="X181" s="4"/>
      <c r="Y181" s="4"/>
      <c r="Z181" s="7"/>
      <c r="AA181" s="7"/>
      <c r="AB181" s="7">
        <f>100*((W181*10250)-(W179*10000))/(1000*250)</f>
        <v>1.47</v>
      </c>
      <c r="AC181" s="7" t="str">
        <f>IF(W181&gt;30, (IF((AND(AB181&gt;=80,AB181&lt;=120)=TRUE),"PASS","FAIL")),(IF((AND(AB181&gt;=50,AB181&lt;=150)=TRUE),"PASS","FAIL")))</f>
        <v>FAIL</v>
      </c>
      <c r="AD181" s="4">
        <v>2</v>
      </c>
      <c r="AE181" s="4" t="s">
        <v>482</v>
      </c>
      <c r="AF181" s="24">
        <f t="shared" si="13"/>
        <v>150.08647611000004</v>
      </c>
      <c r="AG181" s="6">
        <f t="shared" si="14"/>
        <v>150.08647611000004</v>
      </c>
      <c r="AH181" s="24">
        <v>237.58219355955674</v>
      </c>
      <c r="AI181" s="4"/>
      <c r="AJ181" s="4"/>
      <c r="AK181" s="7"/>
      <c r="AL181" s="7"/>
      <c r="AM181" s="7">
        <f>100*((AH181*10250)-(AH179*10000))/(10000*250)</f>
        <v>-15.760360083786285</v>
      </c>
      <c r="AN181" s="7" t="str">
        <f>IF(AH181&gt;30, (IF((AND(AM181&gt;=80,AM181&lt;=120)=TRUE),"PASS","FAIL")),(IF((AND(AM181&gt;=50,AM181&lt;=150)=TRUE),"PASS","FAIL")))</f>
        <v>FAIL</v>
      </c>
      <c r="AO181" s="4"/>
      <c r="AP181" s="4"/>
      <c r="AQ181" s="4"/>
    </row>
    <row r="182" spans="1:43" x14ac:dyDescent="0.2">
      <c r="A182" s="1">
        <v>44119</v>
      </c>
      <c r="B182" t="s">
        <v>396</v>
      </c>
      <c r="C182" t="s">
        <v>342</v>
      </c>
      <c r="D182">
        <v>141</v>
      </c>
      <c r="E182">
        <v>1</v>
      </c>
      <c r="F182">
        <v>1</v>
      </c>
      <c r="G182" t="s">
        <v>60</v>
      </c>
      <c r="H182" t="s">
        <v>212</v>
      </c>
      <c r="I182">
        <v>0.108</v>
      </c>
      <c r="J182">
        <v>2.2400000000000002</v>
      </c>
      <c r="K182">
        <v>50.8</v>
      </c>
      <c r="L182" t="s">
        <v>61</v>
      </c>
      <c r="M182" t="s">
        <v>213</v>
      </c>
      <c r="N182">
        <v>0.378</v>
      </c>
      <c r="O182">
        <v>6.56</v>
      </c>
      <c r="P182">
        <v>3.84</v>
      </c>
      <c r="R182" s="4">
        <v>1</v>
      </c>
      <c r="S182" s="4">
        <v>1</v>
      </c>
      <c r="T182" s="4"/>
      <c r="U182" s="4">
        <f t="shared" si="10"/>
        <v>50.8</v>
      </c>
      <c r="V182" s="4">
        <f t="shared" si="11"/>
        <v>50.8</v>
      </c>
      <c r="W182" s="4">
        <f t="shared" si="12"/>
        <v>50.8</v>
      </c>
      <c r="X182" s="5"/>
      <c r="Y182" s="5"/>
      <c r="Z182" s="4"/>
      <c r="AA182" s="4"/>
      <c r="AB182" s="5"/>
      <c r="AC182" s="5"/>
      <c r="AD182" s="4">
        <v>2</v>
      </c>
      <c r="AE182" s="4" t="s">
        <v>482</v>
      </c>
      <c r="AF182" s="24">
        <f t="shared" si="13"/>
        <v>74.787826559999871</v>
      </c>
      <c r="AG182" s="6">
        <f t="shared" si="14"/>
        <v>74.787826559999871</v>
      </c>
      <c r="AH182" s="24">
        <v>161.75053025565546</v>
      </c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 x14ac:dyDescent="0.2">
      <c r="A183" s="1">
        <v>44119</v>
      </c>
      <c r="B183" t="s">
        <v>396</v>
      </c>
      <c r="C183" t="s">
        <v>343</v>
      </c>
      <c r="D183">
        <v>142</v>
      </c>
      <c r="E183">
        <v>1</v>
      </c>
      <c r="F183">
        <v>1</v>
      </c>
      <c r="G183" t="s">
        <v>60</v>
      </c>
      <c r="H183" t="s">
        <v>212</v>
      </c>
      <c r="I183">
        <v>7.0800000000000002E-2</v>
      </c>
      <c r="J183">
        <v>1.54</v>
      </c>
      <c r="K183">
        <v>30.4</v>
      </c>
      <c r="L183" t="s">
        <v>61</v>
      </c>
      <c r="M183" t="s">
        <v>213</v>
      </c>
      <c r="N183">
        <v>0.378</v>
      </c>
      <c r="O183">
        <v>6.52</v>
      </c>
      <c r="P183">
        <v>3.49</v>
      </c>
      <c r="R183" s="4">
        <v>1</v>
      </c>
      <c r="S183" s="4">
        <v>1</v>
      </c>
      <c r="T183" s="4"/>
      <c r="U183" s="4">
        <f t="shared" si="10"/>
        <v>30.4</v>
      </c>
      <c r="V183" s="4">
        <f t="shared" si="11"/>
        <v>30.4</v>
      </c>
      <c r="W183" s="4">
        <f t="shared" si="12"/>
        <v>30.4</v>
      </c>
      <c r="AD183" s="4">
        <v>2</v>
      </c>
      <c r="AE183" s="4" t="s">
        <v>482</v>
      </c>
      <c r="AF183" s="24">
        <f t="shared" si="13"/>
        <v>70.641455839999821</v>
      </c>
      <c r="AG183" s="6">
        <f t="shared" si="14"/>
        <v>70.641455839999821</v>
      </c>
      <c r="AH183" s="24">
        <v>158.38412761750064</v>
      </c>
      <c r="AO183" s="4"/>
      <c r="AP183" s="4"/>
      <c r="AQ183" s="4"/>
    </row>
    <row r="184" spans="1:43" x14ac:dyDescent="0.2">
      <c r="A184" s="1">
        <v>44119</v>
      </c>
      <c r="B184" t="s">
        <v>396</v>
      </c>
      <c r="C184" t="s">
        <v>344</v>
      </c>
      <c r="D184">
        <v>143</v>
      </c>
      <c r="E184">
        <v>1</v>
      </c>
      <c r="F184">
        <v>1</v>
      </c>
      <c r="G184" t="s">
        <v>60</v>
      </c>
      <c r="H184" t="s">
        <v>212</v>
      </c>
      <c r="I184">
        <v>7.5600000000000001E-2</v>
      </c>
      <c r="J184">
        <v>1.68</v>
      </c>
      <c r="K184">
        <v>34.6</v>
      </c>
      <c r="L184" t="s">
        <v>61</v>
      </c>
      <c r="M184" t="s">
        <v>213</v>
      </c>
      <c r="N184">
        <v>0.44</v>
      </c>
      <c r="O184">
        <v>7.54</v>
      </c>
      <c r="P184">
        <v>12.2</v>
      </c>
      <c r="R184" s="4">
        <v>1</v>
      </c>
      <c r="S184" s="4">
        <v>1</v>
      </c>
      <c r="T184" s="4"/>
      <c r="U184" s="4">
        <f t="shared" si="10"/>
        <v>34.6</v>
      </c>
      <c r="V184" s="4">
        <f t="shared" si="11"/>
        <v>34.6</v>
      </c>
      <c r="W184" s="4">
        <f t="shared" si="12"/>
        <v>34.6</v>
      </c>
      <c r="X184" s="5"/>
      <c r="Y184" s="5"/>
      <c r="AD184" s="4">
        <v>2</v>
      </c>
      <c r="AE184" s="4" t="s">
        <v>482</v>
      </c>
      <c r="AF184" s="24">
        <f t="shared" si="13"/>
        <v>175.71127435999995</v>
      </c>
      <c r="AG184" s="6">
        <f t="shared" si="14"/>
        <v>175.71127435999995</v>
      </c>
      <c r="AH184" s="24">
        <v>266.77435742668905</v>
      </c>
      <c r="AI184" s="5"/>
      <c r="AJ184" s="5"/>
      <c r="AO184" s="4"/>
      <c r="AP184" s="4"/>
      <c r="AQ184" s="4"/>
    </row>
    <row r="185" spans="1:43" x14ac:dyDescent="0.2">
      <c r="A185" s="1">
        <v>44119</v>
      </c>
      <c r="B185" t="s">
        <v>396</v>
      </c>
      <c r="C185" t="s">
        <v>345</v>
      </c>
      <c r="D185">
        <v>144</v>
      </c>
      <c r="E185">
        <v>1</v>
      </c>
      <c r="F185">
        <v>1</v>
      </c>
      <c r="G185" t="s">
        <v>60</v>
      </c>
      <c r="H185" t="s">
        <v>212</v>
      </c>
      <c r="I185">
        <v>5.91E-2</v>
      </c>
      <c r="J185">
        <v>1.32</v>
      </c>
      <c r="K185">
        <v>24.3</v>
      </c>
      <c r="L185" t="s">
        <v>61</v>
      </c>
      <c r="M185" t="s">
        <v>213</v>
      </c>
      <c r="N185">
        <v>0.36099999999999999</v>
      </c>
      <c r="O185">
        <v>6.19</v>
      </c>
      <c r="P185">
        <v>0.60699999999999998</v>
      </c>
      <c r="R185" s="4">
        <v>1</v>
      </c>
      <c r="S185" s="4">
        <v>1</v>
      </c>
      <c r="T185" s="4"/>
      <c r="U185" s="4">
        <f t="shared" si="10"/>
        <v>24.3</v>
      </c>
      <c r="V185" s="4">
        <f t="shared" si="11"/>
        <v>24.3</v>
      </c>
      <c r="W185" s="4">
        <f t="shared" si="12"/>
        <v>24.3</v>
      </c>
      <c r="X185" s="5"/>
      <c r="Y185" s="5"/>
      <c r="Z185" s="7"/>
      <c r="AA185" s="7"/>
      <c r="AD185" s="4">
        <v>2</v>
      </c>
      <c r="AE185" s="4" t="s">
        <v>482</v>
      </c>
      <c r="AF185" s="24">
        <f t="shared" si="13"/>
        <v>36.352957309999965</v>
      </c>
      <c r="AG185" s="6">
        <f t="shared" si="14"/>
        <v>36.352957309999965</v>
      </c>
      <c r="AH185" s="24">
        <v>125.27222949548232</v>
      </c>
      <c r="AI185" s="5"/>
      <c r="AJ185" s="5"/>
      <c r="AK185" s="7"/>
      <c r="AL185" s="7"/>
      <c r="AO185" s="4"/>
      <c r="AP185" s="4"/>
      <c r="AQ185" s="4"/>
    </row>
    <row r="186" spans="1:43" x14ac:dyDescent="0.2">
      <c r="A186" s="1">
        <v>44119</v>
      </c>
      <c r="B186" t="s">
        <v>396</v>
      </c>
      <c r="C186" t="s">
        <v>346</v>
      </c>
      <c r="D186">
        <v>145</v>
      </c>
      <c r="E186">
        <v>1</v>
      </c>
      <c r="F186">
        <v>1</v>
      </c>
      <c r="G186" t="s">
        <v>60</v>
      </c>
      <c r="H186" t="s">
        <v>212</v>
      </c>
      <c r="I186">
        <v>4.5699999999999998E-2</v>
      </c>
      <c r="J186">
        <v>1.07</v>
      </c>
      <c r="K186">
        <v>17.2</v>
      </c>
      <c r="L186" t="s">
        <v>61</v>
      </c>
      <c r="M186" t="s">
        <v>213</v>
      </c>
      <c r="N186">
        <v>0.35399999999999998</v>
      </c>
      <c r="O186">
        <v>6.07</v>
      </c>
      <c r="P186">
        <v>-0.42899999999999999</v>
      </c>
      <c r="R186" s="4">
        <v>1</v>
      </c>
      <c r="S186" s="4">
        <v>1</v>
      </c>
      <c r="T186" s="4"/>
      <c r="U186" s="4">
        <f t="shared" si="10"/>
        <v>17.2</v>
      </c>
      <c r="V186" s="4">
        <f t="shared" si="11"/>
        <v>17.2</v>
      </c>
      <c r="W186" s="4">
        <f t="shared" si="12"/>
        <v>17.2</v>
      </c>
      <c r="X186" s="5"/>
      <c r="Y186" s="5"/>
      <c r="AB186" s="7"/>
      <c r="AC186" s="7"/>
      <c r="AD186" s="4">
        <v>2</v>
      </c>
      <c r="AE186" s="4" t="s">
        <v>482</v>
      </c>
      <c r="AF186" s="24">
        <f t="shared" si="13"/>
        <v>23.848615790000053</v>
      </c>
      <c r="AG186" s="6">
        <f t="shared" si="14"/>
        <v>23.848615790000053</v>
      </c>
      <c r="AH186" s="24">
        <v>113.41058096225453</v>
      </c>
      <c r="AI186" s="5"/>
      <c r="AJ186" s="5"/>
      <c r="AM186" s="7"/>
      <c r="AN186" s="7"/>
      <c r="AO186" s="4"/>
      <c r="AP186" s="4"/>
      <c r="AQ186" s="4"/>
    </row>
    <row r="187" spans="1:43" x14ac:dyDescent="0.2">
      <c r="A187" s="1">
        <v>44119</v>
      </c>
      <c r="B187" t="s">
        <v>396</v>
      </c>
      <c r="C187" t="s">
        <v>347</v>
      </c>
      <c r="D187">
        <v>146</v>
      </c>
      <c r="E187">
        <v>1</v>
      </c>
      <c r="F187">
        <v>1</v>
      </c>
      <c r="G187" t="s">
        <v>60</v>
      </c>
      <c r="H187" t="s">
        <v>212</v>
      </c>
      <c r="I187">
        <v>5.9299999999999999E-2</v>
      </c>
      <c r="J187">
        <v>1.34</v>
      </c>
      <c r="K187">
        <v>24.9</v>
      </c>
      <c r="L187" t="s">
        <v>61</v>
      </c>
      <c r="M187" t="s">
        <v>213</v>
      </c>
      <c r="N187">
        <v>0.53800000000000003</v>
      </c>
      <c r="O187">
        <v>9.27</v>
      </c>
      <c r="P187">
        <v>27.2</v>
      </c>
      <c r="R187" s="4">
        <v>1</v>
      </c>
      <c r="S187" s="4">
        <v>1</v>
      </c>
      <c r="T187" s="4"/>
      <c r="U187" s="4">
        <f t="shared" si="10"/>
        <v>24.9</v>
      </c>
      <c r="V187" s="4">
        <f t="shared" si="11"/>
        <v>24.9</v>
      </c>
      <c r="W187" s="4">
        <f t="shared" si="12"/>
        <v>24.9</v>
      </c>
      <c r="X187" s="5"/>
      <c r="Y187" s="5"/>
      <c r="Z187" s="4"/>
      <c r="AA187" s="4"/>
      <c r="AB187" s="5"/>
      <c r="AC187" s="5"/>
      <c r="AD187" s="4">
        <v>2</v>
      </c>
      <c r="AE187" s="4" t="s">
        <v>482</v>
      </c>
      <c r="AF187" s="24">
        <f t="shared" si="13"/>
        <v>350.76418058999991</v>
      </c>
      <c r="AG187" s="6">
        <f t="shared" si="14"/>
        <v>350.76418058999991</v>
      </c>
      <c r="AH187" s="24">
        <v>453.31479575569205</v>
      </c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 x14ac:dyDescent="0.2">
      <c r="A188" s="1">
        <v>44119</v>
      </c>
      <c r="B188" t="s">
        <v>396</v>
      </c>
      <c r="C188" t="s">
        <v>348</v>
      </c>
      <c r="D188">
        <v>147</v>
      </c>
      <c r="E188">
        <v>1</v>
      </c>
      <c r="F188">
        <v>1</v>
      </c>
      <c r="G188" t="s">
        <v>60</v>
      </c>
      <c r="H188" t="s">
        <v>212</v>
      </c>
      <c r="I188">
        <v>0.25800000000000001</v>
      </c>
      <c r="J188">
        <v>5.05</v>
      </c>
      <c r="K188">
        <v>135</v>
      </c>
      <c r="L188" t="s">
        <v>61</v>
      </c>
      <c r="M188" t="s">
        <v>213</v>
      </c>
      <c r="N188">
        <v>0.84799999999999998</v>
      </c>
      <c r="O188">
        <v>14.7</v>
      </c>
      <c r="P188">
        <v>73.900000000000006</v>
      </c>
      <c r="R188" s="4">
        <v>1</v>
      </c>
      <c r="S188" s="4">
        <v>1</v>
      </c>
      <c r="T188" s="4"/>
      <c r="U188" s="4">
        <f t="shared" si="10"/>
        <v>135</v>
      </c>
      <c r="V188" s="4">
        <f t="shared" si="11"/>
        <v>135</v>
      </c>
      <c r="W188" s="4">
        <f t="shared" si="12"/>
        <v>135</v>
      </c>
      <c r="AD188" s="4">
        <v>2</v>
      </c>
      <c r="AE188" s="4" t="s">
        <v>482</v>
      </c>
      <c r="AF188" s="24">
        <f t="shared" si="13"/>
        <v>874.43493899999987</v>
      </c>
      <c r="AG188" s="6">
        <f t="shared" si="14"/>
        <v>874.43493899999987</v>
      </c>
      <c r="AH188" s="24">
        <v>1035.7516543845743</v>
      </c>
      <c r="AO188" s="4"/>
      <c r="AP188" s="4"/>
      <c r="AQ188" s="4"/>
    </row>
    <row r="189" spans="1:43" x14ac:dyDescent="0.2">
      <c r="A189" s="1">
        <v>44119</v>
      </c>
      <c r="B189" t="s">
        <v>396</v>
      </c>
      <c r="C189" t="s">
        <v>234</v>
      </c>
      <c r="D189">
        <v>17</v>
      </c>
      <c r="E189">
        <v>1</v>
      </c>
      <c r="F189">
        <v>1</v>
      </c>
      <c r="G189" t="s">
        <v>60</v>
      </c>
      <c r="H189" t="s">
        <v>212</v>
      </c>
      <c r="I189">
        <v>5.6800000000000003E-2</v>
      </c>
      <c r="J189">
        <v>1.32</v>
      </c>
      <c r="K189">
        <v>24.2</v>
      </c>
      <c r="L189" t="s">
        <v>61</v>
      </c>
      <c r="M189" t="s">
        <v>213</v>
      </c>
      <c r="N189">
        <v>0.38100000000000001</v>
      </c>
      <c r="O189">
        <v>6.54</v>
      </c>
      <c r="P189">
        <v>3.63</v>
      </c>
      <c r="R189" s="4">
        <v>1</v>
      </c>
      <c r="S189" s="4">
        <v>1</v>
      </c>
      <c r="T189" s="4"/>
      <c r="U189" s="4">
        <f t="shared" si="10"/>
        <v>24.2</v>
      </c>
      <c r="V189" s="4">
        <f t="shared" si="11"/>
        <v>24.2</v>
      </c>
      <c r="W189" s="4">
        <f t="shared" si="12"/>
        <v>24.2</v>
      </c>
      <c r="X189" s="5">
        <f>100*(W189-25)/25</f>
        <v>-3.2000000000000028</v>
      </c>
      <c r="Y189" s="5" t="str">
        <f>IF((ABS(X189))&lt;=20,"PASS","FAIL")</f>
        <v>PASS</v>
      </c>
      <c r="AD189" s="4">
        <v>2</v>
      </c>
      <c r="AE189" s="4" t="s">
        <v>482</v>
      </c>
      <c r="AF189" s="24">
        <f t="shared" si="13"/>
        <v>72.714906359999986</v>
      </c>
      <c r="AG189" s="6">
        <f t="shared" si="14"/>
        <v>72.714906359999986</v>
      </c>
      <c r="AH189" s="24">
        <v>165.56763511183277</v>
      </c>
      <c r="AI189" s="5">
        <f>100*(AH189-250)/250</f>
        <v>-33.772945955266891</v>
      </c>
      <c r="AJ189" s="5" t="str">
        <f>IF((ABS(AI189))&lt;=20,"PASS","FAIL")</f>
        <v>FAIL</v>
      </c>
      <c r="AO189" s="4"/>
      <c r="AP189" s="4"/>
      <c r="AQ189" s="4"/>
    </row>
    <row r="190" spans="1:43" x14ac:dyDescent="0.2">
      <c r="A190" s="1">
        <v>44119</v>
      </c>
      <c r="B190" t="s">
        <v>396</v>
      </c>
      <c r="C190" t="s">
        <v>214</v>
      </c>
      <c r="D190" t="s">
        <v>13</v>
      </c>
      <c r="E190">
        <v>1</v>
      </c>
      <c r="F190">
        <v>1</v>
      </c>
      <c r="G190" t="s">
        <v>60</v>
      </c>
      <c r="H190" t="s">
        <v>212</v>
      </c>
      <c r="I190">
        <v>7.7999999999999996E-3</v>
      </c>
      <c r="J190">
        <v>9.0300000000000005E-2</v>
      </c>
      <c r="K190">
        <v>-10.3</v>
      </c>
      <c r="L190" t="s">
        <v>61</v>
      </c>
      <c r="M190" t="s">
        <v>213</v>
      </c>
      <c r="N190">
        <v>-2.5699999999999998E-3</v>
      </c>
      <c r="O190">
        <v>-6.3200000000000006E-2</v>
      </c>
      <c r="P190">
        <v>-52.8</v>
      </c>
      <c r="R190" s="4">
        <v>1</v>
      </c>
      <c r="S190" s="4">
        <v>1</v>
      </c>
      <c r="T190" s="4"/>
      <c r="U190" s="4">
        <f t="shared" si="10"/>
        <v>-10.3</v>
      </c>
      <c r="V190" s="4">
        <f t="shared" si="11"/>
        <v>-10.3</v>
      </c>
      <c r="W190" s="4">
        <f t="shared" si="12"/>
        <v>-10.3</v>
      </c>
      <c r="X190" s="5"/>
      <c r="Y190" s="5"/>
      <c r="AD190" s="4">
        <v>2</v>
      </c>
      <c r="AE190" s="4" t="s">
        <v>482</v>
      </c>
      <c r="AF190" s="24">
        <f t="shared" si="13"/>
        <v>-640.67190378169607</v>
      </c>
      <c r="AG190" s="6">
        <f t="shared" si="14"/>
        <v>-640.67190378169607</v>
      </c>
      <c r="AH190" s="24">
        <v>-529.61695948727686</v>
      </c>
      <c r="AI190" s="5"/>
      <c r="AJ190" s="5"/>
      <c r="AO190" s="4"/>
      <c r="AP190" s="4"/>
      <c r="AQ190" s="4"/>
    </row>
    <row r="191" spans="1:43" x14ac:dyDescent="0.2">
      <c r="A191" s="1">
        <v>44119</v>
      </c>
      <c r="B191" t="s">
        <v>396</v>
      </c>
      <c r="C191" t="s">
        <v>349</v>
      </c>
      <c r="D191">
        <v>148</v>
      </c>
      <c r="E191">
        <v>1</v>
      </c>
      <c r="F191">
        <v>1</v>
      </c>
      <c r="G191" t="s">
        <v>60</v>
      </c>
      <c r="H191" t="s">
        <v>212</v>
      </c>
      <c r="I191">
        <v>6.2799999999999995E-2</v>
      </c>
      <c r="J191">
        <v>1.43</v>
      </c>
      <c r="K191">
        <v>27.3</v>
      </c>
      <c r="L191" t="s">
        <v>61</v>
      </c>
      <c r="M191" t="s">
        <v>213</v>
      </c>
      <c r="N191">
        <v>0.48499999999999999</v>
      </c>
      <c r="O191">
        <v>8.33</v>
      </c>
      <c r="P191">
        <v>19</v>
      </c>
      <c r="R191" s="4">
        <v>1</v>
      </c>
      <c r="S191" s="4">
        <v>1</v>
      </c>
      <c r="T191" s="4"/>
      <c r="U191" s="4">
        <f t="shared" si="10"/>
        <v>27.3</v>
      </c>
      <c r="V191" s="4">
        <f t="shared" si="11"/>
        <v>27.3</v>
      </c>
      <c r="W191" s="4">
        <f t="shared" si="12"/>
        <v>27.3</v>
      </c>
      <c r="AD191" s="4">
        <v>2</v>
      </c>
      <c r="AE191" s="4" t="s">
        <v>482</v>
      </c>
      <c r="AF191" s="24">
        <f t="shared" si="13"/>
        <v>256.14099818999989</v>
      </c>
      <c r="AG191" s="6">
        <f t="shared" si="14"/>
        <v>256.14099818999989</v>
      </c>
      <c r="AH191" s="24">
        <v>357.83076487887143</v>
      </c>
      <c r="AO191" s="4"/>
      <c r="AP191" s="4"/>
      <c r="AQ191" s="4"/>
    </row>
    <row r="192" spans="1:43" x14ac:dyDescent="0.2">
      <c r="A192" s="1">
        <v>44119</v>
      </c>
      <c r="B192" t="s">
        <v>396</v>
      </c>
      <c r="C192" t="s">
        <v>350</v>
      </c>
      <c r="D192">
        <v>149</v>
      </c>
      <c r="E192">
        <v>1</v>
      </c>
      <c r="F192">
        <v>1</v>
      </c>
      <c r="G192" t="s">
        <v>60</v>
      </c>
      <c r="H192" t="s">
        <v>212</v>
      </c>
      <c r="I192">
        <v>7.1300000000000002E-2</v>
      </c>
      <c r="J192">
        <v>1.59</v>
      </c>
      <c r="K192">
        <v>31.9</v>
      </c>
      <c r="L192" t="s">
        <v>61</v>
      </c>
      <c r="M192" t="s">
        <v>213</v>
      </c>
      <c r="N192">
        <v>0.50600000000000001</v>
      </c>
      <c r="O192">
        <v>8.7200000000000006</v>
      </c>
      <c r="P192">
        <v>22.4</v>
      </c>
      <c r="R192" s="4">
        <v>1</v>
      </c>
      <c r="S192" s="4">
        <v>1</v>
      </c>
      <c r="T192" s="4"/>
      <c r="U192" s="4">
        <f t="shared" si="10"/>
        <v>31.9</v>
      </c>
      <c r="V192" s="4">
        <f t="shared" si="11"/>
        <v>31.9</v>
      </c>
      <c r="W192" s="4">
        <f t="shared" si="12"/>
        <v>31.9</v>
      </c>
      <c r="AD192" s="4">
        <v>2</v>
      </c>
      <c r="AE192" s="4" t="s">
        <v>482</v>
      </c>
      <c r="AF192" s="24">
        <f t="shared" si="13"/>
        <v>295.54174463999993</v>
      </c>
      <c r="AG192" s="6">
        <f t="shared" si="14"/>
        <v>295.54174463999993</v>
      </c>
      <c r="AH192" s="24">
        <v>400.58987290844016</v>
      </c>
      <c r="AP192" s="4"/>
      <c r="AQ192" s="4"/>
    </row>
    <row r="193" spans="1:43" x14ac:dyDescent="0.2">
      <c r="A193" s="1">
        <v>44119</v>
      </c>
      <c r="B193" t="s">
        <v>396</v>
      </c>
      <c r="C193" t="s">
        <v>351</v>
      </c>
      <c r="D193">
        <v>150</v>
      </c>
      <c r="E193">
        <v>1</v>
      </c>
      <c r="F193">
        <v>1</v>
      </c>
      <c r="G193" t="s">
        <v>60</v>
      </c>
      <c r="H193" t="s">
        <v>212</v>
      </c>
      <c r="I193">
        <v>7.1599999999999997E-2</v>
      </c>
      <c r="J193">
        <v>1.58</v>
      </c>
      <c r="K193">
        <v>31.8</v>
      </c>
      <c r="L193" t="s">
        <v>61</v>
      </c>
      <c r="M193" t="s">
        <v>213</v>
      </c>
      <c r="N193">
        <v>0.69</v>
      </c>
      <c r="O193">
        <v>12</v>
      </c>
      <c r="P193">
        <v>50.6</v>
      </c>
      <c r="R193" s="4">
        <v>1</v>
      </c>
      <c r="S193" s="4">
        <v>1</v>
      </c>
      <c r="T193" s="4"/>
      <c r="U193" s="4">
        <f t="shared" si="10"/>
        <v>31.8</v>
      </c>
      <c r="V193" s="4">
        <f t="shared" si="11"/>
        <v>31.8</v>
      </c>
      <c r="W193" s="4">
        <f t="shared" si="12"/>
        <v>31.8</v>
      </c>
      <c r="AD193" s="4">
        <v>2</v>
      </c>
      <c r="AE193" s="4" t="s">
        <v>482</v>
      </c>
      <c r="AF193" s="24">
        <f t="shared" si="13"/>
        <v>618.93240000000003</v>
      </c>
      <c r="AG193" s="6">
        <f t="shared" si="14"/>
        <v>618.93240000000003</v>
      </c>
      <c r="AH193" s="24">
        <v>753.88893976349186</v>
      </c>
      <c r="AP193" s="4"/>
      <c r="AQ193" s="4"/>
    </row>
    <row r="194" spans="1:43" x14ac:dyDescent="0.2">
      <c r="A194" s="1">
        <v>44119</v>
      </c>
      <c r="B194" t="s">
        <v>396</v>
      </c>
      <c r="C194" t="s">
        <v>352</v>
      </c>
      <c r="D194">
        <v>151</v>
      </c>
      <c r="E194">
        <v>1</v>
      </c>
      <c r="F194">
        <v>1</v>
      </c>
      <c r="G194" t="s">
        <v>60</v>
      </c>
      <c r="H194" t="s">
        <v>212</v>
      </c>
      <c r="I194">
        <v>7.8299999999999995E-2</v>
      </c>
      <c r="J194">
        <v>0.72199999999999998</v>
      </c>
      <c r="K194">
        <v>7.31</v>
      </c>
      <c r="L194" t="s">
        <v>61</v>
      </c>
      <c r="M194" t="s">
        <v>213</v>
      </c>
      <c r="N194">
        <v>0.42299999999999999</v>
      </c>
      <c r="O194">
        <v>7.22</v>
      </c>
      <c r="P194">
        <v>9.4499999999999993</v>
      </c>
      <c r="R194" s="4">
        <v>1</v>
      </c>
      <c r="S194" s="4">
        <v>2</v>
      </c>
      <c r="T194" s="4" t="s">
        <v>357</v>
      </c>
      <c r="U194" s="4">
        <f t="shared" ref="U194:U212" si="15">K194</f>
        <v>7.31</v>
      </c>
      <c r="V194" s="4">
        <f t="shared" si="11"/>
        <v>7.31</v>
      </c>
      <c r="W194" s="4">
        <f t="shared" si="12"/>
        <v>7.31</v>
      </c>
      <c r="X194" s="5"/>
      <c r="Y194" s="5"/>
      <c r="Z194" s="7"/>
      <c r="AA194" s="7"/>
      <c r="AB194" s="4"/>
      <c r="AC194" s="4"/>
      <c r="AD194" s="4">
        <v>2</v>
      </c>
      <c r="AE194" s="4" t="s">
        <v>482</v>
      </c>
      <c r="AF194" s="24">
        <f t="shared" si="13"/>
        <v>142.89668363999999</v>
      </c>
      <c r="AG194" s="6">
        <f t="shared" si="14"/>
        <v>142.89668363999999</v>
      </c>
      <c r="AH194" s="24">
        <v>242.43753712028195</v>
      </c>
      <c r="AI194" s="5"/>
      <c r="AJ194" s="5"/>
      <c r="AK194" s="7"/>
      <c r="AL194" s="7"/>
      <c r="AM194" s="4"/>
      <c r="AN194" s="4"/>
      <c r="AP194" s="4"/>
      <c r="AQ194" s="4"/>
    </row>
    <row r="195" spans="1:43" x14ac:dyDescent="0.2">
      <c r="A195" s="1">
        <v>44119</v>
      </c>
      <c r="B195" t="s">
        <v>396</v>
      </c>
      <c r="C195" t="s">
        <v>353</v>
      </c>
      <c r="D195">
        <v>152</v>
      </c>
      <c r="E195">
        <v>1</v>
      </c>
      <c r="F195">
        <v>1</v>
      </c>
      <c r="G195" t="s">
        <v>60</v>
      </c>
      <c r="H195" t="s">
        <v>212</v>
      </c>
      <c r="I195">
        <v>6.0499999999999998E-2</v>
      </c>
      <c r="J195">
        <v>1.35</v>
      </c>
      <c r="K195">
        <v>25.1</v>
      </c>
      <c r="L195" t="s">
        <v>61</v>
      </c>
      <c r="M195" t="s">
        <v>213</v>
      </c>
      <c r="N195">
        <v>0.67100000000000004</v>
      </c>
      <c r="O195">
        <v>11.4</v>
      </c>
      <c r="P195">
        <v>45.9</v>
      </c>
      <c r="R195" s="4">
        <v>1</v>
      </c>
      <c r="S195" s="4">
        <v>1</v>
      </c>
      <c r="T195" s="4"/>
      <c r="U195" s="4">
        <f t="shared" si="15"/>
        <v>25.1</v>
      </c>
      <c r="V195" s="4">
        <f t="shared" ref="V195:V212" si="16">IF(R195=1,U195,(U195-6.8))</f>
        <v>25.1</v>
      </c>
      <c r="W195" s="4">
        <f t="shared" ref="W195:W206" si="17">IF(R195=1,U195,(V195*R195))</f>
        <v>25.1</v>
      </c>
      <c r="X195" s="4"/>
      <c r="Y195" s="4"/>
      <c r="Z195" s="4"/>
      <c r="AA195" s="4"/>
      <c r="AB195" s="7"/>
      <c r="AC195" s="7"/>
      <c r="AD195" s="4">
        <v>2</v>
      </c>
      <c r="AE195" s="4" t="s">
        <v>482</v>
      </c>
      <c r="AF195" s="24">
        <f t="shared" ref="AF195:AF212" si="18">(-0.6629*O195^2)+(112.33*O195)-633.57</f>
        <v>560.84151600000007</v>
      </c>
      <c r="AG195" s="6">
        <f t="shared" ref="AG195:AG212" si="19">IF(R195=1,AF195,(AF195-379))</f>
        <v>560.84151600000007</v>
      </c>
      <c r="AH195" s="24">
        <v>692.33637359587783</v>
      </c>
      <c r="AI195" s="4"/>
      <c r="AJ195" s="4"/>
      <c r="AK195" s="4"/>
      <c r="AL195" s="4"/>
      <c r="AM195" s="7"/>
      <c r="AN195" s="7"/>
      <c r="AP195" s="4"/>
      <c r="AQ195" s="4"/>
    </row>
    <row r="196" spans="1:43" x14ac:dyDescent="0.2">
      <c r="A196" s="1">
        <v>44119</v>
      </c>
      <c r="B196" t="s">
        <v>396</v>
      </c>
      <c r="C196" t="s">
        <v>354</v>
      </c>
      <c r="D196">
        <v>153</v>
      </c>
      <c r="E196">
        <v>1</v>
      </c>
      <c r="F196">
        <v>1</v>
      </c>
      <c r="G196" t="s">
        <v>60</v>
      </c>
      <c r="H196" t="s">
        <v>212</v>
      </c>
      <c r="I196">
        <v>4.05</v>
      </c>
      <c r="J196">
        <v>28.9</v>
      </c>
      <c r="K196">
        <v>1060</v>
      </c>
      <c r="L196" t="s">
        <v>61</v>
      </c>
      <c r="M196" t="s">
        <v>213</v>
      </c>
      <c r="N196">
        <v>3.64E-3</v>
      </c>
      <c r="O196">
        <v>-4.7E-2</v>
      </c>
      <c r="P196">
        <v>-52.7</v>
      </c>
      <c r="R196" s="4">
        <v>1</v>
      </c>
      <c r="S196" s="4">
        <v>3</v>
      </c>
      <c r="T196" s="4" t="s">
        <v>415</v>
      </c>
      <c r="U196" s="4">
        <f t="shared" si="15"/>
        <v>1060</v>
      </c>
      <c r="V196" s="4">
        <f t="shared" si="16"/>
        <v>1060</v>
      </c>
      <c r="W196" s="4">
        <f t="shared" si="17"/>
        <v>1060</v>
      </c>
      <c r="X196" s="5"/>
      <c r="Y196" s="5"/>
      <c r="Z196" s="4"/>
      <c r="AA196" s="4"/>
      <c r="AB196" s="5"/>
      <c r="AC196" s="5"/>
      <c r="AD196" s="4">
        <v>2</v>
      </c>
      <c r="AE196" s="4" t="s">
        <v>482</v>
      </c>
      <c r="AF196" s="24">
        <f t="shared" si="18"/>
        <v>-638.85097434610009</v>
      </c>
      <c r="AG196" s="6">
        <f t="shared" si="19"/>
        <v>-638.85097434610009</v>
      </c>
      <c r="AH196" s="24">
        <v>-527.95756232011388</v>
      </c>
      <c r="AI196" s="5"/>
      <c r="AJ196" s="5"/>
      <c r="AK196" s="4"/>
      <c r="AL196" s="4"/>
      <c r="AM196" s="5"/>
      <c r="AN196" s="5"/>
      <c r="AP196" s="4"/>
      <c r="AQ196" s="4"/>
    </row>
    <row r="197" spans="1:43" x14ac:dyDescent="0.2">
      <c r="A197" s="1">
        <v>44119</v>
      </c>
      <c r="B197" t="s">
        <v>396</v>
      </c>
      <c r="C197" t="s">
        <v>285</v>
      </c>
      <c r="D197">
        <v>2</v>
      </c>
      <c r="E197">
        <v>1</v>
      </c>
      <c r="F197">
        <v>1</v>
      </c>
      <c r="G197" t="s">
        <v>60</v>
      </c>
      <c r="H197" t="s">
        <v>212</v>
      </c>
      <c r="I197">
        <v>0.29299999999999998</v>
      </c>
      <c r="J197">
        <v>5.85</v>
      </c>
      <c r="K197">
        <v>160</v>
      </c>
      <c r="L197" t="s">
        <v>61</v>
      </c>
      <c r="M197" t="s">
        <v>213</v>
      </c>
      <c r="N197">
        <v>1.26</v>
      </c>
      <c r="O197">
        <v>21.6</v>
      </c>
      <c r="P197">
        <v>135</v>
      </c>
      <c r="R197" s="4">
        <v>1</v>
      </c>
      <c r="S197" s="4">
        <v>1</v>
      </c>
      <c r="T197" s="4"/>
      <c r="U197" s="4">
        <f t="shared" si="15"/>
        <v>160</v>
      </c>
      <c r="V197" s="4">
        <f t="shared" si="16"/>
        <v>160</v>
      </c>
      <c r="W197" s="4">
        <f t="shared" si="17"/>
        <v>160</v>
      </c>
      <c r="AD197" s="4">
        <v>2</v>
      </c>
      <c r="AE197" s="4" t="s">
        <v>482</v>
      </c>
      <c r="AF197" s="24">
        <f t="shared" si="18"/>
        <v>1483.4753759999999</v>
      </c>
      <c r="AG197" s="6">
        <f t="shared" si="19"/>
        <v>1483.4753759999999</v>
      </c>
      <c r="AH197" s="24">
        <v>1809.8877628859054</v>
      </c>
      <c r="AP197" s="4"/>
      <c r="AQ197" s="4"/>
    </row>
    <row r="198" spans="1:43" x14ac:dyDescent="0.2">
      <c r="A198" s="1">
        <v>44119</v>
      </c>
      <c r="B198" t="s">
        <v>396</v>
      </c>
      <c r="C198" t="s">
        <v>286</v>
      </c>
      <c r="D198">
        <v>4</v>
      </c>
      <c r="E198">
        <v>1</v>
      </c>
      <c r="F198">
        <v>1</v>
      </c>
      <c r="G198" t="s">
        <v>60</v>
      </c>
      <c r="H198" t="s">
        <v>212</v>
      </c>
      <c r="I198">
        <v>0.183</v>
      </c>
      <c r="J198">
        <v>3.54</v>
      </c>
      <c r="K198">
        <v>89.2</v>
      </c>
      <c r="L198" t="s">
        <v>61</v>
      </c>
      <c r="M198" t="s">
        <v>213</v>
      </c>
      <c r="N198">
        <v>0.90600000000000003</v>
      </c>
      <c r="O198">
        <v>15.5</v>
      </c>
      <c r="P198">
        <v>81</v>
      </c>
      <c r="R198" s="4">
        <v>1</v>
      </c>
      <c r="S198" s="4">
        <v>1</v>
      </c>
      <c r="T198" s="4"/>
      <c r="U198" s="4">
        <f t="shared" si="15"/>
        <v>89.2</v>
      </c>
      <c r="V198" s="4">
        <f t="shared" si="16"/>
        <v>89.2</v>
      </c>
      <c r="W198" s="4">
        <f t="shared" si="17"/>
        <v>89.2</v>
      </c>
      <c r="AD198" s="4">
        <v>2</v>
      </c>
      <c r="AE198" s="4" t="s">
        <v>482</v>
      </c>
      <c r="AF198" s="24">
        <f t="shared" si="18"/>
        <v>948.28327499999989</v>
      </c>
      <c r="AG198" s="6">
        <f t="shared" si="19"/>
        <v>948.28327499999989</v>
      </c>
      <c r="AH198" s="24">
        <v>1142.7137615980728</v>
      </c>
      <c r="AP198" s="4"/>
      <c r="AQ198" s="4"/>
    </row>
    <row r="199" spans="1:43" x14ac:dyDescent="0.2">
      <c r="A199" s="1">
        <v>44119</v>
      </c>
      <c r="B199" t="s">
        <v>396</v>
      </c>
      <c r="C199" t="s">
        <v>287</v>
      </c>
      <c r="D199">
        <v>6</v>
      </c>
      <c r="E199">
        <v>1</v>
      </c>
      <c r="F199">
        <v>1</v>
      </c>
      <c r="G199" t="s">
        <v>60</v>
      </c>
      <c r="H199" t="s">
        <v>212</v>
      </c>
      <c r="I199">
        <v>9.11E-2</v>
      </c>
      <c r="J199">
        <v>1.89</v>
      </c>
      <c r="K199">
        <v>40.700000000000003</v>
      </c>
      <c r="L199" t="s">
        <v>61</v>
      </c>
      <c r="M199" t="s">
        <v>213</v>
      </c>
      <c r="N199">
        <v>0.57099999999999995</v>
      </c>
      <c r="O199">
        <v>9.7200000000000006</v>
      </c>
      <c r="P199">
        <v>31.1</v>
      </c>
      <c r="R199" s="4">
        <v>1</v>
      </c>
      <c r="S199" s="4">
        <v>1</v>
      </c>
      <c r="T199" s="4"/>
      <c r="U199" s="4">
        <f t="shared" si="15"/>
        <v>40.700000000000003</v>
      </c>
      <c r="V199" s="4">
        <f t="shared" si="16"/>
        <v>40.700000000000003</v>
      </c>
      <c r="W199" s="4">
        <f t="shared" si="17"/>
        <v>40.700000000000003</v>
      </c>
      <c r="X199" s="5"/>
      <c r="Y199" s="5"/>
      <c r="Z199" s="7"/>
      <c r="AA199" s="7"/>
      <c r="AB199" s="4"/>
      <c r="AC199" s="4"/>
      <c r="AD199" s="4">
        <v>2</v>
      </c>
      <c r="AE199" s="4" t="s">
        <v>482</v>
      </c>
      <c r="AF199" s="24">
        <f t="shared" si="18"/>
        <v>395.64786863999996</v>
      </c>
      <c r="AG199" s="6">
        <f t="shared" si="19"/>
        <v>395.64786863999996</v>
      </c>
      <c r="AH199" s="24">
        <v>516.64415130004659</v>
      </c>
      <c r="AI199" s="5"/>
      <c r="AJ199" s="5"/>
      <c r="AK199" s="7"/>
      <c r="AL199" s="7"/>
      <c r="AM199" s="4"/>
      <c r="AN199" s="4"/>
      <c r="AP199" s="4"/>
      <c r="AQ199" s="4"/>
    </row>
    <row r="200" spans="1:43" x14ac:dyDescent="0.2">
      <c r="A200" s="1">
        <v>44119</v>
      </c>
      <c r="B200" t="s">
        <v>396</v>
      </c>
      <c r="C200" t="s">
        <v>234</v>
      </c>
      <c r="D200">
        <v>8</v>
      </c>
      <c r="E200">
        <v>1</v>
      </c>
      <c r="F200">
        <v>1</v>
      </c>
      <c r="G200" t="s">
        <v>60</v>
      </c>
      <c r="H200" t="s">
        <v>212</v>
      </c>
      <c r="I200">
        <v>4.8899999999999999E-2</v>
      </c>
      <c r="J200">
        <v>1.1499999999999999</v>
      </c>
      <c r="K200">
        <v>19.3</v>
      </c>
      <c r="L200" t="s">
        <v>61</v>
      </c>
      <c r="M200" t="s">
        <v>213</v>
      </c>
      <c r="N200">
        <v>0.45100000000000001</v>
      </c>
      <c r="O200">
        <v>7.79</v>
      </c>
      <c r="P200">
        <v>14.3</v>
      </c>
      <c r="R200" s="4">
        <v>1</v>
      </c>
      <c r="S200" s="4">
        <v>1</v>
      </c>
      <c r="T200" s="4"/>
      <c r="U200" s="4">
        <f t="shared" si="15"/>
        <v>19.3</v>
      </c>
      <c r="V200" s="4">
        <f t="shared" si="16"/>
        <v>19.3</v>
      </c>
      <c r="W200" s="4">
        <f t="shared" si="17"/>
        <v>19.3</v>
      </c>
      <c r="X200" s="4"/>
      <c r="Y200" s="4"/>
      <c r="Z200" s="4"/>
      <c r="AA200" s="4"/>
      <c r="AB200" s="7"/>
      <c r="AC200" s="7"/>
      <c r="AD200" s="4">
        <v>2</v>
      </c>
      <c r="AE200" s="4" t="s">
        <v>482</v>
      </c>
      <c r="AF200" s="24">
        <f t="shared" si="18"/>
        <v>201.25321010999994</v>
      </c>
      <c r="AG200" s="6">
        <f t="shared" si="19"/>
        <v>201.25321010999994</v>
      </c>
      <c r="AH200" s="24">
        <v>309.58796972215384</v>
      </c>
      <c r="AI200" s="4"/>
      <c r="AJ200" s="4"/>
      <c r="AK200" s="4"/>
      <c r="AL200" s="4"/>
      <c r="AM200" s="7"/>
      <c r="AN200" s="7"/>
      <c r="AP200" s="4"/>
      <c r="AQ200" s="4"/>
    </row>
    <row r="201" spans="1:43" x14ac:dyDescent="0.2">
      <c r="A201" s="1">
        <v>44119</v>
      </c>
      <c r="B201" t="s">
        <v>396</v>
      </c>
      <c r="C201" t="s">
        <v>288</v>
      </c>
      <c r="D201">
        <v>10</v>
      </c>
      <c r="E201">
        <v>1</v>
      </c>
      <c r="F201">
        <v>1</v>
      </c>
      <c r="G201" t="s">
        <v>60</v>
      </c>
      <c r="H201" t="s">
        <v>212</v>
      </c>
      <c r="I201">
        <v>2.2200000000000001E-2</v>
      </c>
      <c r="J201">
        <v>0.56000000000000005</v>
      </c>
      <c r="K201">
        <v>2.76</v>
      </c>
      <c r="L201" t="s">
        <v>61</v>
      </c>
      <c r="M201" t="s">
        <v>213</v>
      </c>
      <c r="N201">
        <v>0.34899999999999998</v>
      </c>
      <c r="O201">
        <v>5.96</v>
      </c>
      <c r="P201">
        <v>-1.34</v>
      </c>
      <c r="R201" s="4">
        <v>1</v>
      </c>
      <c r="S201" s="4">
        <v>1</v>
      </c>
      <c r="T201" s="4"/>
      <c r="U201" s="4">
        <f t="shared" si="15"/>
        <v>2.76</v>
      </c>
      <c r="V201" s="4">
        <f t="shared" si="16"/>
        <v>2.76</v>
      </c>
      <c r="W201" s="4">
        <f t="shared" si="17"/>
        <v>2.76</v>
      </c>
      <c r="X201" s="5"/>
      <c r="Y201" s="5"/>
      <c r="Z201" s="4"/>
      <c r="AA201" s="4"/>
      <c r="AB201" s="5"/>
      <c r="AC201" s="5"/>
      <c r="AD201" s="4">
        <v>2</v>
      </c>
      <c r="AE201" s="4" t="s">
        <v>482</v>
      </c>
      <c r="AF201" s="24">
        <f t="shared" si="18"/>
        <v>12.369531359999996</v>
      </c>
      <c r="AG201" s="6">
        <f t="shared" si="19"/>
        <v>12.369531359999996</v>
      </c>
      <c r="AH201" s="24">
        <v>113.58342556544365</v>
      </c>
      <c r="AI201" s="5"/>
      <c r="AJ201" s="5"/>
      <c r="AK201" s="4"/>
      <c r="AL201" s="4"/>
      <c r="AM201" s="5"/>
      <c r="AN201" s="5"/>
      <c r="AP201" s="4"/>
      <c r="AQ201" s="4"/>
    </row>
    <row r="202" spans="1:43" x14ac:dyDescent="0.2">
      <c r="A202" s="1">
        <v>44119</v>
      </c>
      <c r="B202" t="s">
        <v>396</v>
      </c>
      <c r="C202" t="s">
        <v>289</v>
      </c>
      <c r="D202">
        <v>12</v>
      </c>
      <c r="E202">
        <v>1</v>
      </c>
      <c r="F202">
        <v>1</v>
      </c>
      <c r="G202" t="s">
        <v>60</v>
      </c>
      <c r="H202" t="s">
        <v>212</v>
      </c>
      <c r="I202">
        <v>1.9099999999999999E-2</v>
      </c>
      <c r="J202">
        <v>0.4</v>
      </c>
      <c r="K202">
        <v>-1.71</v>
      </c>
      <c r="L202" t="s">
        <v>61</v>
      </c>
      <c r="M202" t="s">
        <v>213</v>
      </c>
      <c r="N202">
        <v>0.36699999999999999</v>
      </c>
      <c r="O202">
        <v>6.33</v>
      </c>
      <c r="P202">
        <v>1.8</v>
      </c>
      <c r="R202" s="4">
        <v>1</v>
      </c>
      <c r="S202" s="4">
        <v>1</v>
      </c>
      <c r="T202" s="4"/>
      <c r="U202" s="4">
        <f t="shared" si="15"/>
        <v>-1.71</v>
      </c>
      <c r="V202" s="4">
        <f t="shared" si="16"/>
        <v>-1.71</v>
      </c>
      <c r="W202" s="4">
        <f t="shared" si="17"/>
        <v>-1.71</v>
      </c>
      <c r="X202" s="5"/>
      <c r="Y202" s="5"/>
      <c r="AD202" s="4">
        <v>2</v>
      </c>
      <c r="AE202" s="4" t="s">
        <v>482</v>
      </c>
      <c r="AF202" s="24">
        <f t="shared" si="18"/>
        <v>50.917226189999951</v>
      </c>
      <c r="AG202" s="6">
        <f t="shared" si="19"/>
        <v>50.917226189999951</v>
      </c>
      <c r="AH202" s="24">
        <v>154.21563305304971</v>
      </c>
      <c r="AI202" s="5"/>
      <c r="AJ202" s="5"/>
      <c r="AP202" s="4"/>
      <c r="AQ202" s="4"/>
    </row>
    <row r="203" spans="1:43" x14ac:dyDescent="0.2">
      <c r="A203" s="1">
        <v>44119</v>
      </c>
      <c r="B203" t="s">
        <v>396</v>
      </c>
      <c r="C203" t="s">
        <v>290</v>
      </c>
      <c r="D203">
        <v>14</v>
      </c>
      <c r="E203">
        <v>1</v>
      </c>
      <c r="F203">
        <v>1</v>
      </c>
      <c r="G203" t="s">
        <v>60</v>
      </c>
      <c r="H203" t="s">
        <v>212</v>
      </c>
      <c r="I203">
        <v>1.52E-2</v>
      </c>
      <c r="J203">
        <v>0.29199999999999998</v>
      </c>
      <c r="K203">
        <v>-4.72</v>
      </c>
      <c r="L203" t="s">
        <v>61</v>
      </c>
      <c r="M203" t="s">
        <v>213</v>
      </c>
      <c r="N203">
        <v>0.28199999999999997</v>
      </c>
      <c r="O203">
        <v>4.82</v>
      </c>
      <c r="P203">
        <v>-11.1</v>
      </c>
      <c r="R203" s="4">
        <v>1</v>
      </c>
      <c r="S203" s="4">
        <v>1</v>
      </c>
      <c r="T203" s="4"/>
      <c r="U203" s="4">
        <f t="shared" si="15"/>
        <v>-4.72</v>
      </c>
      <c r="V203" s="4">
        <f t="shared" si="16"/>
        <v>-4.72</v>
      </c>
      <c r="W203" s="4">
        <f t="shared" si="17"/>
        <v>-4.72</v>
      </c>
      <c r="Z203" s="7"/>
      <c r="AA203" s="7"/>
      <c r="AD203" s="4">
        <v>2</v>
      </c>
      <c r="AE203" s="4" t="s">
        <v>482</v>
      </c>
      <c r="AF203" s="24">
        <f t="shared" si="18"/>
        <v>-107.54015795999999</v>
      </c>
      <c r="AG203" s="6">
        <f t="shared" si="19"/>
        <v>-107.54015795999999</v>
      </c>
      <c r="AH203" s="24">
        <v>-7.4987187842353364</v>
      </c>
      <c r="AK203" s="7"/>
      <c r="AL203" s="7"/>
      <c r="AP203" s="4"/>
      <c r="AQ203" s="4"/>
    </row>
    <row r="204" spans="1:43" x14ac:dyDescent="0.2">
      <c r="A204" s="1">
        <v>44119</v>
      </c>
      <c r="B204" t="s">
        <v>396</v>
      </c>
      <c r="C204" t="s">
        <v>222</v>
      </c>
      <c r="D204" t="s">
        <v>12</v>
      </c>
      <c r="E204">
        <v>1</v>
      </c>
      <c r="F204">
        <v>1</v>
      </c>
      <c r="G204" t="s">
        <v>60</v>
      </c>
      <c r="H204" t="s">
        <v>212</v>
      </c>
      <c r="I204">
        <v>1.7600000000000001E-2</v>
      </c>
      <c r="J204">
        <v>0.25</v>
      </c>
      <c r="K204">
        <v>-5.89</v>
      </c>
      <c r="L204" t="s">
        <v>61</v>
      </c>
      <c r="M204" t="s">
        <v>213</v>
      </c>
      <c r="N204">
        <v>0.73</v>
      </c>
      <c r="O204">
        <v>12</v>
      </c>
      <c r="P204">
        <v>50.8</v>
      </c>
      <c r="Q204">
        <f>100*O205/O204</f>
        <v>83.000000000000014</v>
      </c>
      <c r="R204" s="4">
        <v>1</v>
      </c>
      <c r="S204" s="4">
        <v>1</v>
      </c>
      <c r="T204" s="4"/>
      <c r="U204" s="4">
        <f t="shared" si="15"/>
        <v>-5.89</v>
      </c>
      <c r="V204" s="4">
        <f t="shared" si="16"/>
        <v>-5.89</v>
      </c>
      <c r="W204" s="4">
        <f t="shared" si="17"/>
        <v>-5.89</v>
      </c>
      <c r="AB204" s="7"/>
      <c r="AC204" s="7"/>
      <c r="AD204" s="4">
        <v>2</v>
      </c>
      <c r="AE204" s="4" t="s">
        <v>482</v>
      </c>
      <c r="AF204" s="24">
        <f t="shared" si="18"/>
        <v>618.93240000000003</v>
      </c>
      <c r="AG204" s="6">
        <f t="shared" si="19"/>
        <v>618.93240000000003</v>
      </c>
      <c r="AH204" s="24">
        <v>771.71489061703357</v>
      </c>
      <c r="AM204" s="7"/>
      <c r="AN204" s="7"/>
      <c r="AP204" s="4"/>
      <c r="AQ204" s="4"/>
    </row>
    <row r="205" spans="1:43" x14ac:dyDescent="0.2">
      <c r="A205" s="1">
        <v>44119</v>
      </c>
      <c r="B205" t="s">
        <v>396</v>
      </c>
      <c r="C205" t="s">
        <v>223</v>
      </c>
      <c r="D205" t="s">
        <v>11</v>
      </c>
      <c r="E205">
        <v>1</v>
      </c>
      <c r="F205">
        <v>1</v>
      </c>
      <c r="G205" t="s">
        <v>60</v>
      </c>
      <c r="H205" t="s">
        <v>212</v>
      </c>
      <c r="I205">
        <v>1.09E-2</v>
      </c>
      <c r="J205">
        <v>0.14799999999999999</v>
      </c>
      <c r="K205">
        <v>-8.69</v>
      </c>
      <c r="L205" t="s">
        <v>61</v>
      </c>
      <c r="M205" t="s">
        <v>213</v>
      </c>
      <c r="N205">
        <v>0.57899999999999996</v>
      </c>
      <c r="O205">
        <v>9.9600000000000009</v>
      </c>
      <c r="P205">
        <v>33.1</v>
      </c>
      <c r="R205" s="4">
        <v>1</v>
      </c>
      <c r="S205" s="4">
        <v>1</v>
      </c>
      <c r="T205" s="4"/>
      <c r="U205" s="4">
        <f t="shared" si="15"/>
        <v>-8.69</v>
      </c>
      <c r="V205" s="4">
        <f t="shared" si="16"/>
        <v>-8.69</v>
      </c>
      <c r="W205" s="4">
        <f t="shared" si="17"/>
        <v>-8.69</v>
      </c>
      <c r="AD205" s="4">
        <v>2</v>
      </c>
      <c r="AE205" s="4" t="s">
        <v>482</v>
      </c>
      <c r="AF205" s="24">
        <f t="shared" si="18"/>
        <v>419.47605936000002</v>
      </c>
      <c r="AG205" s="6">
        <f t="shared" si="19"/>
        <v>419.47605936000002</v>
      </c>
      <c r="AH205" s="24">
        <v>550.68750000000023</v>
      </c>
      <c r="AP205" s="4"/>
      <c r="AQ205" s="4"/>
    </row>
    <row r="206" spans="1:43" x14ac:dyDescent="0.2">
      <c r="A206" s="1">
        <v>44119</v>
      </c>
      <c r="B206" t="s">
        <v>396</v>
      </c>
      <c r="C206" t="s">
        <v>355</v>
      </c>
      <c r="D206">
        <v>151</v>
      </c>
      <c r="E206">
        <v>1</v>
      </c>
      <c r="F206">
        <v>1</v>
      </c>
      <c r="G206" t="s">
        <v>60</v>
      </c>
      <c r="H206" t="s">
        <v>212</v>
      </c>
      <c r="I206">
        <v>3.56E-2</v>
      </c>
      <c r="J206">
        <v>0.83099999999999996</v>
      </c>
      <c r="K206">
        <v>10.4</v>
      </c>
      <c r="L206" t="s">
        <v>61</v>
      </c>
      <c r="M206" t="s">
        <v>213</v>
      </c>
      <c r="N206">
        <v>0.39800000000000002</v>
      </c>
      <c r="O206">
        <v>6.84</v>
      </c>
      <c r="P206">
        <v>6.21</v>
      </c>
      <c r="R206" s="4">
        <v>1</v>
      </c>
      <c r="S206" s="4">
        <v>1</v>
      </c>
      <c r="T206" s="4"/>
      <c r="U206" s="4">
        <f t="shared" si="15"/>
        <v>10.4</v>
      </c>
      <c r="V206" s="4">
        <f t="shared" si="16"/>
        <v>10.4</v>
      </c>
      <c r="W206" s="4">
        <f t="shared" si="17"/>
        <v>10.4</v>
      </c>
      <c r="X206" s="5"/>
      <c r="Y206" s="5"/>
      <c r="AD206" s="4">
        <v>2</v>
      </c>
      <c r="AE206" s="4" t="s">
        <v>482</v>
      </c>
      <c r="AF206" s="24">
        <f t="shared" si="18"/>
        <v>103.7530257599999</v>
      </c>
      <c r="AG206" s="6">
        <f t="shared" si="19"/>
        <v>103.7530257599999</v>
      </c>
      <c r="AH206" s="24">
        <v>212.87510757185203</v>
      </c>
      <c r="AI206" s="5"/>
      <c r="AJ206" s="5"/>
      <c r="AP206" s="4"/>
      <c r="AQ206" s="4"/>
    </row>
    <row r="207" spans="1:43" x14ac:dyDescent="0.2">
      <c r="A207" s="1">
        <v>44119</v>
      </c>
      <c r="B207" t="s">
        <v>396</v>
      </c>
      <c r="C207" t="s">
        <v>397</v>
      </c>
      <c r="D207">
        <v>166</v>
      </c>
      <c r="E207">
        <v>1</v>
      </c>
      <c r="F207">
        <v>1</v>
      </c>
      <c r="G207" t="s">
        <v>60</v>
      </c>
      <c r="H207" t="s">
        <v>212</v>
      </c>
      <c r="I207">
        <v>8.0799999999999997E-2</v>
      </c>
      <c r="J207">
        <v>1.7</v>
      </c>
      <c r="K207">
        <v>35</v>
      </c>
      <c r="L207" t="s">
        <v>61</v>
      </c>
      <c r="M207" t="s">
        <v>213</v>
      </c>
      <c r="N207">
        <v>0.42599999999999999</v>
      </c>
      <c r="O207">
        <v>7.38</v>
      </c>
      <c r="P207">
        <v>10.9</v>
      </c>
      <c r="R207" s="4">
        <v>1</v>
      </c>
      <c r="S207" s="4">
        <v>1</v>
      </c>
      <c r="T207" s="4"/>
      <c r="U207" s="4">
        <f t="shared" si="15"/>
        <v>35</v>
      </c>
      <c r="V207" s="4">
        <f t="shared" si="16"/>
        <v>35</v>
      </c>
      <c r="W207" s="4">
        <f>4*IF(R207=1,U207,(V207*R207))</f>
        <v>140</v>
      </c>
      <c r="X207" s="4"/>
      <c r="Y207" s="4"/>
      <c r="Z207" s="4"/>
      <c r="AA207" s="4"/>
      <c r="AB207" s="7"/>
      <c r="AC207" s="7"/>
      <c r="AD207" s="4">
        <v>2</v>
      </c>
      <c r="AE207" s="4" t="s">
        <v>482</v>
      </c>
      <c r="AF207" s="24">
        <f t="shared" si="18"/>
        <v>159.32094924</v>
      </c>
      <c r="AG207" s="6">
        <f t="shared" si="19"/>
        <v>159.32094924</v>
      </c>
      <c r="AH207" s="24">
        <v>272.42835400409672</v>
      </c>
      <c r="AI207" s="4">
        <f>AH207*4</f>
        <v>1089.7134160163869</v>
      </c>
      <c r="AJ207" s="4"/>
      <c r="AK207" s="4"/>
      <c r="AL207" s="4"/>
      <c r="AM207" s="7"/>
      <c r="AN207" s="7"/>
      <c r="AP207" s="4"/>
      <c r="AQ207" s="6"/>
    </row>
    <row r="208" spans="1:43" x14ac:dyDescent="0.2">
      <c r="A208" s="1">
        <v>44119</v>
      </c>
      <c r="B208" t="s">
        <v>396</v>
      </c>
      <c r="C208" t="s">
        <v>398</v>
      </c>
      <c r="D208">
        <v>167</v>
      </c>
      <c r="E208">
        <v>1</v>
      </c>
      <c r="F208">
        <v>1</v>
      </c>
      <c r="G208" t="s">
        <v>60</v>
      </c>
      <c r="H208" t="s">
        <v>212</v>
      </c>
      <c r="I208">
        <v>0.14799999999999999</v>
      </c>
      <c r="J208">
        <v>2.93</v>
      </c>
      <c r="K208">
        <v>70.900000000000006</v>
      </c>
      <c r="L208" t="s">
        <v>61</v>
      </c>
      <c r="M208" t="s">
        <v>213</v>
      </c>
      <c r="N208">
        <v>0.40100000000000002</v>
      </c>
      <c r="O208">
        <v>6.93</v>
      </c>
      <c r="P208">
        <v>6.94</v>
      </c>
      <c r="R208" s="4">
        <v>1</v>
      </c>
      <c r="S208" s="4">
        <v>1</v>
      </c>
      <c r="T208" s="4"/>
      <c r="U208" s="4">
        <f t="shared" si="15"/>
        <v>70.900000000000006</v>
      </c>
      <c r="V208" s="4">
        <f t="shared" si="16"/>
        <v>70.900000000000006</v>
      </c>
      <c r="W208" s="4">
        <f t="shared" ref="W208:W212" si="20">4*IF(R208=1,U208,(V208*R208))</f>
        <v>283.60000000000002</v>
      </c>
      <c r="X208" s="5"/>
      <c r="Y208" s="5"/>
      <c r="Z208" s="4"/>
      <c r="AA208" s="4"/>
      <c r="AB208" s="5"/>
      <c r="AC208" s="5"/>
      <c r="AD208" s="4">
        <v>2</v>
      </c>
      <c r="AE208" s="4" t="s">
        <v>482</v>
      </c>
      <c r="AF208" s="24">
        <f t="shared" si="18"/>
        <v>113.04119378999985</v>
      </c>
      <c r="AG208" s="6">
        <f t="shared" si="19"/>
        <v>113.04119378999985</v>
      </c>
      <c r="AH208" s="24">
        <v>224.52053413958183</v>
      </c>
      <c r="AI208" s="4">
        <f t="shared" ref="AI208:AI212" si="21">AH208*4</f>
        <v>898.08213655832731</v>
      </c>
      <c r="AJ208" s="5"/>
      <c r="AK208" s="4"/>
      <c r="AL208" s="4"/>
      <c r="AM208" s="5"/>
      <c r="AN208" s="5"/>
      <c r="AP208" s="4"/>
      <c r="AQ208" s="6"/>
    </row>
    <row r="209" spans="1:43" x14ac:dyDescent="0.2">
      <c r="A209" s="1">
        <v>44119</v>
      </c>
      <c r="B209" t="s">
        <v>396</v>
      </c>
      <c r="C209" t="s">
        <v>399</v>
      </c>
      <c r="D209">
        <v>168</v>
      </c>
      <c r="E209">
        <v>1</v>
      </c>
      <c r="F209">
        <v>1</v>
      </c>
      <c r="G209" t="s">
        <v>60</v>
      </c>
      <c r="H209" t="s">
        <v>212</v>
      </c>
      <c r="I209">
        <v>2.6700000000000002E-2</v>
      </c>
      <c r="J209">
        <v>0.67300000000000004</v>
      </c>
      <c r="K209">
        <v>5.95</v>
      </c>
      <c r="L209" t="s">
        <v>61</v>
      </c>
      <c r="M209" t="s">
        <v>213</v>
      </c>
      <c r="N209">
        <v>0.65400000000000003</v>
      </c>
      <c r="O209">
        <v>11.4</v>
      </c>
      <c r="P209">
        <v>45.4</v>
      </c>
      <c r="R209" s="4">
        <v>1</v>
      </c>
      <c r="S209" s="4">
        <v>1</v>
      </c>
      <c r="T209" s="4"/>
      <c r="U209" s="4">
        <f t="shared" si="15"/>
        <v>5.95</v>
      </c>
      <c r="V209" s="4">
        <f t="shared" si="16"/>
        <v>5.95</v>
      </c>
      <c r="W209" s="4">
        <f t="shared" si="20"/>
        <v>23.8</v>
      </c>
      <c r="AD209" s="4">
        <v>2</v>
      </c>
      <c r="AE209" s="4" t="s">
        <v>482</v>
      </c>
      <c r="AF209" s="24">
        <f t="shared" si="18"/>
        <v>560.84151600000007</v>
      </c>
      <c r="AG209" s="6">
        <f t="shared" si="19"/>
        <v>560.84151600000007</v>
      </c>
      <c r="AH209" s="24">
        <v>714.05481014295174</v>
      </c>
      <c r="AI209" s="4">
        <f t="shared" si="21"/>
        <v>2856.2192405718069</v>
      </c>
      <c r="AP209" s="4"/>
      <c r="AQ209" s="6"/>
    </row>
    <row r="210" spans="1:43" x14ac:dyDescent="0.2">
      <c r="A210" s="1">
        <v>44119</v>
      </c>
      <c r="B210" t="s">
        <v>396</v>
      </c>
      <c r="C210" t="s">
        <v>400</v>
      </c>
      <c r="D210">
        <v>169</v>
      </c>
      <c r="E210">
        <v>1</v>
      </c>
      <c r="F210">
        <v>1</v>
      </c>
      <c r="G210" t="s">
        <v>60</v>
      </c>
      <c r="H210" t="s">
        <v>212</v>
      </c>
      <c r="I210">
        <v>8.2699999999999996E-2</v>
      </c>
      <c r="J210">
        <v>1.73</v>
      </c>
      <c r="K210">
        <v>36</v>
      </c>
      <c r="L210" t="s">
        <v>61</v>
      </c>
      <c r="M210" t="s">
        <v>213</v>
      </c>
      <c r="N210">
        <v>0.41799999999999998</v>
      </c>
      <c r="O210">
        <v>7.17</v>
      </c>
      <c r="P210">
        <v>9.0399999999999991</v>
      </c>
      <c r="R210" s="4">
        <v>1</v>
      </c>
      <c r="S210" s="4">
        <v>1</v>
      </c>
      <c r="T210" s="4"/>
      <c r="U210" s="4">
        <f t="shared" si="15"/>
        <v>36</v>
      </c>
      <c r="V210" s="4">
        <f t="shared" si="16"/>
        <v>36</v>
      </c>
      <c r="W210" s="4">
        <f t="shared" si="20"/>
        <v>144</v>
      </c>
      <c r="AD210" s="4">
        <v>2</v>
      </c>
      <c r="AE210" s="4" t="s">
        <v>482</v>
      </c>
      <c r="AF210" s="24">
        <f t="shared" si="18"/>
        <v>137.75714018999986</v>
      </c>
      <c r="AG210" s="6">
        <f t="shared" si="19"/>
        <v>137.75714018999986</v>
      </c>
      <c r="AH210" s="24">
        <v>252.57305657809425</v>
      </c>
      <c r="AI210" s="4">
        <f t="shared" si="21"/>
        <v>1010.292226312377</v>
      </c>
      <c r="AP210" s="4"/>
      <c r="AQ210" s="6"/>
    </row>
    <row r="211" spans="1:43" x14ac:dyDescent="0.2">
      <c r="A211" s="1">
        <v>44119</v>
      </c>
      <c r="B211" t="s">
        <v>396</v>
      </c>
      <c r="C211" t="s">
        <v>401</v>
      </c>
      <c r="D211">
        <v>170</v>
      </c>
      <c r="E211">
        <v>1</v>
      </c>
      <c r="F211">
        <v>1</v>
      </c>
      <c r="G211" t="s">
        <v>60</v>
      </c>
      <c r="H211" t="s">
        <v>212</v>
      </c>
      <c r="I211">
        <v>0.10299999999999999</v>
      </c>
      <c r="J211">
        <v>2.11</v>
      </c>
      <c r="K211">
        <v>46.9</v>
      </c>
      <c r="L211" t="s">
        <v>61</v>
      </c>
      <c r="M211" t="s">
        <v>213</v>
      </c>
      <c r="N211">
        <v>0.46600000000000003</v>
      </c>
      <c r="O211">
        <v>8.06</v>
      </c>
      <c r="P211">
        <v>16.7</v>
      </c>
      <c r="R211" s="4">
        <v>1</v>
      </c>
      <c r="S211" s="4">
        <v>1</v>
      </c>
      <c r="T211" s="4"/>
      <c r="U211" s="4">
        <f t="shared" si="15"/>
        <v>46.9</v>
      </c>
      <c r="V211" s="4">
        <f t="shared" si="16"/>
        <v>46.9</v>
      </c>
      <c r="W211" s="4">
        <f t="shared" si="20"/>
        <v>187.6</v>
      </c>
      <c r="AB211" s="7"/>
      <c r="AC211" s="7"/>
      <c r="AD211" s="4">
        <v>2</v>
      </c>
      <c r="AE211" s="4" t="s">
        <v>482</v>
      </c>
      <c r="AF211" s="24">
        <f t="shared" si="18"/>
        <v>228.74542955999993</v>
      </c>
      <c r="AG211" s="6">
        <f t="shared" si="19"/>
        <v>228.74542955999993</v>
      </c>
      <c r="AH211" s="24">
        <v>350.77577625751292</v>
      </c>
      <c r="AI211" s="4">
        <f t="shared" si="21"/>
        <v>1403.1031050300517</v>
      </c>
      <c r="AM211" s="7"/>
      <c r="AN211" s="7"/>
      <c r="AP211" s="4"/>
      <c r="AQ211" s="6"/>
    </row>
    <row r="212" spans="1:43" x14ac:dyDescent="0.2">
      <c r="A212" s="1">
        <v>44119</v>
      </c>
      <c r="B212" t="s">
        <v>396</v>
      </c>
      <c r="C212" t="s">
        <v>402</v>
      </c>
      <c r="D212">
        <v>171</v>
      </c>
      <c r="E212">
        <v>1</v>
      </c>
      <c r="F212">
        <v>1</v>
      </c>
      <c r="G212" t="s">
        <v>60</v>
      </c>
      <c r="H212" t="s">
        <v>212</v>
      </c>
      <c r="I212">
        <v>2.47E-2</v>
      </c>
      <c r="J212">
        <v>0.60199999999999998</v>
      </c>
      <c r="K212">
        <v>3.95</v>
      </c>
      <c r="L212" t="s">
        <v>61</v>
      </c>
      <c r="M212" t="s">
        <v>213</v>
      </c>
      <c r="N212">
        <v>0.66700000000000004</v>
      </c>
      <c r="O212">
        <v>11.6</v>
      </c>
      <c r="P212">
        <v>47.2</v>
      </c>
      <c r="R212" s="4">
        <v>1</v>
      </c>
      <c r="S212" s="4">
        <v>1</v>
      </c>
      <c r="T212" s="4"/>
      <c r="U212" s="4">
        <f t="shared" si="15"/>
        <v>3.95</v>
      </c>
      <c r="V212" s="4">
        <f t="shared" si="16"/>
        <v>3.95</v>
      </c>
      <c r="W212" s="4">
        <f t="shared" si="20"/>
        <v>15.8</v>
      </c>
      <c r="AD212" s="4">
        <v>2</v>
      </c>
      <c r="AE212" s="4" t="s">
        <v>482</v>
      </c>
      <c r="AF212" s="24">
        <f t="shared" si="18"/>
        <v>580.25817599999993</v>
      </c>
      <c r="AG212" s="6">
        <f t="shared" si="19"/>
        <v>580.25817599999993</v>
      </c>
      <c r="AH212" s="24">
        <v>740.86256371676325</v>
      </c>
      <c r="AI212" s="4">
        <f t="shared" si="21"/>
        <v>2963.450254867053</v>
      </c>
      <c r="AP212" s="4"/>
      <c r="AQ212" s="6"/>
    </row>
    <row r="213" spans="1:43" x14ac:dyDescent="0.2">
      <c r="A213" s="1"/>
      <c r="R213" s="4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 x14ac:dyDescent="0.2">
      <c r="A214" s="1"/>
      <c r="R214" s="4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 x14ac:dyDescent="0.2">
      <c r="A215" s="1"/>
      <c r="R215" s="4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 x14ac:dyDescent="0.2">
      <c r="A216" s="1"/>
      <c r="R216" s="4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  <row r="217" spans="1:43" x14ac:dyDescent="0.2">
      <c r="A217" s="1"/>
      <c r="R217" s="4"/>
      <c r="S217" s="4"/>
      <c r="T217" s="4"/>
      <c r="U217" s="4"/>
      <c r="V217" s="4"/>
      <c r="W217" s="4"/>
      <c r="AD217" s="4"/>
      <c r="AE217" s="4"/>
      <c r="AF217" s="4"/>
      <c r="AG217" s="4"/>
      <c r="AH217" s="4"/>
    </row>
    <row r="218" spans="1:43" x14ac:dyDescent="0.2">
      <c r="A218" s="1"/>
      <c r="R218" s="4"/>
      <c r="S218" s="4"/>
      <c r="T218" s="4"/>
      <c r="U218" s="4"/>
      <c r="V218" s="4"/>
      <c r="W218" s="4"/>
      <c r="AD218" s="4"/>
      <c r="AE218" s="4"/>
      <c r="AF218" s="4"/>
      <c r="AG218" s="4"/>
      <c r="AH218" s="4"/>
    </row>
    <row r="219" spans="1:43" x14ac:dyDescent="0.2">
      <c r="A219" s="1"/>
      <c r="R219" s="4"/>
      <c r="S219" s="4"/>
      <c r="T219" s="4"/>
      <c r="U219" s="4"/>
      <c r="V219" s="4"/>
      <c r="W219" s="4"/>
      <c r="AD219" s="4"/>
      <c r="AE219" s="4"/>
      <c r="AF219" s="4"/>
      <c r="AG219" s="4"/>
      <c r="AH219" s="4"/>
    </row>
    <row r="220" spans="1:43" x14ac:dyDescent="0.2">
      <c r="A220" s="1"/>
      <c r="R220" s="4"/>
      <c r="S220" s="4"/>
      <c r="T220" s="4"/>
      <c r="U220" s="4"/>
      <c r="V220" s="4"/>
      <c r="W220" s="4"/>
      <c r="AD220" s="4"/>
      <c r="AE220" s="4"/>
      <c r="AF220" s="4"/>
      <c r="AG220" s="4"/>
      <c r="AH220" s="4"/>
    </row>
    <row r="221" spans="1:43" x14ac:dyDescent="0.2">
      <c r="A221" s="1"/>
      <c r="R221" s="4"/>
      <c r="S221" s="4"/>
      <c r="T221" s="4"/>
      <c r="U221" s="4"/>
      <c r="V221" s="4"/>
      <c r="W221" s="4"/>
      <c r="AD221" s="4"/>
      <c r="AE221" s="4"/>
      <c r="AF221" s="4"/>
      <c r="AG221" s="4"/>
      <c r="AH221" s="4"/>
    </row>
    <row r="222" spans="1:43" x14ac:dyDescent="0.2">
      <c r="A222" s="1"/>
      <c r="R222" s="4"/>
      <c r="S222" s="4"/>
      <c r="T222" s="4"/>
      <c r="U222" s="4"/>
      <c r="V222" s="4"/>
      <c r="W222" s="4"/>
      <c r="AD222" s="4"/>
      <c r="AE222" s="4"/>
      <c r="AF222" s="4"/>
      <c r="AG222" s="4"/>
      <c r="AH222" s="4"/>
    </row>
    <row r="223" spans="1:43" x14ac:dyDescent="0.2">
      <c r="A223" s="1"/>
      <c r="R223" s="4"/>
      <c r="S223" s="4"/>
      <c r="T223" s="4"/>
      <c r="U223" s="4"/>
      <c r="V223" s="4"/>
      <c r="W223" s="4"/>
      <c r="AD223" s="4"/>
      <c r="AE223" s="4"/>
      <c r="AF223" s="4"/>
      <c r="AG223" s="4"/>
      <c r="AH223" s="4"/>
    </row>
    <row r="224" spans="1:43" x14ac:dyDescent="0.2">
      <c r="A224" s="1"/>
      <c r="R224" s="4"/>
      <c r="S224" s="4"/>
      <c r="T224" s="4"/>
      <c r="U224" s="4"/>
      <c r="V224" s="4"/>
      <c r="W224" s="4"/>
      <c r="AD224" s="4"/>
      <c r="AE224" s="4"/>
      <c r="AF224" s="4"/>
      <c r="AG224" s="4"/>
      <c r="AH224" s="4"/>
    </row>
    <row r="225" spans="1:34" x14ac:dyDescent="0.2">
      <c r="A225" s="1"/>
      <c r="R225" s="4"/>
      <c r="S225" s="4"/>
      <c r="T225" s="4"/>
      <c r="U225" s="4"/>
      <c r="V225" s="4"/>
      <c r="W225" s="4"/>
      <c r="AD225" s="4"/>
      <c r="AE225" s="4"/>
      <c r="AF225" s="4"/>
      <c r="AG225" s="4"/>
      <c r="AH225" s="4"/>
    </row>
    <row r="226" spans="1:34" x14ac:dyDescent="0.2">
      <c r="A226" s="1"/>
      <c r="R226" s="4"/>
      <c r="S226" s="4"/>
      <c r="T226" s="4"/>
      <c r="U226" s="4"/>
      <c r="V226" s="4"/>
      <c r="W226" s="4"/>
      <c r="AD226" s="4"/>
      <c r="AE226" s="4"/>
      <c r="AF226" s="4"/>
      <c r="AG226" s="4"/>
      <c r="AH226" s="4"/>
    </row>
    <row r="227" spans="1:34" x14ac:dyDescent="0.2">
      <c r="A227" s="1"/>
      <c r="R227" s="4"/>
      <c r="S227" s="4"/>
      <c r="T227" s="4"/>
      <c r="U227" s="4"/>
      <c r="V227" s="4"/>
      <c r="W227" s="4"/>
      <c r="AD227" s="4"/>
      <c r="AE227" s="4"/>
      <c r="AF227" s="4"/>
      <c r="AG227" s="4"/>
      <c r="AH227" s="4"/>
    </row>
    <row r="228" spans="1:34" x14ac:dyDescent="0.2">
      <c r="A228" s="1"/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</row>
    <row r="229" spans="1:34" x14ac:dyDescent="0.2">
      <c r="A229" s="1"/>
      <c r="R229" s="4"/>
      <c r="S229" s="4"/>
      <c r="T229" s="4"/>
      <c r="U229" s="4"/>
      <c r="V229" s="4"/>
      <c r="W229" s="4"/>
      <c r="AD229" s="4"/>
      <c r="AE229" s="4"/>
      <c r="AF229" s="4"/>
      <c r="AG229" s="4"/>
      <c r="AH229" s="4"/>
    </row>
    <row r="230" spans="1:34" x14ac:dyDescent="0.2">
      <c r="A230" s="1"/>
      <c r="R230" s="4"/>
      <c r="S230" s="4"/>
      <c r="T230" s="4"/>
      <c r="U230" s="4"/>
      <c r="V230" s="4"/>
      <c r="W230" s="4"/>
      <c r="AD230" s="4"/>
      <c r="AE230" s="4"/>
      <c r="AF230" s="4"/>
      <c r="AG230" s="4"/>
      <c r="AH230" s="4"/>
    </row>
    <row r="231" spans="1:34" x14ac:dyDescent="0.2">
      <c r="A231" s="1"/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</row>
    <row r="232" spans="1:34" x14ac:dyDescent="0.2">
      <c r="A232" s="1"/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</row>
    <row r="233" spans="1:34" x14ac:dyDescent="0.2">
      <c r="A233" s="1"/>
      <c r="R233" s="4"/>
      <c r="S233" s="4"/>
      <c r="T233" s="4"/>
      <c r="U233" s="4"/>
      <c r="V233" s="4"/>
      <c r="W233" s="4"/>
      <c r="AD233" s="4"/>
      <c r="AE233" s="4"/>
      <c r="AF233" s="4"/>
      <c r="AG233" s="4"/>
      <c r="AH233" s="4"/>
    </row>
    <row r="234" spans="1:34" x14ac:dyDescent="0.2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</row>
    <row r="235" spans="1:34" x14ac:dyDescent="0.2">
      <c r="A235" s="1"/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</row>
    <row r="236" spans="1:34" x14ac:dyDescent="0.2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</row>
    <row r="237" spans="1:34" x14ac:dyDescent="0.2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</row>
    <row r="238" spans="1:34" x14ac:dyDescent="0.2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34" x14ac:dyDescent="0.2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34" x14ac:dyDescent="0.2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34" x14ac:dyDescent="0.2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34" x14ac:dyDescent="0.2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34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34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34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</row>
    <row r="246" spans="1:34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34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34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34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  <row r="250" spans="1:34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</row>
    <row r="251" spans="1:34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34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34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34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34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34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40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40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40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40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40" x14ac:dyDescent="0.2">
      <c r="A261" s="1"/>
      <c r="R261" s="4"/>
      <c r="S261" s="4"/>
      <c r="T261" s="4"/>
      <c r="U261" s="4"/>
      <c r="V261" s="4"/>
      <c r="W261" s="4"/>
      <c r="X261" s="5"/>
      <c r="Y261" s="5"/>
      <c r="AD261" s="4"/>
      <c r="AE261" s="4"/>
      <c r="AF261" s="4"/>
      <c r="AG261" s="4"/>
      <c r="AH261" s="4"/>
      <c r="AI261" s="5"/>
      <c r="AJ261" s="5"/>
    </row>
    <row r="262" spans="1:40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40" x14ac:dyDescent="0.2">
      <c r="A263" s="1"/>
      <c r="R263" s="4"/>
      <c r="S263" s="4"/>
      <c r="T263" s="4"/>
      <c r="U263" s="4"/>
      <c r="V263" s="4"/>
      <c r="W263" s="4"/>
      <c r="Z263" s="7"/>
      <c r="AA263" s="7"/>
      <c r="AD263" s="4"/>
      <c r="AE263" s="4"/>
      <c r="AF263" s="4"/>
      <c r="AG263" s="4"/>
      <c r="AH263" s="4"/>
      <c r="AK263" s="7"/>
      <c r="AL263" s="7"/>
    </row>
    <row r="264" spans="1:40" x14ac:dyDescent="0.2">
      <c r="A264" s="1"/>
      <c r="R264" s="4"/>
      <c r="S264" s="4"/>
      <c r="T264" s="4"/>
      <c r="U264" s="4"/>
      <c r="V264" s="4"/>
      <c r="W264" s="4"/>
      <c r="AB264" s="7"/>
      <c r="AC264" s="7"/>
      <c r="AD264" s="4"/>
      <c r="AE264" s="4"/>
      <c r="AF264" s="4"/>
      <c r="AG264" s="4"/>
      <c r="AH264" s="4"/>
      <c r="AM264" s="7"/>
      <c r="AN264" s="7"/>
    </row>
    <row r="265" spans="1:40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40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40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40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40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40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40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40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">
      <c r="A273" s="1"/>
      <c r="R273" s="4"/>
      <c r="S273" s="4"/>
      <c r="T273" s="4"/>
      <c r="U273" s="4"/>
      <c r="V273" s="4"/>
      <c r="W273" s="4"/>
      <c r="X273" s="5"/>
      <c r="Y273" s="5"/>
      <c r="AD273" s="4"/>
      <c r="AE273" s="4"/>
      <c r="AF273" s="4"/>
      <c r="AG273" s="4"/>
      <c r="AH273" s="4"/>
      <c r="AI273" s="5"/>
      <c r="AJ273" s="5"/>
    </row>
    <row r="274" spans="1:40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">
      <c r="A277" s="1"/>
      <c r="R277" s="4"/>
      <c r="S277" s="4"/>
      <c r="T277" s="4"/>
      <c r="U277" s="4"/>
      <c r="V277" s="4"/>
      <c r="W277" s="4"/>
      <c r="Z277" s="7"/>
      <c r="AA277" s="7"/>
      <c r="AD277" s="4"/>
      <c r="AE277" s="4"/>
      <c r="AF277" s="4"/>
      <c r="AG277" s="4"/>
      <c r="AH277" s="4"/>
      <c r="AK277" s="7"/>
      <c r="AL277" s="7"/>
    </row>
    <row r="278" spans="1:40" x14ac:dyDescent="0.2">
      <c r="A278" s="1"/>
      <c r="R278" s="4"/>
      <c r="S278" s="4"/>
      <c r="T278" s="4"/>
      <c r="U278" s="4"/>
      <c r="V278" s="4"/>
      <c r="W278" s="4"/>
      <c r="AB278" s="7"/>
      <c r="AC278" s="7"/>
      <c r="AD278" s="4"/>
      <c r="AE278" s="4"/>
      <c r="AF278" s="4"/>
      <c r="AG278" s="4"/>
      <c r="AH278" s="4"/>
      <c r="AM278" s="7"/>
      <c r="AN278" s="7"/>
    </row>
    <row r="279" spans="1:40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</row>
    <row r="282" spans="1:40" x14ac:dyDescent="0.2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</row>
    <row r="283" spans="1:40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</row>
    <row r="285" spans="1:40" x14ac:dyDescent="0.2">
      <c r="A285" s="1"/>
      <c r="R285" s="4"/>
      <c r="S285" s="4"/>
      <c r="T285" s="4"/>
      <c r="U285" s="4"/>
      <c r="V285" s="4"/>
      <c r="W285" s="4"/>
      <c r="X285" s="5"/>
      <c r="Y285" s="5"/>
      <c r="AD285" s="4"/>
      <c r="AE285" s="4"/>
      <c r="AF285" s="4"/>
      <c r="AG285" s="4"/>
      <c r="AH285" s="4"/>
      <c r="AI285" s="5"/>
      <c r="AJ285" s="5"/>
    </row>
    <row r="286" spans="1:40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40" x14ac:dyDescent="0.2">
      <c r="A291" s="1"/>
      <c r="R291" s="4"/>
      <c r="S291" s="4"/>
      <c r="T291" s="4"/>
      <c r="U291" s="4"/>
      <c r="V291" s="4"/>
      <c r="W291" s="4"/>
      <c r="Z291" s="7"/>
      <c r="AA291" s="7"/>
      <c r="AD291" s="4"/>
      <c r="AE291" s="4"/>
      <c r="AF291" s="4"/>
      <c r="AG291" s="4"/>
      <c r="AH291" s="4"/>
      <c r="AK291" s="7"/>
      <c r="AL291" s="7"/>
    </row>
    <row r="292" spans="1:40" x14ac:dyDescent="0.2">
      <c r="A292" s="1"/>
      <c r="R292" s="4"/>
      <c r="S292" s="4"/>
      <c r="T292" s="4"/>
      <c r="U292" s="4"/>
      <c r="V292" s="4"/>
      <c r="W292" s="4"/>
      <c r="AB292" s="7"/>
      <c r="AC292" s="7"/>
      <c r="AD292" s="4"/>
      <c r="AE292" s="4"/>
      <c r="AF292" s="4"/>
      <c r="AG292" s="4"/>
      <c r="AH292" s="4"/>
      <c r="AM292" s="7"/>
      <c r="AN292" s="7"/>
    </row>
    <row r="293" spans="1:40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">
      <c r="A294" s="1"/>
      <c r="R294" s="4"/>
      <c r="S294" s="4"/>
      <c r="T294" s="4"/>
      <c r="U294" s="4"/>
      <c r="V294" s="4"/>
      <c r="W294" s="4"/>
      <c r="AD294" s="4"/>
      <c r="AE294" s="4"/>
      <c r="AF294" s="4"/>
      <c r="AG294" s="4"/>
      <c r="AH294" s="4"/>
    </row>
    <row r="295" spans="1:40" x14ac:dyDescent="0.2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40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">
      <c r="A297" s="1"/>
      <c r="R297" s="4"/>
      <c r="S297" s="4"/>
      <c r="T297" s="4"/>
      <c r="U297" s="4"/>
      <c r="V297" s="4"/>
      <c r="W297" s="4"/>
      <c r="X297" s="5"/>
      <c r="Y297" s="5"/>
      <c r="AD297" s="4"/>
      <c r="AE297" s="4"/>
      <c r="AF297" s="4"/>
      <c r="AG297" s="4"/>
      <c r="AH297" s="4"/>
      <c r="AI297" s="5"/>
      <c r="AJ297" s="5"/>
    </row>
    <row r="298" spans="1:40" x14ac:dyDescent="0.2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</row>
    <row r="299" spans="1:40" x14ac:dyDescent="0.2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</row>
    <row r="300" spans="1:40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  <row r="303" spans="1:40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">
      <c r="A305" s="1"/>
      <c r="R305" s="4"/>
      <c r="S305" s="4"/>
      <c r="T305" s="4"/>
      <c r="U305" s="4"/>
      <c r="V305" s="4"/>
      <c r="W305" s="4"/>
      <c r="Z305" s="7"/>
      <c r="AA305" s="7"/>
      <c r="AD305" s="4"/>
      <c r="AE305" s="4"/>
      <c r="AF305" s="4"/>
      <c r="AG305" s="4"/>
      <c r="AH305" s="4"/>
      <c r="AK305" s="7"/>
      <c r="AL305" s="7"/>
    </row>
    <row r="306" spans="1:40" x14ac:dyDescent="0.2">
      <c r="A306" s="1"/>
      <c r="R306" s="4"/>
      <c r="S306" s="4"/>
      <c r="T306" s="4"/>
      <c r="U306" s="4"/>
      <c r="V306" s="4"/>
      <c r="W306" s="4"/>
      <c r="AB306" s="7"/>
      <c r="AC306" s="7"/>
      <c r="AD306" s="4"/>
      <c r="AE306" s="4"/>
      <c r="AF306" s="4"/>
      <c r="AG306" s="4"/>
      <c r="AH306" s="4"/>
      <c r="AM306" s="7"/>
      <c r="AN306" s="7"/>
    </row>
    <row r="307" spans="1:40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">
      <c r="A308" s="1"/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</row>
    <row r="309" spans="1:40" x14ac:dyDescent="0.2">
      <c r="A309" s="1"/>
      <c r="R309" s="4"/>
      <c r="S309" s="4"/>
      <c r="T309" s="4"/>
      <c r="U309" s="4"/>
      <c r="V309" s="4"/>
      <c r="W309" s="4"/>
      <c r="X309" s="5"/>
      <c r="Y309" s="5"/>
      <c r="AD309" s="4"/>
      <c r="AE309" s="4"/>
      <c r="AF309" s="4"/>
      <c r="AG309" s="4"/>
      <c r="AH309" s="4"/>
      <c r="AI309" s="5"/>
      <c r="AJ309" s="5"/>
    </row>
    <row r="310" spans="1:40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</row>
    <row r="313" spans="1:40" x14ac:dyDescent="0.2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</row>
    <row r="314" spans="1:40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</row>
    <row r="315" spans="1:40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</row>
    <row r="319" spans="1:40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36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36" x14ac:dyDescent="0.2">
      <c r="A322" s="1"/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</row>
    <row r="323" spans="1:36" x14ac:dyDescent="0.2">
      <c r="A323" s="1"/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</row>
    <row r="324" spans="1:36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36" x14ac:dyDescent="0.2">
      <c r="A325" s="1"/>
      <c r="R325" s="4"/>
      <c r="S325" s="4"/>
      <c r="T325" s="4"/>
      <c r="U325" s="4"/>
      <c r="V325" s="4"/>
      <c r="W325" s="4"/>
      <c r="X325" s="5"/>
      <c r="Y325" s="5"/>
      <c r="AD325" s="4"/>
      <c r="AE325" s="4"/>
      <c r="AF325" s="4"/>
      <c r="AG325" s="4"/>
      <c r="AH325" s="4"/>
      <c r="AI325" s="5"/>
      <c r="AJ325" s="5"/>
    </row>
    <row r="326" spans="1:36" x14ac:dyDescent="0.2">
      <c r="A326" s="1"/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</row>
    <row r="327" spans="1:36" x14ac:dyDescent="0.2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</row>
    <row r="328" spans="1:36" x14ac:dyDescent="0.2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36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36" x14ac:dyDescent="0.2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</row>
  </sheetData>
  <conditionalFormatting sqref="K28:K212">
    <cfRule type="cellIs" dxfId="9" priority="1" operator="greaterThan">
      <formula>180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54"/>
  <sheetViews>
    <sheetView topLeftCell="A18" zoomScale="169" workbookViewId="0">
      <selection activeCell="B37" sqref="B37"/>
    </sheetView>
  </sheetViews>
  <sheetFormatPr baseColWidth="10" defaultColWidth="8.83203125" defaultRowHeight="15" x14ac:dyDescent="0.2"/>
  <cols>
    <col min="2" max="2" width="33.1640625" customWidth="1"/>
  </cols>
  <sheetData>
    <row r="2" spans="1:2" x14ac:dyDescent="0.2">
      <c r="A2" t="s">
        <v>69</v>
      </c>
      <c r="B2" t="s">
        <v>70</v>
      </c>
    </row>
    <row r="3" spans="1:2" x14ac:dyDescent="0.2">
      <c r="A3">
        <v>1</v>
      </c>
      <c r="B3" t="s">
        <v>71</v>
      </c>
    </row>
    <row r="4" spans="1:2" x14ac:dyDescent="0.2">
      <c r="A4">
        <v>2</v>
      </c>
      <c r="B4" t="s">
        <v>71</v>
      </c>
    </row>
    <row r="5" spans="1:2" x14ac:dyDescent="0.2">
      <c r="A5">
        <v>3</v>
      </c>
      <c r="B5" t="s">
        <v>72</v>
      </c>
    </row>
    <row r="6" spans="1:2" x14ac:dyDescent="0.2">
      <c r="A6">
        <v>4</v>
      </c>
      <c r="B6" t="s">
        <v>72</v>
      </c>
    </row>
    <row r="7" spans="1:2" x14ac:dyDescent="0.2">
      <c r="A7">
        <v>5</v>
      </c>
      <c r="B7" t="s">
        <v>73</v>
      </c>
    </row>
    <row r="8" spans="1:2" x14ac:dyDescent="0.2">
      <c r="A8">
        <v>6</v>
      </c>
      <c r="B8" t="s">
        <v>73</v>
      </c>
    </row>
    <row r="9" spans="1:2" x14ac:dyDescent="0.2">
      <c r="A9">
        <v>7</v>
      </c>
      <c r="B9" t="s">
        <v>74</v>
      </c>
    </row>
    <row r="10" spans="1:2" x14ac:dyDescent="0.2">
      <c r="A10">
        <v>8</v>
      </c>
      <c r="B10" t="s">
        <v>74</v>
      </c>
    </row>
    <row r="11" spans="1:2" x14ac:dyDescent="0.2">
      <c r="A11">
        <v>9</v>
      </c>
      <c r="B11" t="s">
        <v>76</v>
      </c>
    </row>
    <row r="12" spans="1:2" x14ac:dyDescent="0.2">
      <c r="A12">
        <v>10</v>
      </c>
      <c r="B12" t="s">
        <v>76</v>
      </c>
    </row>
    <row r="13" spans="1:2" x14ac:dyDescent="0.2">
      <c r="A13">
        <v>11</v>
      </c>
      <c r="B13" t="s">
        <v>75</v>
      </c>
    </row>
    <row r="14" spans="1:2" x14ac:dyDescent="0.2">
      <c r="A14">
        <v>12</v>
      </c>
      <c r="B14" t="s">
        <v>75</v>
      </c>
    </row>
    <row r="15" spans="1:2" x14ac:dyDescent="0.2">
      <c r="A15">
        <v>13</v>
      </c>
      <c r="B15" t="s">
        <v>15</v>
      </c>
    </row>
    <row r="16" spans="1:2" x14ac:dyDescent="0.2">
      <c r="A16">
        <v>14</v>
      </c>
      <c r="B16" t="s">
        <v>15</v>
      </c>
    </row>
    <row r="17" spans="1:2" x14ac:dyDescent="0.2">
      <c r="A17">
        <v>15</v>
      </c>
      <c r="B17" t="s">
        <v>77</v>
      </c>
    </row>
    <row r="18" spans="1:2" x14ac:dyDescent="0.2">
      <c r="A18">
        <v>16</v>
      </c>
      <c r="B18" t="s">
        <v>77</v>
      </c>
    </row>
    <row r="19" spans="1:2" x14ac:dyDescent="0.2">
      <c r="A19">
        <v>17</v>
      </c>
      <c r="B19" t="s">
        <v>77</v>
      </c>
    </row>
    <row r="20" spans="1:2" x14ac:dyDescent="0.2">
      <c r="A20">
        <v>18</v>
      </c>
      <c r="B20" t="s">
        <v>78</v>
      </c>
    </row>
    <row r="21" spans="1:2" x14ac:dyDescent="0.2">
      <c r="A21">
        <v>19</v>
      </c>
      <c r="B21" t="s">
        <v>79</v>
      </c>
    </row>
    <row r="22" spans="1:2" x14ac:dyDescent="0.2">
      <c r="A22">
        <v>20</v>
      </c>
      <c r="B22" t="s">
        <v>80</v>
      </c>
    </row>
    <row r="23" spans="1:2" x14ac:dyDescent="0.2">
      <c r="A23">
        <v>21</v>
      </c>
      <c r="B23" t="s">
        <v>81</v>
      </c>
    </row>
    <row r="24" spans="1:2" x14ac:dyDescent="0.2">
      <c r="A24">
        <v>22</v>
      </c>
      <c r="B24" t="s">
        <v>82</v>
      </c>
    </row>
    <row r="25" spans="1:2" x14ac:dyDescent="0.2">
      <c r="A25">
        <v>23</v>
      </c>
      <c r="B25" t="s">
        <v>83</v>
      </c>
    </row>
    <row r="26" spans="1:2" x14ac:dyDescent="0.2">
      <c r="A26">
        <v>24</v>
      </c>
      <c r="B26" t="s">
        <v>84</v>
      </c>
    </row>
    <row r="27" spans="1:2" x14ac:dyDescent="0.2">
      <c r="A27">
        <v>25</v>
      </c>
      <c r="B27" t="s">
        <v>85</v>
      </c>
    </row>
    <row r="28" spans="1:2" x14ac:dyDescent="0.2">
      <c r="A28">
        <v>26</v>
      </c>
      <c r="B28" t="s">
        <v>86</v>
      </c>
    </row>
    <row r="29" spans="1:2" x14ac:dyDescent="0.2">
      <c r="A29">
        <v>27</v>
      </c>
      <c r="B29" t="s">
        <v>87</v>
      </c>
    </row>
    <row r="30" spans="1:2" x14ac:dyDescent="0.2">
      <c r="A30">
        <v>28</v>
      </c>
      <c r="B30" t="s">
        <v>88</v>
      </c>
    </row>
    <row r="31" spans="1:2" x14ac:dyDescent="0.2">
      <c r="A31">
        <v>29</v>
      </c>
      <c r="B31" t="s">
        <v>89</v>
      </c>
    </row>
    <row r="32" spans="1:2" x14ac:dyDescent="0.2">
      <c r="A32">
        <v>30</v>
      </c>
      <c r="B32" t="s">
        <v>90</v>
      </c>
    </row>
    <row r="33" spans="1:2" x14ac:dyDescent="0.2">
      <c r="A33">
        <v>31</v>
      </c>
      <c r="B33" t="s">
        <v>91</v>
      </c>
    </row>
    <row r="34" spans="1:2" x14ac:dyDescent="0.2">
      <c r="A34">
        <v>32</v>
      </c>
      <c r="B34" t="s">
        <v>92</v>
      </c>
    </row>
    <row r="35" spans="1:2" x14ac:dyDescent="0.2">
      <c r="A35">
        <v>33</v>
      </c>
      <c r="B35" t="s">
        <v>93</v>
      </c>
    </row>
    <row r="36" spans="1:2" x14ac:dyDescent="0.2">
      <c r="A36">
        <v>34</v>
      </c>
      <c r="B36" t="s">
        <v>94</v>
      </c>
    </row>
    <row r="37" spans="1:2" x14ac:dyDescent="0.2">
      <c r="A37">
        <v>35</v>
      </c>
      <c r="B37" t="s">
        <v>95</v>
      </c>
    </row>
    <row r="38" spans="1:2" x14ac:dyDescent="0.2">
      <c r="A38">
        <v>36</v>
      </c>
      <c r="B38" t="s">
        <v>96</v>
      </c>
    </row>
    <row r="39" spans="1:2" x14ac:dyDescent="0.2">
      <c r="A39">
        <v>37</v>
      </c>
      <c r="B39" t="s">
        <v>97</v>
      </c>
    </row>
    <row r="40" spans="1:2" x14ac:dyDescent="0.2">
      <c r="A40">
        <v>38</v>
      </c>
      <c r="B40" t="s">
        <v>98</v>
      </c>
    </row>
    <row r="41" spans="1:2" x14ac:dyDescent="0.2">
      <c r="A41">
        <v>39</v>
      </c>
      <c r="B41" t="s">
        <v>106</v>
      </c>
    </row>
    <row r="42" spans="1:2" x14ac:dyDescent="0.2">
      <c r="A42">
        <v>40</v>
      </c>
      <c r="B42" t="s">
        <v>99</v>
      </c>
    </row>
    <row r="43" spans="1:2" x14ac:dyDescent="0.2">
      <c r="A43">
        <v>41</v>
      </c>
      <c r="B43" t="s">
        <v>107</v>
      </c>
    </row>
    <row r="44" spans="1:2" x14ac:dyDescent="0.2">
      <c r="A44">
        <v>42</v>
      </c>
      <c r="B44" t="s">
        <v>100</v>
      </c>
    </row>
    <row r="45" spans="1:2" x14ac:dyDescent="0.2">
      <c r="A45">
        <v>43</v>
      </c>
      <c r="B45" t="s">
        <v>101</v>
      </c>
    </row>
    <row r="46" spans="1:2" x14ac:dyDescent="0.2">
      <c r="A46">
        <v>44</v>
      </c>
      <c r="B46" t="s">
        <v>102</v>
      </c>
    </row>
    <row r="47" spans="1:2" x14ac:dyDescent="0.2">
      <c r="A47">
        <v>45</v>
      </c>
      <c r="B47" t="s">
        <v>103</v>
      </c>
    </row>
    <row r="48" spans="1:2" x14ac:dyDescent="0.2">
      <c r="A48">
        <v>46</v>
      </c>
      <c r="B48" t="s">
        <v>104</v>
      </c>
    </row>
    <row r="49" spans="1:2" x14ac:dyDescent="0.2">
      <c r="A49">
        <v>47</v>
      </c>
      <c r="B49" t="s">
        <v>105</v>
      </c>
    </row>
    <row r="50" spans="1:2" x14ac:dyDescent="0.2">
      <c r="A50">
        <v>48</v>
      </c>
      <c r="B50" t="s">
        <v>108</v>
      </c>
    </row>
    <row r="51" spans="1:2" x14ac:dyDescent="0.2">
      <c r="A51">
        <v>49</v>
      </c>
      <c r="B51" t="s">
        <v>108</v>
      </c>
    </row>
    <row r="52" spans="1:2" x14ac:dyDescent="0.2">
      <c r="A52">
        <v>50</v>
      </c>
      <c r="B52" t="s">
        <v>109</v>
      </c>
    </row>
    <row r="53" spans="1:2" x14ac:dyDescent="0.2">
      <c r="A53">
        <v>51</v>
      </c>
      <c r="B53" t="s">
        <v>110</v>
      </c>
    </row>
    <row r="54" spans="1:2" x14ac:dyDescent="0.2">
      <c r="A54">
        <v>52</v>
      </c>
      <c r="B54" t="s">
        <v>111</v>
      </c>
    </row>
    <row r="55" spans="1:2" x14ac:dyDescent="0.2">
      <c r="A55">
        <v>53</v>
      </c>
      <c r="B55" t="s">
        <v>112</v>
      </c>
    </row>
    <row r="56" spans="1:2" x14ac:dyDescent="0.2">
      <c r="A56">
        <v>54</v>
      </c>
      <c r="B56" t="s">
        <v>113</v>
      </c>
    </row>
    <row r="57" spans="1:2" x14ac:dyDescent="0.2">
      <c r="A57">
        <v>55</v>
      </c>
      <c r="B57" t="s">
        <v>114</v>
      </c>
    </row>
    <row r="58" spans="1:2" x14ac:dyDescent="0.2">
      <c r="A58">
        <v>56</v>
      </c>
      <c r="B58" t="s">
        <v>115</v>
      </c>
    </row>
    <row r="59" spans="1:2" x14ac:dyDescent="0.2">
      <c r="A59">
        <v>57</v>
      </c>
      <c r="B59" t="s">
        <v>116</v>
      </c>
    </row>
    <row r="60" spans="1:2" x14ac:dyDescent="0.2">
      <c r="A60">
        <v>58</v>
      </c>
      <c r="B60" t="s">
        <v>117</v>
      </c>
    </row>
    <row r="61" spans="1:2" x14ac:dyDescent="0.2">
      <c r="A61">
        <v>59</v>
      </c>
      <c r="B61" t="s">
        <v>118</v>
      </c>
    </row>
    <row r="62" spans="1:2" x14ac:dyDescent="0.2">
      <c r="A62">
        <v>60</v>
      </c>
      <c r="B62" t="s">
        <v>119</v>
      </c>
    </row>
    <row r="63" spans="1:2" x14ac:dyDescent="0.2">
      <c r="A63">
        <v>61</v>
      </c>
      <c r="B63" t="s">
        <v>120</v>
      </c>
    </row>
    <row r="64" spans="1:2" x14ac:dyDescent="0.2">
      <c r="A64">
        <v>62</v>
      </c>
      <c r="B64" t="s">
        <v>121</v>
      </c>
    </row>
    <row r="65" spans="1:2" x14ac:dyDescent="0.2">
      <c r="A65">
        <v>63</v>
      </c>
      <c r="B65" t="s">
        <v>122</v>
      </c>
    </row>
    <row r="66" spans="1:2" x14ac:dyDescent="0.2">
      <c r="A66">
        <v>64</v>
      </c>
      <c r="B66" t="s">
        <v>123</v>
      </c>
    </row>
    <row r="67" spans="1:2" x14ac:dyDescent="0.2">
      <c r="A67">
        <v>65</v>
      </c>
      <c r="B67" t="s">
        <v>124</v>
      </c>
    </row>
    <row r="68" spans="1:2" x14ac:dyDescent="0.2">
      <c r="A68">
        <v>66</v>
      </c>
      <c r="B68" t="s">
        <v>125</v>
      </c>
    </row>
    <row r="69" spans="1:2" x14ac:dyDescent="0.2">
      <c r="A69">
        <v>67</v>
      </c>
      <c r="B69" t="s">
        <v>126</v>
      </c>
    </row>
    <row r="70" spans="1:2" x14ac:dyDescent="0.2">
      <c r="A70">
        <v>68</v>
      </c>
      <c r="B70" t="s">
        <v>127</v>
      </c>
    </row>
    <row r="71" spans="1:2" x14ac:dyDescent="0.2">
      <c r="A71">
        <v>69</v>
      </c>
      <c r="B71" t="s">
        <v>128</v>
      </c>
    </row>
    <row r="72" spans="1:2" x14ac:dyDescent="0.2">
      <c r="A72">
        <v>70</v>
      </c>
      <c r="B72" t="s">
        <v>129</v>
      </c>
    </row>
    <row r="73" spans="1:2" x14ac:dyDescent="0.2">
      <c r="A73">
        <v>71</v>
      </c>
      <c r="B73" t="s">
        <v>130</v>
      </c>
    </row>
    <row r="74" spans="1:2" x14ac:dyDescent="0.2">
      <c r="A74">
        <v>72</v>
      </c>
      <c r="B74" t="s">
        <v>131</v>
      </c>
    </row>
    <row r="75" spans="1:2" x14ac:dyDescent="0.2">
      <c r="A75">
        <v>73</v>
      </c>
      <c r="B75" t="s">
        <v>132</v>
      </c>
    </row>
    <row r="76" spans="1:2" x14ac:dyDescent="0.2">
      <c r="A76">
        <v>74</v>
      </c>
      <c r="B76" t="s">
        <v>133</v>
      </c>
    </row>
    <row r="77" spans="1:2" x14ac:dyDescent="0.2">
      <c r="A77">
        <v>75</v>
      </c>
      <c r="B77" t="s">
        <v>134</v>
      </c>
    </row>
    <row r="78" spans="1:2" x14ac:dyDescent="0.2">
      <c r="A78">
        <v>76</v>
      </c>
      <c r="B78" t="s">
        <v>135</v>
      </c>
    </row>
    <row r="79" spans="1:2" x14ac:dyDescent="0.2">
      <c r="A79">
        <v>77</v>
      </c>
      <c r="B79" t="s">
        <v>136</v>
      </c>
    </row>
    <row r="80" spans="1:2" x14ac:dyDescent="0.2">
      <c r="A80">
        <v>78</v>
      </c>
      <c r="B80" t="s">
        <v>137</v>
      </c>
    </row>
    <row r="81" spans="1:2" x14ac:dyDescent="0.2">
      <c r="A81">
        <v>79</v>
      </c>
      <c r="B81" t="s">
        <v>138</v>
      </c>
    </row>
    <row r="82" spans="1:2" x14ac:dyDescent="0.2">
      <c r="A82">
        <v>80</v>
      </c>
      <c r="B82" t="s">
        <v>139</v>
      </c>
    </row>
    <row r="83" spans="1:2" x14ac:dyDescent="0.2">
      <c r="A83">
        <v>81</v>
      </c>
      <c r="B83" t="s">
        <v>140</v>
      </c>
    </row>
    <row r="84" spans="1:2" x14ac:dyDescent="0.2">
      <c r="A84">
        <v>82</v>
      </c>
      <c r="B84" t="s">
        <v>141</v>
      </c>
    </row>
    <row r="85" spans="1:2" x14ac:dyDescent="0.2">
      <c r="A85">
        <v>83</v>
      </c>
      <c r="B85" t="s">
        <v>142</v>
      </c>
    </row>
    <row r="86" spans="1:2" x14ac:dyDescent="0.2">
      <c r="A86">
        <v>84</v>
      </c>
      <c r="B86" t="s">
        <v>143</v>
      </c>
    </row>
    <row r="87" spans="1:2" x14ac:dyDescent="0.2">
      <c r="A87">
        <v>85</v>
      </c>
      <c r="B87" t="s">
        <v>144</v>
      </c>
    </row>
    <row r="88" spans="1:2" x14ac:dyDescent="0.2">
      <c r="A88">
        <v>86</v>
      </c>
      <c r="B88" t="s">
        <v>145</v>
      </c>
    </row>
    <row r="89" spans="1:2" x14ac:dyDescent="0.2">
      <c r="A89">
        <v>87</v>
      </c>
      <c r="B89" t="s">
        <v>146</v>
      </c>
    </row>
    <row r="90" spans="1:2" x14ac:dyDescent="0.2">
      <c r="A90">
        <v>88</v>
      </c>
      <c r="B90" t="s">
        <v>147</v>
      </c>
    </row>
    <row r="91" spans="1:2" x14ac:dyDescent="0.2">
      <c r="A91">
        <v>89</v>
      </c>
      <c r="B91" t="s">
        <v>148</v>
      </c>
    </row>
    <row r="92" spans="1:2" x14ac:dyDescent="0.2">
      <c r="A92">
        <v>90</v>
      </c>
      <c r="B92" t="s">
        <v>149</v>
      </c>
    </row>
    <row r="93" spans="1:2" x14ac:dyDescent="0.2">
      <c r="A93">
        <v>91</v>
      </c>
      <c r="B93" t="s">
        <v>150</v>
      </c>
    </row>
    <row r="94" spans="1:2" x14ac:dyDescent="0.2">
      <c r="A94">
        <v>92</v>
      </c>
      <c r="B94" t="s">
        <v>151</v>
      </c>
    </row>
    <row r="95" spans="1:2" x14ac:dyDescent="0.2">
      <c r="A95">
        <v>93</v>
      </c>
      <c r="B95" t="s">
        <v>152</v>
      </c>
    </row>
    <row r="96" spans="1:2" x14ac:dyDescent="0.2">
      <c r="A96">
        <v>94</v>
      </c>
      <c r="B96" t="s">
        <v>153</v>
      </c>
    </row>
    <row r="97" spans="1:2" x14ac:dyDescent="0.2">
      <c r="A97">
        <v>95</v>
      </c>
      <c r="B97" t="s">
        <v>154</v>
      </c>
    </row>
    <row r="98" spans="1:2" x14ac:dyDescent="0.2">
      <c r="A98">
        <v>96</v>
      </c>
      <c r="B98" t="s">
        <v>155</v>
      </c>
    </row>
    <row r="99" spans="1:2" x14ac:dyDescent="0.2">
      <c r="A99">
        <v>97</v>
      </c>
      <c r="B99" t="s">
        <v>156</v>
      </c>
    </row>
    <row r="100" spans="1:2" x14ac:dyDescent="0.2">
      <c r="A100">
        <v>98</v>
      </c>
      <c r="B100" t="s">
        <v>157</v>
      </c>
    </row>
    <row r="101" spans="1:2" x14ac:dyDescent="0.2">
      <c r="A101">
        <v>99</v>
      </c>
      <c r="B101" t="s">
        <v>158</v>
      </c>
    </row>
    <row r="102" spans="1:2" x14ac:dyDescent="0.2">
      <c r="A102">
        <v>100</v>
      </c>
      <c r="B102" t="s">
        <v>159</v>
      </c>
    </row>
    <row r="103" spans="1:2" x14ac:dyDescent="0.2">
      <c r="A103">
        <v>101</v>
      </c>
      <c r="B103" t="s">
        <v>160</v>
      </c>
    </row>
    <row r="104" spans="1:2" x14ac:dyDescent="0.2">
      <c r="A104">
        <v>102</v>
      </c>
      <c r="B104" t="s">
        <v>161</v>
      </c>
    </row>
    <row r="105" spans="1:2" x14ac:dyDescent="0.2">
      <c r="A105">
        <v>103</v>
      </c>
      <c r="B105" t="s">
        <v>162</v>
      </c>
    </row>
    <row r="106" spans="1:2" x14ac:dyDescent="0.2">
      <c r="A106">
        <v>104</v>
      </c>
      <c r="B106" t="s">
        <v>163</v>
      </c>
    </row>
    <row r="107" spans="1:2" x14ac:dyDescent="0.2">
      <c r="A107">
        <v>105</v>
      </c>
      <c r="B107" t="s">
        <v>164</v>
      </c>
    </row>
    <row r="108" spans="1:2" x14ac:dyDescent="0.2">
      <c r="A108">
        <v>106</v>
      </c>
      <c r="B108" t="s">
        <v>165</v>
      </c>
    </row>
    <row r="109" spans="1:2" x14ac:dyDescent="0.2">
      <c r="A109">
        <v>107</v>
      </c>
      <c r="B109" t="s">
        <v>145</v>
      </c>
    </row>
    <row r="110" spans="1:2" x14ac:dyDescent="0.2">
      <c r="A110">
        <v>108</v>
      </c>
      <c r="B110" t="s">
        <v>166</v>
      </c>
    </row>
    <row r="111" spans="1:2" x14ac:dyDescent="0.2">
      <c r="A111">
        <v>109</v>
      </c>
      <c r="B111" t="s">
        <v>167</v>
      </c>
    </row>
    <row r="112" spans="1:2" x14ac:dyDescent="0.2">
      <c r="A112">
        <v>110</v>
      </c>
      <c r="B112" t="s">
        <v>168</v>
      </c>
    </row>
    <row r="113" spans="1:2" x14ac:dyDescent="0.2">
      <c r="A113">
        <v>111</v>
      </c>
      <c r="B113" t="s">
        <v>169</v>
      </c>
    </row>
    <row r="114" spans="1:2" x14ac:dyDescent="0.2">
      <c r="A114">
        <v>112</v>
      </c>
      <c r="B114" t="s">
        <v>170</v>
      </c>
    </row>
    <row r="115" spans="1:2" x14ac:dyDescent="0.2">
      <c r="A115">
        <v>113</v>
      </c>
      <c r="B115" t="s">
        <v>171</v>
      </c>
    </row>
    <row r="116" spans="1:2" x14ac:dyDescent="0.2">
      <c r="A116">
        <v>114</v>
      </c>
      <c r="B116" t="s">
        <v>172</v>
      </c>
    </row>
    <row r="117" spans="1:2" x14ac:dyDescent="0.2">
      <c r="A117">
        <v>115</v>
      </c>
      <c r="B117" t="s">
        <v>173</v>
      </c>
    </row>
    <row r="118" spans="1:2" x14ac:dyDescent="0.2">
      <c r="A118">
        <v>116</v>
      </c>
      <c r="B118" t="s">
        <v>174</v>
      </c>
    </row>
    <row r="119" spans="1:2" x14ac:dyDescent="0.2">
      <c r="A119">
        <v>117</v>
      </c>
      <c r="B119" t="s">
        <v>175</v>
      </c>
    </row>
    <row r="120" spans="1:2" x14ac:dyDescent="0.2">
      <c r="A120">
        <v>118</v>
      </c>
      <c r="B120" t="s">
        <v>176</v>
      </c>
    </row>
    <row r="121" spans="1:2" x14ac:dyDescent="0.2">
      <c r="A121">
        <v>119</v>
      </c>
      <c r="B121" t="s">
        <v>177</v>
      </c>
    </row>
    <row r="122" spans="1:2" x14ac:dyDescent="0.2">
      <c r="A122">
        <v>120</v>
      </c>
      <c r="B122" t="s">
        <v>178</v>
      </c>
    </row>
    <row r="123" spans="1:2" x14ac:dyDescent="0.2">
      <c r="A123">
        <v>121</v>
      </c>
      <c r="B123" t="s">
        <v>179</v>
      </c>
    </row>
    <row r="124" spans="1:2" x14ac:dyDescent="0.2">
      <c r="A124">
        <v>122</v>
      </c>
      <c r="B124" t="s">
        <v>180</v>
      </c>
    </row>
    <row r="125" spans="1:2" x14ac:dyDescent="0.2">
      <c r="A125">
        <v>123</v>
      </c>
      <c r="B125" t="s">
        <v>189</v>
      </c>
    </row>
    <row r="126" spans="1:2" x14ac:dyDescent="0.2">
      <c r="A126">
        <v>124</v>
      </c>
      <c r="B126" t="s">
        <v>181</v>
      </c>
    </row>
    <row r="127" spans="1:2" x14ac:dyDescent="0.2">
      <c r="A127">
        <v>125</v>
      </c>
      <c r="B127" t="s">
        <v>182</v>
      </c>
    </row>
    <row r="128" spans="1:2" x14ac:dyDescent="0.2">
      <c r="A128">
        <v>126</v>
      </c>
      <c r="B128" t="s">
        <v>183</v>
      </c>
    </row>
    <row r="129" spans="1:2" x14ac:dyDescent="0.2">
      <c r="A129">
        <v>127</v>
      </c>
      <c r="B129" t="s">
        <v>184</v>
      </c>
    </row>
    <row r="130" spans="1:2" x14ac:dyDescent="0.2">
      <c r="A130">
        <v>128</v>
      </c>
      <c r="B130" t="s">
        <v>185</v>
      </c>
    </row>
    <row r="131" spans="1:2" x14ac:dyDescent="0.2">
      <c r="A131">
        <v>129</v>
      </c>
      <c r="B131" t="s">
        <v>186</v>
      </c>
    </row>
    <row r="132" spans="1:2" x14ac:dyDescent="0.2">
      <c r="A132">
        <v>130</v>
      </c>
      <c r="B132" t="s">
        <v>187</v>
      </c>
    </row>
    <row r="133" spans="1:2" x14ac:dyDescent="0.2">
      <c r="A133">
        <v>131</v>
      </c>
      <c r="B133" t="s">
        <v>188</v>
      </c>
    </row>
    <row r="134" spans="1:2" x14ac:dyDescent="0.2">
      <c r="A134">
        <v>132</v>
      </c>
      <c r="B134" t="s">
        <v>190</v>
      </c>
    </row>
    <row r="135" spans="1:2" x14ac:dyDescent="0.2">
      <c r="A135">
        <v>133</v>
      </c>
      <c r="B135" t="s">
        <v>191</v>
      </c>
    </row>
    <row r="136" spans="1:2" x14ac:dyDescent="0.2">
      <c r="A136">
        <v>134</v>
      </c>
      <c r="B136" t="s">
        <v>192</v>
      </c>
    </row>
    <row r="137" spans="1:2" x14ac:dyDescent="0.2">
      <c r="A137">
        <v>135</v>
      </c>
      <c r="B137" t="s">
        <v>193</v>
      </c>
    </row>
    <row r="138" spans="1:2" x14ac:dyDescent="0.2">
      <c r="A138">
        <v>136</v>
      </c>
      <c r="B138" t="s">
        <v>194</v>
      </c>
    </row>
    <row r="139" spans="1:2" x14ac:dyDescent="0.2">
      <c r="A139">
        <v>137</v>
      </c>
      <c r="B139" t="s">
        <v>195</v>
      </c>
    </row>
    <row r="140" spans="1:2" x14ac:dyDescent="0.2">
      <c r="A140">
        <v>138</v>
      </c>
      <c r="B140" t="s">
        <v>196</v>
      </c>
    </row>
    <row r="141" spans="1:2" x14ac:dyDescent="0.2">
      <c r="A141">
        <v>139</v>
      </c>
      <c r="B141" t="s">
        <v>197</v>
      </c>
    </row>
    <row r="142" spans="1:2" x14ac:dyDescent="0.2">
      <c r="A142">
        <v>140</v>
      </c>
      <c r="B142" t="s">
        <v>198</v>
      </c>
    </row>
    <row r="143" spans="1:2" x14ac:dyDescent="0.2">
      <c r="A143">
        <v>141</v>
      </c>
      <c r="B143" t="s">
        <v>199</v>
      </c>
    </row>
    <row r="144" spans="1:2" x14ac:dyDescent="0.2">
      <c r="A144">
        <v>142</v>
      </c>
      <c r="B144" t="s">
        <v>200</v>
      </c>
    </row>
    <row r="145" spans="1:2" x14ac:dyDescent="0.2">
      <c r="A145">
        <v>143</v>
      </c>
      <c r="B145" t="s">
        <v>201</v>
      </c>
    </row>
    <row r="146" spans="1:2" x14ac:dyDescent="0.2">
      <c r="A146">
        <v>144</v>
      </c>
      <c r="B146" t="s">
        <v>202</v>
      </c>
    </row>
    <row r="147" spans="1:2" x14ac:dyDescent="0.2">
      <c r="A147">
        <v>145</v>
      </c>
      <c r="B147" t="s">
        <v>203</v>
      </c>
    </row>
    <row r="148" spans="1:2" x14ac:dyDescent="0.2">
      <c r="A148">
        <v>146</v>
      </c>
      <c r="B148" t="s">
        <v>204</v>
      </c>
    </row>
    <row r="149" spans="1:2" x14ac:dyDescent="0.2">
      <c r="A149">
        <v>147</v>
      </c>
      <c r="B149" t="s">
        <v>205</v>
      </c>
    </row>
    <row r="150" spans="1:2" x14ac:dyDescent="0.2">
      <c r="A150">
        <v>148</v>
      </c>
      <c r="B150" t="s">
        <v>206</v>
      </c>
    </row>
    <row r="151" spans="1:2" x14ac:dyDescent="0.2">
      <c r="A151">
        <v>149</v>
      </c>
      <c r="B151" t="s">
        <v>207</v>
      </c>
    </row>
    <row r="152" spans="1:2" x14ac:dyDescent="0.2">
      <c r="A152">
        <v>150</v>
      </c>
      <c r="B152" t="s">
        <v>208</v>
      </c>
    </row>
    <row r="153" spans="1:2" x14ac:dyDescent="0.2">
      <c r="A153">
        <v>151</v>
      </c>
      <c r="B153" t="s">
        <v>209</v>
      </c>
    </row>
    <row r="154" spans="1:2" x14ac:dyDescent="0.2">
      <c r="A154">
        <v>152</v>
      </c>
      <c r="B154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7"/>
  <sheetViews>
    <sheetView zoomScale="200" zoomScaleNormal="80" workbookViewId="0">
      <selection activeCell="AM7" sqref="AM7"/>
    </sheetView>
  </sheetViews>
  <sheetFormatPr baseColWidth="10" defaultColWidth="8.83203125" defaultRowHeight="13" x14ac:dyDescent="0.15"/>
  <cols>
    <col min="1" max="1" width="12.33203125" style="4" customWidth="1"/>
    <col min="2" max="2" width="34.83203125" style="4" customWidth="1"/>
    <col min="3" max="3" width="23.83203125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16</v>
      </c>
      <c r="R1" s="3" t="s">
        <v>48</v>
      </c>
      <c r="S1" s="3" t="s">
        <v>17</v>
      </c>
      <c r="T1" s="3" t="s">
        <v>18</v>
      </c>
      <c r="U1" s="3" t="s">
        <v>49</v>
      </c>
      <c r="V1" s="3" t="s">
        <v>50</v>
      </c>
      <c r="W1" s="3" t="s">
        <v>51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17</v>
      </c>
      <c r="AE1" s="3" t="s">
        <v>18</v>
      </c>
      <c r="AF1" s="3" t="s">
        <v>52</v>
      </c>
      <c r="AG1" s="3" t="s">
        <v>53</v>
      </c>
      <c r="AH1" s="3" t="s">
        <v>54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</row>
    <row r="2" spans="1:70" ht="15" x14ac:dyDescent="0.2">
      <c r="A2" s="8" t="s">
        <v>416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5" x14ac:dyDescent="0.2">
      <c r="A3" s="1">
        <v>44119</v>
      </c>
      <c r="B3" t="s">
        <v>396</v>
      </c>
      <c r="C3" t="s">
        <v>224</v>
      </c>
      <c r="D3">
        <v>18</v>
      </c>
      <c r="E3">
        <v>1</v>
      </c>
      <c r="F3">
        <v>1</v>
      </c>
      <c r="G3" t="s">
        <v>60</v>
      </c>
      <c r="H3" t="s">
        <v>212</v>
      </c>
      <c r="I3">
        <v>2.1899999999999999E-2</v>
      </c>
      <c r="J3">
        <v>0.48199999999999998</v>
      </c>
      <c r="K3">
        <v>0.58799999999999997</v>
      </c>
      <c r="L3" t="s">
        <v>61</v>
      </c>
      <c r="M3" t="s">
        <v>213</v>
      </c>
      <c r="N3">
        <v>0.35099999999999998</v>
      </c>
      <c r="O3">
        <v>5.92</v>
      </c>
      <c r="P3">
        <v>-1.69</v>
      </c>
      <c r="Q3" s="4"/>
      <c r="R3" s="4">
        <v>1</v>
      </c>
      <c r="S3" s="4">
        <v>1</v>
      </c>
      <c r="T3" s="4"/>
      <c r="U3" s="4">
        <v>0.58799999999999997</v>
      </c>
      <c r="V3" s="4">
        <v>0.58799999999999997</v>
      </c>
      <c r="W3" s="4">
        <v>0.58799999999999997</v>
      </c>
      <c r="X3" s="4"/>
      <c r="Y3" s="4"/>
      <c r="Z3" s="4"/>
      <c r="AA3" s="4"/>
      <c r="AB3" s="5"/>
      <c r="AC3" s="5"/>
      <c r="AD3" s="4">
        <v>1</v>
      </c>
      <c r="AE3" s="4"/>
      <c r="AF3" s="4">
        <v>-20.739977599999975</v>
      </c>
      <c r="AG3" s="4">
        <v>-20.739977599999975</v>
      </c>
      <c r="AH3" s="4">
        <v>-3.6152851452773405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 x14ac:dyDescent="0.2">
      <c r="A4" s="1">
        <v>44119</v>
      </c>
      <c r="B4" t="s">
        <v>396</v>
      </c>
      <c r="C4" t="s">
        <v>225</v>
      </c>
      <c r="D4">
        <v>19</v>
      </c>
      <c r="E4">
        <v>1</v>
      </c>
      <c r="F4">
        <v>1</v>
      </c>
      <c r="G4" t="s">
        <v>60</v>
      </c>
      <c r="H4" t="s">
        <v>212</v>
      </c>
      <c r="I4">
        <v>2.2100000000000002E-2</v>
      </c>
      <c r="J4">
        <v>0.49199999999999999</v>
      </c>
      <c r="K4">
        <v>0.85699999999999998</v>
      </c>
      <c r="L4" t="s">
        <v>61</v>
      </c>
      <c r="M4" t="s">
        <v>213</v>
      </c>
      <c r="N4">
        <v>0.34799999999999998</v>
      </c>
      <c r="O4">
        <v>5.92</v>
      </c>
      <c r="P4">
        <v>-1.73</v>
      </c>
      <c r="Q4" s="4"/>
      <c r="R4" s="4">
        <v>1</v>
      </c>
      <c r="S4" s="4">
        <v>1</v>
      </c>
      <c r="T4" s="4"/>
      <c r="U4" s="4">
        <v>0.85699999999999998</v>
      </c>
      <c r="V4" s="4">
        <v>0.85699999999999998</v>
      </c>
      <c r="W4" s="4">
        <v>0.85699999999999998</v>
      </c>
      <c r="X4" s="4"/>
      <c r="Y4" s="4"/>
      <c r="Z4" s="4"/>
      <c r="AA4" s="4"/>
      <c r="AB4" s="5"/>
      <c r="AC4" s="5"/>
      <c r="AD4" s="4">
        <v>1</v>
      </c>
      <c r="AE4" s="4"/>
      <c r="AF4" s="4">
        <v>-20.739977599999975</v>
      </c>
      <c r="AG4" s="4">
        <v>-20.739977599999975</v>
      </c>
      <c r="AH4" s="4">
        <v>-3.0786552112187593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 x14ac:dyDescent="0.2">
      <c r="A5" s="1">
        <v>44119</v>
      </c>
      <c r="B5" t="s">
        <v>396</v>
      </c>
      <c r="C5" t="s">
        <v>226</v>
      </c>
      <c r="D5">
        <v>20</v>
      </c>
      <c r="E5">
        <v>1</v>
      </c>
      <c r="F5">
        <v>1</v>
      </c>
      <c r="G5" t="s">
        <v>60</v>
      </c>
      <c r="H5" t="s">
        <v>212</v>
      </c>
      <c r="I5">
        <v>4.41E-2</v>
      </c>
      <c r="J5">
        <v>0.433</v>
      </c>
      <c r="K5">
        <v>-0.78300000000000003</v>
      </c>
      <c r="L5" t="s">
        <v>61</v>
      </c>
      <c r="M5" t="s">
        <v>213</v>
      </c>
      <c r="N5">
        <v>0.34599999999999997</v>
      </c>
      <c r="O5">
        <v>5.85</v>
      </c>
      <c r="P5">
        <v>-2.2999999999999998</v>
      </c>
      <c r="Q5" s="4"/>
      <c r="R5" s="4">
        <v>1</v>
      </c>
      <c r="S5" s="4">
        <v>1</v>
      </c>
      <c r="T5" s="4"/>
      <c r="U5" s="4">
        <v>-0.78300000000000003</v>
      </c>
      <c r="V5" s="4">
        <v>-0.78300000000000003</v>
      </c>
      <c r="W5" s="4">
        <v>-0.78300000000000003</v>
      </c>
      <c r="X5" s="4"/>
      <c r="Y5" s="4"/>
      <c r="Z5" s="4"/>
      <c r="AA5" s="4"/>
      <c r="AB5" s="5"/>
      <c r="AC5" s="5"/>
      <c r="AD5" s="4">
        <v>1</v>
      </c>
      <c r="AE5" s="4"/>
      <c r="AF5" s="4">
        <v>-26.293283750000057</v>
      </c>
      <c r="AG5" s="4">
        <v>-26.293283750000057</v>
      </c>
      <c r="AH5" s="4">
        <v>-8.7260388140033029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 x14ac:dyDescent="0.2">
      <c r="A6" s="1">
        <v>44119</v>
      </c>
      <c r="B6" t="s">
        <v>396</v>
      </c>
      <c r="C6" t="s">
        <v>227</v>
      </c>
      <c r="D6">
        <v>21</v>
      </c>
      <c r="E6">
        <v>1</v>
      </c>
      <c r="F6">
        <v>1</v>
      </c>
      <c r="G6" t="s">
        <v>60</v>
      </c>
      <c r="H6" t="s">
        <v>212</v>
      </c>
      <c r="I6">
        <v>2.23E-2</v>
      </c>
      <c r="J6">
        <v>0.499</v>
      </c>
      <c r="K6">
        <v>1.05</v>
      </c>
      <c r="L6" t="s">
        <v>61</v>
      </c>
      <c r="M6" t="s">
        <v>213</v>
      </c>
      <c r="N6">
        <v>0.40600000000000003</v>
      </c>
      <c r="O6">
        <v>6.83</v>
      </c>
      <c r="P6">
        <v>6.16</v>
      </c>
      <c r="Q6" s="4"/>
      <c r="R6" s="4">
        <v>1</v>
      </c>
      <c r="S6" s="4">
        <v>1</v>
      </c>
      <c r="T6" s="4"/>
      <c r="U6" s="4">
        <v>1.05</v>
      </c>
      <c r="V6" s="4">
        <v>1.05</v>
      </c>
      <c r="W6" s="4">
        <v>1.05</v>
      </c>
      <c r="X6" s="4"/>
      <c r="Y6" s="4"/>
      <c r="Z6" s="4"/>
      <c r="AA6" s="4"/>
      <c r="AB6" s="5"/>
      <c r="AC6" s="5"/>
      <c r="AD6" s="4">
        <v>1</v>
      </c>
      <c r="AE6" s="4"/>
      <c r="AF6" s="4">
        <v>52.147268649999944</v>
      </c>
      <c r="AG6" s="4">
        <v>52.147268649999944</v>
      </c>
      <c r="AH6" s="4">
        <v>78.55595854662802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 x14ac:dyDescent="0.2">
      <c r="A7" s="1">
        <v>44119</v>
      </c>
      <c r="B7" t="s">
        <v>396</v>
      </c>
      <c r="C7" t="s">
        <v>228</v>
      </c>
      <c r="D7">
        <v>22</v>
      </c>
      <c r="E7">
        <v>1</v>
      </c>
      <c r="F7">
        <v>1</v>
      </c>
      <c r="G7" t="s">
        <v>60</v>
      </c>
      <c r="H7" t="s">
        <v>212</v>
      </c>
      <c r="I7">
        <v>0.02</v>
      </c>
      <c r="J7">
        <v>0.44400000000000001</v>
      </c>
      <c r="K7">
        <v>-0.47099999999999997</v>
      </c>
      <c r="L7" t="s">
        <v>61</v>
      </c>
      <c r="M7" t="s">
        <v>213</v>
      </c>
      <c r="N7">
        <v>0.34300000000000003</v>
      </c>
      <c r="O7">
        <v>5.8</v>
      </c>
      <c r="P7">
        <v>-2.72</v>
      </c>
      <c r="Q7" s="4"/>
      <c r="R7" s="4">
        <v>1</v>
      </c>
      <c r="S7" s="4">
        <v>1</v>
      </c>
      <c r="T7" s="4"/>
      <c r="U7" s="4">
        <v>-0.47099999999999997</v>
      </c>
      <c r="V7" s="4">
        <v>-0.47099999999999997</v>
      </c>
      <c r="W7" s="4">
        <v>-0.47099999999999997</v>
      </c>
      <c r="X7" s="4"/>
      <c r="Y7" s="4"/>
      <c r="Z7" s="4"/>
      <c r="AA7" s="4"/>
      <c r="AB7" s="5"/>
      <c r="AC7" s="5"/>
      <c r="AD7" s="4">
        <v>1</v>
      </c>
      <c r="AE7" s="4"/>
      <c r="AF7" s="4">
        <v>-30.255260000000021</v>
      </c>
      <c r="AG7" s="4">
        <v>-30.255260000000021</v>
      </c>
      <c r="AH7" s="4">
        <v>-12.086791488602202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 x14ac:dyDescent="0.2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70" x14ac:dyDescent="0.15">
      <c r="A9" s="8"/>
      <c r="J9" s="4" t="s">
        <v>31</v>
      </c>
      <c r="K9" s="4">
        <f>AVERAGE(K3:K7)</f>
        <v>0.24819999999999992</v>
      </c>
      <c r="P9" s="4">
        <f>AVERAGE(P3:P7)</f>
        <v>-0.45599999999999996</v>
      </c>
      <c r="V9" s="4" t="s">
        <v>31</v>
      </c>
      <c r="W9" s="4">
        <f>AVERAGE(W3:W7)</f>
        <v>0.24819999999999992</v>
      </c>
      <c r="AG9" s="4" t="s">
        <v>31</v>
      </c>
      <c r="AH9" s="4">
        <f>AVERAGE(AH3:AH7)</f>
        <v>10.209837577505283</v>
      </c>
    </row>
    <row r="10" spans="1:70" x14ac:dyDescent="0.15">
      <c r="A10" s="8"/>
      <c r="J10" s="4" t="s">
        <v>32</v>
      </c>
      <c r="K10" s="4">
        <f>STDEV(K3:K7)</f>
        <v>0.8230441664941196</v>
      </c>
      <c r="P10" s="4">
        <f>STDEV(P3:P7)</f>
        <v>3.7230135643051314</v>
      </c>
      <c r="V10" s="4" t="s">
        <v>32</v>
      </c>
      <c r="W10" s="4">
        <f>STDEV(W3:W7)</f>
        <v>0.8230441664941196</v>
      </c>
      <c r="AG10" s="4" t="s">
        <v>32</v>
      </c>
      <c r="AH10" s="4">
        <f>STDEV(AH3:AH7)</f>
        <v>38.388205847786153</v>
      </c>
    </row>
    <row r="11" spans="1:70" ht="15" customHeight="1" x14ac:dyDescent="0.15">
      <c r="J11" s="4" t="s">
        <v>33</v>
      </c>
      <c r="K11" s="4">
        <f>100*(K10/K9)</f>
        <v>331.60522421197413</v>
      </c>
      <c r="P11" s="4">
        <f>100*(P10/P9)</f>
        <v>-816.45034304937099</v>
      </c>
      <c r="V11" s="4" t="s">
        <v>33</v>
      </c>
      <c r="W11" s="4">
        <f>100*(W10/W9)</f>
        <v>331.60522421197413</v>
      </c>
      <c r="AG11" s="4" t="s">
        <v>33</v>
      </c>
      <c r="AH11" s="4">
        <f>100*(AH10/AH9)</f>
        <v>375.99232658083179</v>
      </c>
    </row>
    <row r="12" spans="1:70" customFormat="1" ht="15" x14ac:dyDescent="0.2">
      <c r="A12" s="1"/>
      <c r="Q12" s="4"/>
      <c r="R12" s="4"/>
      <c r="S12" s="4"/>
      <c r="T12" s="4"/>
      <c r="U12" s="4"/>
      <c r="V12" s="4"/>
      <c r="W12" s="4"/>
      <c r="X12" s="5"/>
      <c r="Y12" s="5"/>
      <c r="Z12" s="4"/>
      <c r="AA12" s="4"/>
      <c r="AB12" s="4"/>
      <c r="AC12" s="4"/>
      <c r="AD12" s="4"/>
      <c r="AE12" s="4"/>
      <c r="AF12" s="4"/>
      <c r="AG12" s="4"/>
      <c r="AH12" s="4"/>
      <c r="AI12" s="5"/>
      <c r="AJ12" s="5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customFormat="1" ht="15" x14ac:dyDescent="0.2">
      <c r="A13" s="1"/>
      <c r="Q13" s="4"/>
      <c r="R13" s="4"/>
      <c r="S13" s="4"/>
      <c r="T13" s="4"/>
      <c r="U13" s="4"/>
      <c r="V13" s="4"/>
      <c r="W13" s="4"/>
      <c r="X13" s="5"/>
      <c r="Y13" s="5"/>
      <c r="Z13" s="4"/>
      <c r="AA13" s="4"/>
      <c r="AB13" s="4"/>
      <c r="AC13" s="4"/>
      <c r="AD13" s="4"/>
      <c r="AE13" s="4"/>
      <c r="AF13" s="4"/>
      <c r="AG13" s="4"/>
      <c r="AH13" s="4"/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ht="15" customHeight="1" x14ac:dyDescent="0.15"/>
    <row r="15" spans="1:70" ht="15" customHeight="1" x14ac:dyDescent="0.15"/>
    <row r="16" spans="1:70" x14ac:dyDescent="0.15">
      <c r="A16" s="8" t="s">
        <v>34</v>
      </c>
    </row>
    <row r="17" spans="1:70" customFormat="1" ht="15" x14ac:dyDescent="0.2">
      <c r="A17" s="1">
        <v>44119</v>
      </c>
      <c r="B17" t="s">
        <v>396</v>
      </c>
      <c r="C17" t="s">
        <v>229</v>
      </c>
      <c r="D17">
        <v>23</v>
      </c>
      <c r="E17">
        <v>1</v>
      </c>
      <c r="F17">
        <v>1</v>
      </c>
      <c r="G17" t="s">
        <v>60</v>
      </c>
      <c r="H17" t="s">
        <v>212</v>
      </c>
      <c r="I17">
        <v>8.3599999999999994E-2</v>
      </c>
      <c r="J17">
        <v>1.83</v>
      </c>
      <c r="K17">
        <v>38.9</v>
      </c>
      <c r="L17" t="s">
        <v>61</v>
      </c>
      <c r="M17" t="s">
        <v>213</v>
      </c>
      <c r="N17">
        <v>0.58799999999999997</v>
      </c>
      <c r="O17">
        <v>9.89</v>
      </c>
      <c r="P17">
        <v>32.5</v>
      </c>
      <c r="Q17" s="4"/>
      <c r="R17" s="4">
        <v>1</v>
      </c>
      <c r="S17" s="4">
        <v>1</v>
      </c>
      <c r="T17" s="4"/>
      <c r="U17" s="4">
        <v>38.9</v>
      </c>
      <c r="V17" s="4">
        <v>38.9</v>
      </c>
      <c r="W17" s="4">
        <v>38.9</v>
      </c>
      <c r="X17" s="5"/>
      <c r="Y17" s="5"/>
      <c r="Z17" s="7"/>
      <c r="AA17" s="7"/>
      <c r="AB17" s="4"/>
      <c r="AC17" s="4"/>
      <c r="AD17" s="4">
        <v>1</v>
      </c>
      <c r="AE17" s="4"/>
      <c r="AF17" s="4">
        <v>306.69801985000009</v>
      </c>
      <c r="AG17" s="4">
        <v>306.69801985000009</v>
      </c>
      <c r="AH17" s="4">
        <v>352.18464869408649</v>
      </c>
      <c r="AI17" s="5"/>
      <c r="AJ17" s="5"/>
      <c r="AK17" s="7"/>
      <c r="AL17" s="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customFormat="1" ht="15" x14ac:dyDescent="0.2">
      <c r="A18" s="1">
        <v>44119</v>
      </c>
      <c r="B18" t="s">
        <v>396</v>
      </c>
      <c r="C18" t="s">
        <v>230</v>
      </c>
      <c r="D18">
        <v>24</v>
      </c>
      <c r="E18">
        <v>1</v>
      </c>
      <c r="F18">
        <v>1</v>
      </c>
      <c r="G18" t="s">
        <v>60</v>
      </c>
      <c r="H18" t="s">
        <v>212</v>
      </c>
      <c r="I18">
        <v>8.2699999999999996E-2</v>
      </c>
      <c r="J18">
        <v>1.88</v>
      </c>
      <c r="K18">
        <v>40.4</v>
      </c>
      <c r="L18" t="s">
        <v>61</v>
      </c>
      <c r="M18" t="s">
        <v>213</v>
      </c>
      <c r="N18">
        <v>0.61</v>
      </c>
      <c r="O18">
        <v>10.4</v>
      </c>
      <c r="P18">
        <v>36.5</v>
      </c>
      <c r="Q18" s="4"/>
      <c r="R18" s="4">
        <v>1</v>
      </c>
      <c r="S18" s="4">
        <v>1</v>
      </c>
      <c r="T18" s="4"/>
      <c r="U18" s="4">
        <v>40.4</v>
      </c>
      <c r="V18" s="4">
        <v>40.4</v>
      </c>
      <c r="W18" s="4">
        <v>40.4</v>
      </c>
      <c r="X18" s="4"/>
      <c r="Y18" s="4"/>
      <c r="Z18" s="7"/>
      <c r="AA18" s="7"/>
      <c r="AD18" s="4">
        <v>1</v>
      </c>
      <c r="AE18" s="4"/>
      <c r="AF18" s="4">
        <v>350.54055999999997</v>
      </c>
      <c r="AG18" s="4">
        <v>350.54055999999997</v>
      </c>
      <c r="AH18" s="4">
        <v>398.68001420913583</v>
      </c>
      <c r="AI18" s="4"/>
      <c r="AJ18" s="4"/>
      <c r="AK18" s="7"/>
      <c r="AL18" s="7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customFormat="1" ht="15" x14ac:dyDescent="0.2">
      <c r="A19" s="1">
        <v>44119</v>
      </c>
      <c r="B19" t="s">
        <v>396</v>
      </c>
      <c r="C19" t="s">
        <v>231</v>
      </c>
      <c r="D19">
        <v>25</v>
      </c>
      <c r="E19">
        <v>1</v>
      </c>
      <c r="F19">
        <v>1</v>
      </c>
      <c r="G19" t="s">
        <v>60</v>
      </c>
      <c r="H19" t="s">
        <v>212</v>
      </c>
      <c r="I19">
        <v>8.0299999999999996E-2</v>
      </c>
      <c r="J19">
        <v>1.82</v>
      </c>
      <c r="K19">
        <v>38.6</v>
      </c>
      <c r="L19" t="s">
        <v>61</v>
      </c>
      <c r="M19" t="s">
        <v>213</v>
      </c>
      <c r="N19">
        <v>0.60199999999999998</v>
      </c>
      <c r="O19">
        <v>10.199999999999999</v>
      </c>
      <c r="P19">
        <v>34.9</v>
      </c>
      <c r="Q19" s="4"/>
      <c r="R19" s="4">
        <v>1</v>
      </c>
      <c r="S19" s="4">
        <v>1</v>
      </c>
      <c r="T19" s="4"/>
      <c r="U19" s="4">
        <v>38.6</v>
      </c>
      <c r="V19" s="4">
        <v>38.6</v>
      </c>
      <c r="W19" s="4">
        <v>38.6</v>
      </c>
      <c r="X19" s="5"/>
      <c r="Y19" s="5"/>
      <c r="AB19" s="7"/>
      <c r="AC19" s="7"/>
      <c r="AD19" s="4">
        <v>1</v>
      </c>
      <c r="AE19" s="4"/>
      <c r="AF19" s="4">
        <v>333.29913999999991</v>
      </c>
      <c r="AG19" s="4">
        <v>333.29913999999991</v>
      </c>
      <c r="AH19" s="4">
        <v>381.74252420749525</v>
      </c>
      <c r="AI19" s="5"/>
      <c r="AJ19" s="5"/>
      <c r="AM19" s="7"/>
      <c r="AN19" s="7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customFormat="1" ht="15" x14ac:dyDescent="0.2">
      <c r="A20" s="1">
        <v>44119</v>
      </c>
      <c r="B20" t="s">
        <v>396</v>
      </c>
      <c r="C20" t="s">
        <v>232</v>
      </c>
      <c r="D20">
        <v>26</v>
      </c>
      <c r="E20">
        <v>1</v>
      </c>
      <c r="F20">
        <v>1</v>
      </c>
      <c r="G20" t="s">
        <v>60</v>
      </c>
      <c r="H20" t="s">
        <v>212</v>
      </c>
      <c r="I20">
        <v>8.3599999999999994E-2</v>
      </c>
      <c r="J20">
        <v>1.85</v>
      </c>
      <c r="K20">
        <v>39.5</v>
      </c>
      <c r="L20" t="s">
        <v>61</v>
      </c>
      <c r="M20" t="s">
        <v>213</v>
      </c>
      <c r="N20">
        <v>0.64300000000000002</v>
      </c>
      <c r="O20">
        <v>10.8</v>
      </c>
      <c r="P20">
        <v>40.6</v>
      </c>
      <c r="Q20" s="4"/>
      <c r="R20" s="4">
        <v>1</v>
      </c>
      <c r="S20" s="4">
        <v>1</v>
      </c>
      <c r="T20" s="4"/>
      <c r="U20" s="4">
        <v>39.5</v>
      </c>
      <c r="V20" s="4">
        <v>39.5</v>
      </c>
      <c r="W20" s="4">
        <v>39.5</v>
      </c>
      <c r="X20" s="4"/>
      <c r="Y20" s="4"/>
      <c r="Z20" s="4"/>
      <c r="AA20" s="4"/>
      <c r="AB20" s="7"/>
      <c r="AC20" s="7"/>
      <c r="AD20" s="4">
        <v>1</v>
      </c>
      <c r="AE20" s="4"/>
      <c r="AF20" s="4">
        <v>385.21024000000006</v>
      </c>
      <c r="AG20" s="4">
        <v>385.21024000000006</v>
      </c>
      <c r="AH20" s="4">
        <v>436.46071315099857</v>
      </c>
      <c r="AI20" s="4"/>
      <c r="AJ20" s="4"/>
      <c r="AK20" s="4"/>
      <c r="AL20" s="4"/>
      <c r="AM20" s="7"/>
      <c r="AN20" s="7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customFormat="1" ht="15" x14ac:dyDescent="0.2">
      <c r="A21" s="1">
        <v>44119</v>
      </c>
      <c r="B21" t="s">
        <v>396</v>
      </c>
      <c r="C21" t="s">
        <v>233</v>
      </c>
      <c r="D21">
        <v>27</v>
      </c>
      <c r="E21">
        <v>1</v>
      </c>
      <c r="F21">
        <v>1</v>
      </c>
      <c r="G21" t="s">
        <v>60</v>
      </c>
      <c r="H21" t="s">
        <v>212</v>
      </c>
      <c r="I21">
        <v>8.2199999999999995E-2</v>
      </c>
      <c r="J21">
        <v>1.82</v>
      </c>
      <c r="K21">
        <v>38.4</v>
      </c>
      <c r="L21" t="s">
        <v>61</v>
      </c>
      <c r="M21" t="s">
        <v>213</v>
      </c>
      <c r="N21">
        <v>0.60799999999999998</v>
      </c>
      <c r="O21">
        <v>10.3</v>
      </c>
      <c r="P21">
        <v>35.6</v>
      </c>
      <c r="Q21" s="4"/>
      <c r="R21" s="4">
        <v>1</v>
      </c>
      <c r="S21" s="4">
        <v>1</v>
      </c>
      <c r="T21" s="4"/>
      <c r="U21" s="4">
        <v>38.4</v>
      </c>
      <c r="V21" s="4">
        <v>38.4</v>
      </c>
      <c r="W21" s="4">
        <v>38.4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v>341.91206500000004</v>
      </c>
      <c r="AG21" s="4">
        <v>341.91206500000004</v>
      </c>
      <c r="AH21" s="4">
        <v>392.60238384500951</v>
      </c>
      <c r="AI21" s="5"/>
      <c r="AJ21" s="5"/>
      <c r="AK21" s="4"/>
      <c r="AL21" s="4"/>
      <c r="AM21" s="5"/>
      <c r="AN21" s="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ht="15" x14ac:dyDescent="0.2">
      <c r="A22" s="1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V22"/>
      <c r="W22"/>
      <c r="X22"/>
      <c r="Y22"/>
      <c r="Z22"/>
      <c r="AA22"/>
    </row>
    <row r="23" spans="1:70" ht="15" x14ac:dyDescent="0.2">
      <c r="A23" s="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V23"/>
      <c r="W23"/>
      <c r="X23"/>
      <c r="Y23"/>
      <c r="Z23"/>
      <c r="AA23"/>
    </row>
    <row r="24" spans="1:70" x14ac:dyDescent="0.15">
      <c r="A24" s="8"/>
      <c r="V24" s="4" t="s">
        <v>35</v>
      </c>
      <c r="W24" s="4">
        <v>40</v>
      </c>
      <c r="AG24" s="4" t="s">
        <v>35</v>
      </c>
      <c r="AH24" s="4">
        <v>400</v>
      </c>
    </row>
    <row r="25" spans="1:70" x14ac:dyDescent="0.15">
      <c r="A25" s="8"/>
      <c r="V25" s="4" t="s">
        <v>31</v>
      </c>
      <c r="W25" s="4">
        <f>AVERAGE(W17:W21)</f>
        <v>39.160000000000004</v>
      </c>
      <c r="AG25" s="4" t="s">
        <v>31</v>
      </c>
      <c r="AH25" s="4">
        <f>AVERAGE(AH17:AH21)</f>
        <v>392.33405682134514</v>
      </c>
    </row>
    <row r="26" spans="1:70" x14ac:dyDescent="0.15">
      <c r="A26" s="8"/>
      <c r="V26" s="4" t="s">
        <v>32</v>
      </c>
      <c r="W26" s="4">
        <f>STDEV(W17:W21)</f>
        <v>0.80808415403347655</v>
      </c>
      <c r="AG26" s="4" t="s">
        <v>32</v>
      </c>
      <c r="AH26" s="4">
        <f>STDEV(AH17:AH21)</f>
        <v>30.461699351292172</v>
      </c>
    </row>
    <row r="27" spans="1:70" x14ac:dyDescent="0.15">
      <c r="A27" s="8"/>
      <c r="V27" s="4" t="s">
        <v>33</v>
      </c>
      <c r="W27" s="4">
        <f>100*(W26/W25)</f>
        <v>2.0635448264389082</v>
      </c>
      <c r="AG27" s="4" t="s">
        <v>33</v>
      </c>
      <c r="AH27" s="4">
        <f>100*(AH26/AH25)</f>
        <v>7.7642251091047481</v>
      </c>
    </row>
    <row r="28" spans="1:70" x14ac:dyDescent="0.15">
      <c r="A28" s="8"/>
      <c r="V28" s="4" t="s">
        <v>36</v>
      </c>
      <c r="W28" s="4">
        <f>100*(W25-W24)/W24</f>
        <v>-2.0999999999999908</v>
      </c>
      <c r="AG28" s="4" t="s">
        <v>36</v>
      </c>
      <c r="AH28" s="4">
        <f>100*(AH25-AH24)/AH24</f>
        <v>-1.9164857946637142</v>
      </c>
    </row>
    <row r="29" spans="1:70" x14ac:dyDescent="0.15">
      <c r="A29" s="8"/>
      <c r="V29" s="4" t="s">
        <v>55</v>
      </c>
      <c r="W29" s="4">
        <f>100*W25/W24</f>
        <v>97.9</v>
      </c>
      <c r="AG29" s="4" t="s">
        <v>55</v>
      </c>
      <c r="AH29" s="4">
        <f>100*AH25/AH24</f>
        <v>98.083514205336286</v>
      </c>
    </row>
    <row r="30" spans="1:70" x14ac:dyDescent="0.15">
      <c r="A30" s="8"/>
    </row>
    <row r="32" spans="1:70" customFormat="1" ht="15" x14ac:dyDescent="0.2">
      <c r="A32" s="1"/>
      <c r="R32" s="4"/>
      <c r="S32" s="4"/>
      <c r="T32" s="4"/>
      <c r="U32" s="4"/>
      <c r="V32" s="4"/>
      <c r="W32" s="4"/>
      <c r="Z32" s="7"/>
      <c r="AA32" s="7"/>
      <c r="AD32" s="4"/>
      <c r="AE32" s="4"/>
      <c r="AF32" s="4"/>
      <c r="AG32" s="4"/>
      <c r="AH32" s="4"/>
      <c r="AK32" s="7"/>
      <c r="AL32" s="7"/>
      <c r="AO32" s="4"/>
      <c r="AP32" s="4"/>
      <c r="AQ32" s="4"/>
    </row>
    <row r="33" spans="1:43" customFormat="1" ht="15" x14ac:dyDescent="0.2">
      <c r="A33" s="1"/>
      <c r="R33" s="4"/>
      <c r="S33" s="4"/>
      <c r="T33" s="4"/>
      <c r="U33" s="4"/>
      <c r="V33" s="4"/>
      <c r="W33" s="4"/>
      <c r="X33" s="5"/>
      <c r="Y33" s="5"/>
      <c r="AB33" s="7"/>
      <c r="AC33" s="7"/>
      <c r="AD33" s="4"/>
      <c r="AE33" s="4"/>
      <c r="AF33" s="4"/>
      <c r="AG33" s="4"/>
      <c r="AH33" s="4"/>
      <c r="AI33" s="5"/>
      <c r="AJ33" s="5"/>
      <c r="AM33" s="7"/>
      <c r="AN33" s="7"/>
      <c r="AO33" s="4"/>
      <c r="AP33" s="4"/>
      <c r="AQ33" s="4"/>
    </row>
    <row r="34" spans="1:43" customFormat="1" ht="15" x14ac:dyDescent="0.2">
      <c r="A34" s="1"/>
      <c r="R34" s="4"/>
      <c r="S34" s="4"/>
      <c r="T34" s="4"/>
      <c r="U34" s="4"/>
      <c r="V34" s="4"/>
      <c r="W34" s="4"/>
      <c r="X34" s="5"/>
      <c r="Y34" s="5"/>
      <c r="Z34" s="7"/>
      <c r="AA34" s="7"/>
      <c r="AB34" s="4"/>
      <c r="AC34" s="4"/>
      <c r="AD34" s="4"/>
      <c r="AE34" s="4"/>
      <c r="AF34" s="4"/>
      <c r="AG34" s="4"/>
      <c r="AH34" s="4"/>
      <c r="AI34" s="5"/>
      <c r="AJ34" s="5"/>
      <c r="AK34" s="7"/>
      <c r="AL34" s="7"/>
      <c r="AM34" s="4"/>
      <c r="AN34" s="4"/>
      <c r="AO34" s="4"/>
      <c r="AP34" s="4"/>
      <c r="AQ34" s="4"/>
    </row>
    <row r="35" spans="1:43" customFormat="1" ht="15" x14ac:dyDescent="0.2">
      <c r="A35" s="1"/>
      <c r="R35" s="4"/>
      <c r="S35" s="4"/>
      <c r="T35" s="4"/>
      <c r="U35" s="4"/>
      <c r="V35" s="4"/>
      <c r="W35" s="4"/>
      <c r="X35" s="4"/>
      <c r="Y35" s="4"/>
      <c r="Z35" s="7"/>
      <c r="AA35" s="7"/>
      <c r="AD35" s="4"/>
      <c r="AE35" s="4"/>
      <c r="AF35" s="4"/>
      <c r="AG35" s="4"/>
      <c r="AH35" s="4"/>
      <c r="AI35" s="4"/>
      <c r="AJ35" s="4"/>
      <c r="AK35" s="7"/>
      <c r="AL35" s="7"/>
      <c r="AO35" s="4"/>
      <c r="AP35" s="4"/>
      <c r="AQ35" s="4"/>
    </row>
    <row r="36" spans="1:43" customFormat="1" ht="15" x14ac:dyDescent="0.2">
      <c r="A36" s="1"/>
      <c r="R36" s="4"/>
      <c r="S36" s="4"/>
      <c r="T36" s="4"/>
      <c r="U36" s="4"/>
      <c r="V36" s="4"/>
      <c r="W36" s="4"/>
      <c r="X36" s="5"/>
      <c r="Y36" s="5"/>
      <c r="AB36" s="7"/>
      <c r="AC36" s="7"/>
      <c r="AD36" s="4"/>
      <c r="AE36" s="4"/>
      <c r="AF36" s="4"/>
      <c r="AG36" s="4"/>
      <c r="AH36" s="4"/>
      <c r="AI36" s="5"/>
      <c r="AJ36" s="5"/>
      <c r="AM36" s="7"/>
      <c r="AN36" s="7"/>
      <c r="AO36" s="4"/>
      <c r="AP36" s="4"/>
      <c r="AQ36" s="4"/>
    </row>
    <row r="37" spans="1:43" customFormat="1" ht="15" x14ac:dyDescent="0.2">
      <c r="A37" s="1"/>
      <c r="R37" s="4"/>
      <c r="S37" s="4"/>
      <c r="T37" s="4"/>
      <c r="U37" s="4"/>
      <c r="V37" s="4"/>
      <c r="W37" s="4"/>
      <c r="X37" s="5"/>
      <c r="Y37" s="5"/>
      <c r="AD37" s="4"/>
      <c r="AE37" s="4"/>
      <c r="AF37" s="4"/>
      <c r="AG37" s="4"/>
      <c r="AH37" s="4"/>
      <c r="AI37" s="5"/>
      <c r="AJ37" s="5"/>
      <c r="AO37" s="4"/>
      <c r="AP37" s="4"/>
      <c r="AQ37" s="4"/>
    </row>
    <row r="38" spans="1:43" customFormat="1" ht="15" x14ac:dyDescent="0.2">
      <c r="A38" s="1"/>
      <c r="R38" s="4"/>
      <c r="S38" s="4"/>
      <c r="T38" s="4"/>
      <c r="U38" s="4"/>
      <c r="V38" s="4"/>
      <c r="W38" s="4"/>
      <c r="Z38" s="7"/>
      <c r="AA38" s="7"/>
      <c r="AD38" s="4"/>
      <c r="AE38" s="4"/>
      <c r="AF38" s="4"/>
      <c r="AG38" s="4"/>
      <c r="AH38" s="4"/>
      <c r="AK38" s="7"/>
      <c r="AL38" s="7"/>
      <c r="AO38" s="4"/>
      <c r="AP38" s="4"/>
      <c r="AQ38" s="4"/>
    </row>
    <row r="39" spans="1:43" customFormat="1" ht="15" x14ac:dyDescent="0.2">
      <c r="A39" s="1"/>
      <c r="R39" s="4"/>
      <c r="S39" s="4"/>
      <c r="T39" s="4"/>
      <c r="U39" s="4"/>
      <c r="V39" s="4"/>
      <c r="W39" s="4"/>
      <c r="Z39" s="7"/>
      <c r="AA39" s="7"/>
      <c r="AD39" s="4"/>
      <c r="AE39" s="4"/>
      <c r="AF39" s="4"/>
      <c r="AG39" s="4"/>
      <c r="AH39" s="4"/>
      <c r="AK39" s="7"/>
      <c r="AL39" s="7"/>
      <c r="AO39" s="4"/>
      <c r="AP39" s="4"/>
      <c r="AQ39" s="4"/>
    </row>
    <row r="40" spans="1:43" ht="15" customHeight="1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U40" s="5"/>
      <c r="V40" s="5"/>
      <c r="W40" s="5"/>
      <c r="X40" s="5"/>
      <c r="AD40" s="5"/>
      <c r="AE40" s="5"/>
      <c r="AF40" s="5"/>
      <c r="AG40" s="5"/>
    </row>
    <row r="41" spans="1:43" ht="12" customHeight="1" x14ac:dyDescent="0.2">
      <c r="A41" s="8"/>
      <c r="J41" s="12"/>
      <c r="K41" s="12"/>
      <c r="O41" s="12"/>
      <c r="P41" s="12"/>
      <c r="U41" s="5"/>
      <c r="V41" s="15"/>
      <c r="W41" s="15"/>
      <c r="AD41" s="5"/>
      <c r="AE41" s="5"/>
      <c r="AF41" s="5"/>
      <c r="AG41" s="15"/>
      <c r="AH41" s="15"/>
    </row>
    <row r="42" spans="1:43" ht="15" x14ac:dyDescent="0.2">
      <c r="A42" s="8"/>
      <c r="J42" s="12"/>
      <c r="K42" s="13"/>
      <c r="O42" s="12"/>
      <c r="P42" s="13"/>
      <c r="V42" s="15"/>
      <c r="W42" s="16"/>
      <c r="X42" s="17"/>
      <c r="AG42" s="15"/>
      <c r="AH42" s="16"/>
    </row>
    <row r="43" spans="1:43" ht="15" x14ac:dyDescent="0.2">
      <c r="A43" s="8"/>
      <c r="J43" s="12"/>
      <c r="K43" s="13"/>
      <c r="O43" s="12"/>
      <c r="P43" s="13"/>
      <c r="V43" s="15"/>
      <c r="W43" s="16"/>
      <c r="AG43" s="15"/>
      <c r="AH43" s="16"/>
    </row>
    <row r="44" spans="1:43" ht="15" x14ac:dyDescent="0.2">
      <c r="J44" s="12"/>
      <c r="K44" s="13"/>
      <c r="O44" s="12"/>
      <c r="P44" s="13"/>
      <c r="V44" s="15"/>
      <c r="W44" s="16"/>
      <c r="AG44" s="15"/>
      <c r="AH44" s="16"/>
    </row>
    <row r="45" spans="1:43" ht="15" x14ac:dyDescent="0.2">
      <c r="J45" s="12"/>
      <c r="K45" s="13"/>
      <c r="O45" s="12"/>
      <c r="P45" s="13"/>
      <c r="V45" s="15"/>
      <c r="W45" s="16"/>
      <c r="AG45" s="15"/>
      <c r="AH45" s="16"/>
    </row>
    <row r="46" spans="1:43" ht="15" x14ac:dyDescent="0.2">
      <c r="J46" s="12"/>
      <c r="K46" s="14"/>
      <c r="O46" s="12"/>
      <c r="P46" s="14"/>
      <c r="V46" s="15"/>
      <c r="W46" s="18"/>
      <c r="AG46" s="15"/>
      <c r="AH46" s="18"/>
    </row>
    <row r="47" spans="1:43" ht="15" x14ac:dyDescent="0.2">
      <c r="J47" s="12"/>
      <c r="K47" s="14"/>
      <c r="O47" s="12"/>
      <c r="P47" s="14"/>
      <c r="V47" s="15"/>
      <c r="W47" s="18"/>
      <c r="AG47" s="15"/>
      <c r="AH47" s="18"/>
    </row>
    <row r="48" spans="1:43" ht="15" x14ac:dyDescent="0.2">
      <c r="J48" s="12"/>
      <c r="K48" s="14"/>
      <c r="O48" s="12"/>
      <c r="P48" s="14"/>
      <c r="V48" s="15"/>
      <c r="W48" s="18"/>
      <c r="AG48" s="15"/>
      <c r="AH48" s="18"/>
    </row>
    <row r="49" spans="1:34" ht="15" x14ac:dyDescent="0.2">
      <c r="J49" s="12"/>
      <c r="K49" s="14"/>
      <c r="O49" s="12"/>
      <c r="P49" s="14"/>
      <c r="V49" s="15"/>
      <c r="W49" s="18"/>
      <c r="AG49" s="15"/>
      <c r="AH49" s="18"/>
    </row>
    <row r="50" spans="1:34" ht="15" x14ac:dyDescent="0.2">
      <c r="J50" s="12"/>
      <c r="K50" s="14"/>
      <c r="O50" s="12"/>
      <c r="P50" s="14"/>
      <c r="V50" s="15"/>
      <c r="W50" s="18"/>
      <c r="AG50" s="15"/>
      <c r="AH50" s="18"/>
    </row>
    <row r="51" spans="1:34" ht="15" x14ac:dyDescent="0.2">
      <c r="J51" s="12"/>
      <c r="K51" s="14"/>
      <c r="O51" s="12"/>
      <c r="P51" s="14"/>
      <c r="V51" s="15"/>
      <c r="W51" s="18"/>
      <c r="AG51" s="15"/>
      <c r="AH51" s="18"/>
    </row>
    <row r="52" spans="1:34" ht="15" x14ac:dyDescent="0.2">
      <c r="J52" s="12"/>
      <c r="K52" s="14"/>
      <c r="O52" s="12"/>
      <c r="P52" s="14"/>
    </row>
    <row r="53" spans="1:34" ht="15" x14ac:dyDescent="0.2">
      <c r="J53" s="12"/>
      <c r="K53" s="12"/>
    </row>
    <row r="56" spans="1:34" ht="15" x14ac:dyDescent="0.2">
      <c r="A56" s="1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X56" s="5"/>
      <c r="Y56" s="5"/>
    </row>
    <row r="57" spans="1:34" ht="15" x14ac:dyDescent="0.2">
      <c r="A57" s="1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AB57" s="5"/>
      <c r="AC57" s="5"/>
    </row>
    <row r="58" spans="1:34" ht="15" x14ac:dyDescent="0.2">
      <c r="A58" s="1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X58" s="5"/>
      <c r="Y58" s="5"/>
    </row>
    <row r="59" spans="1:34" ht="15" x14ac:dyDescent="0.2">
      <c r="A59" s="1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X59" s="5"/>
      <c r="Y59" s="5"/>
    </row>
    <row r="60" spans="1:34" ht="15" x14ac:dyDescent="0.2">
      <c r="A60" s="1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X60" s="5"/>
      <c r="Y60" s="5"/>
    </row>
    <row r="61" spans="1:34" ht="15" x14ac:dyDescent="0.2">
      <c r="A61" s="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Z61" s="5"/>
      <c r="AA61" s="5"/>
      <c r="AB61" s="5"/>
      <c r="AC61" s="5"/>
    </row>
    <row r="62" spans="1:34" ht="15" x14ac:dyDescent="0.2">
      <c r="A62" s="1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X62" s="5"/>
      <c r="Y62" s="5"/>
      <c r="Z62" s="5"/>
      <c r="AA62" s="5"/>
    </row>
    <row r="63" spans="1:34" ht="15" x14ac:dyDescent="0.2">
      <c r="A63" s="1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X63" s="5"/>
      <c r="Y63" s="5"/>
    </row>
    <row r="64" spans="1:34" ht="15" x14ac:dyDescent="0.2">
      <c r="A64" s="1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Z64" s="5"/>
      <c r="AA64" s="5"/>
    </row>
    <row r="65" spans="1:70" ht="15" x14ac:dyDescent="0.2">
      <c r="A65" s="1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X65" s="5"/>
      <c r="Y65" s="5"/>
      <c r="AB65" s="5"/>
      <c r="AC65" s="5"/>
    </row>
    <row r="66" spans="1:70" ht="15" x14ac:dyDescent="0.2">
      <c r="A66" s="1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X66" s="5"/>
      <c r="Y66" s="5"/>
    </row>
    <row r="67" spans="1:70" ht="15" x14ac:dyDescent="0.2">
      <c r="A67" s="1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X67" s="5"/>
      <c r="Y67" s="5"/>
    </row>
    <row r="68" spans="1:70" ht="15" x14ac:dyDescent="0.2">
      <c r="A68" s="1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X68" s="5"/>
      <c r="Y68" s="5"/>
      <c r="AB68" s="5"/>
      <c r="AC68" s="5"/>
    </row>
    <row r="69" spans="1:70" ht="15" x14ac:dyDescent="0.2">
      <c r="A69" s="1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X69" s="5"/>
      <c r="Y69" s="5"/>
    </row>
    <row r="70" spans="1:70" ht="15" x14ac:dyDescent="0.2">
      <c r="A70" s="1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X70" s="5"/>
      <c r="Y70" s="5"/>
    </row>
    <row r="71" spans="1:70" ht="15" x14ac:dyDescent="0.2">
      <c r="A71" s="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X71" s="5"/>
      <c r="Y71" s="5"/>
      <c r="Z71" s="5"/>
      <c r="AA71" s="5"/>
    </row>
    <row r="74" spans="1:70" customFormat="1" ht="15" x14ac:dyDescent="0.2">
      <c r="A74" s="1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4"/>
      <c r="AC74" s="4"/>
      <c r="AD74" s="4"/>
      <c r="AE74" s="4"/>
      <c r="AF74" s="4"/>
      <c r="AG74" s="4"/>
      <c r="AH74" s="4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5" x14ac:dyDescent="0.2">
      <c r="A75" s="1"/>
      <c r="Q75" s="4"/>
      <c r="R75" s="4"/>
      <c r="S75" s="4"/>
      <c r="T75" s="4"/>
      <c r="U75" s="4"/>
      <c r="V75" s="4"/>
      <c r="W75" s="4"/>
      <c r="X75" s="5"/>
      <c r="Y75" s="5"/>
      <c r="Z75" s="4"/>
      <c r="AA75" s="4"/>
      <c r="AB75" s="4"/>
      <c r="AC75" s="4"/>
      <c r="AD75" s="4"/>
      <c r="AE75" s="4"/>
      <c r="AF75" s="4"/>
      <c r="AG75" s="4"/>
      <c r="AH75" s="4"/>
      <c r="AI75" s="5"/>
      <c r="AJ75" s="5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5" x14ac:dyDescent="0.2">
      <c r="A76" s="1"/>
      <c r="Q76" s="4"/>
      <c r="R76" s="4"/>
      <c r="S76" s="4"/>
      <c r="T76" s="4"/>
      <c r="U76" s="4"/>
      <c r="V76" s="4"/>
      <c r="W76" s="4"/>
      <c r="X76" s="4"/>
      <c r="Y76" s="4"/>
      <c r="Z76" s="5"/>
      <c r="AA76" s="5"/>
      <c r="AB76" s="4"/>
      <c r="AC76" s="4"/>
      <c r="AD76" s="4"/>
      <c r="AE76" s="4"/>
      <c r="AF76" s="4"/>
      <c r="AG76" s="4"/>
      <c r="AH76" s="4"/>
      <c r="AI76" s="4"/>
      <c r="AJ76" s="4"/>
      <c r="AK76" s="5"/>
      <c r="AL76" s="5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customFormat="1" ht="15" x14ac:dyDescent="0.2">
      <c r="A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5"/>
      <c r="AC77" s="5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customFormat="1" ht="15" x14ac:dyDescent="0.2">
      <c r="A78" s="1"/>
      <c r="Q78" s="4"/>
      <c r="R78" s="4"/>
      <c r="S78" s="4"/>
      <c r="T78" s="4"/>
      <c r="U78" s="4"/>
      <c r="V78" s="4"/>
      <c r="W78" s="4"/>
      <c r="X78" s="5"/>
      <c r="Y78" s="5"/>
      <c r="Z78" s="4"/>
      <c r="AA78" s="4"/>
      <c r="AB78" s="5"/>
      <c r="AC78" s="5"/>
      <c r="AD78" s="4"/>
      <c r="AE78" s="4"/>
      <c r="AF78" s="4"/>
      <c r="AG78" s="4"/>
      <c r="AH78" s="4"/>
      <c r="AI78" s="5"/>
      <c r="AJ78" s="5"/>
      <c r="AK78" s="4"/>
      <c r="AL78" s="4"/>
      <c r="AM78" s="5"/>
      <c r="AN78" s="5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customFormat="1" ht="15" x14ac:dyDescent="0.2">
      <c r="A79" s="1"/>
      <c r="Q79" s="4"/>
      <c r="R79" s="4"/>
      <c r="S79" s="4"/>
      <c r="T79" s="4"/>
      <c r="U79" s="4"/>
      <c r="V79" s="4"/>
      <c r="W79" s="4"/>
      <c r="X79" s="5"/>
      <c r="Y79" s="5"/>
      <c r="Z79" s="4"/>
      <c r="AA79" s="4"/>
      <c r="AB79" s="4"/>
      <c r="AC79" s="4"/>
      <c r="AD79" s="4"/>
      <c r="AE79" s="4"/>
      <c r="AF79" s="4"/>
      <c r="AG79" s="4"/>
      <c r="AH79" s="4"/>
      <c r="AI79" s="5"/>
      <c r="AJ79" s="5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customFormat="1" ht="15" x14ac:dyDescent="0.2">
      <c r="A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/>
      <c r="AC80" s="5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5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customFormat="1" ht="15" x14ac:dyDescent="0.2">
      <c r="A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5"/>
      <c r="AC81" s="5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ht="15" customHeight="1" x14ac:dyDescent="0.2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U82" s="5"/>
      <c r="V82" s="5"/>
      <c r="AD82" s="5"/>
      <c r="AE82" s="5"/>
    </row>
    <row r="83" spans="1:70" ht="15" customHeight="1" x14ac:dyDescent="0.2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U83" s="5"/>
      <c r="V83" s="5"/>
      <c r="AD83" s="5"/>
      <c r="AE83" s="5"/>
    </row>
    <row r="84" spans="1:70" ht="15" customHeight="1" x14ac:dyDescent="0.2">
      <c r="A84" s="10"/>
      <c r="B84" s="11"/>
      <c r="C84" s="11"/>
      <c r="D84" s="11"/>
      <c r="E84" s="11"/>
      <c r="F84" s="11"/>
      <c r="G84" s="11"/>
      <c r="H84" s="11"/>
      <c r="I84" s="11"/>
      <c r="J84" s="15"/>
      <c r="K84" s="15"/>
      <c r="L84" s="11"/>
      <c r="M84" s="11"/>
      <c r="N84" s="11"/>
      <c r="O84" s="15"/>
      <c r="P84" s="15"/>
      <c r="U84" s="5"/>
      <c r="V84" s="5"/>
      <c r="W84" s="5"/>
      <c r="X84" s="5"/>
      <c r="AD84" s="5"/>
      <c r="AE84" s="5"/>
      <c r="AF84" s="5"/>
      <c r="AG84" s="5"/>
    </row>
    <row r="85" spans="1:70" ht="15" customHeight="1" x14ac:dyDescent="0.2">
      <c r="A85" s="10"/>
      <c r="B85" s="11"/>
      <c r="C85" s="11"/>
      <c r="D85" s="11"/>
      <c r="E85" s="11"/>
      <c r="F85" s="11"/>
      <c r="G85" s="11"/>
      <c r="H85" s="11"/>
      <c r="I85" s="11"/>
      <c r="J85" s="15"/>
      <c r="K85" s="16"/>
      <c r="L85" s="11"/>
      <c r="M85" s="11"/>
      <c r="N85" s="11"/>
      <c r="O85" s="15"/>
      <c r="P85" s="16"/>
      <c r="U85" s="5"/>
      <c r="V85" s="5"/>
      <c r="W85" s="5"/>
      <c r="X85" s="5"/>
      <c r="AD85" s="5"/>
      <c r="AE85" s="5"/>
      <c r="AF85" s="5"/>
      <c r="AG85" s="5"/>
    </row>
    <row r="86" spans="1:70" ht="12" customHeight="1" x14ac:dyDescent="0.2">
      <c r="A86" s="8"/>
      <c r="J86" s="15"/>
      <c r="K86" s="16"/>
      <c r="O86" s="15"/>
      <c r="P86" s="16"/>
      <c r="S86" s="12"/>
      <c r="T86" s="13"/>
      <c r="X86" s="12"/>
      <c r="Y86" s="13"/>
      <c r="AB86" s="12"/>
      <c r="AC86" s="13"/>
      <c r="AD86" s="5"/>
      <c r="AE86" s="5"/>
      <c r="AF86" s="5"/>
      <c r="AG86" s="5"/>
    </row>
    <row r="87" spans="1:70" ht="15" x14ac:dyDescent="0.2">
      <c r="A87" s="8"/>
      <c r="J87" s="15"/>
      <c r="K87" s="16"/>
      <c r="O87" s="15"/>
      <c r="P87" s="16"/>
      <c r="S87" s="12"/>
      <c r="T87" s="13"/>
      <c r="X87" s="12"/>
      <c r="Y87" s="13"/>
      <c r="AB87" s="12"/>
      <c r="AC87" s="13"/>
    </row>
    <row r="88" spans="1:70" ht="15" x14ac:dyDescent="0.2">
      <c r="A88" s="8"/>
      <c r="J88" s="15"/>
      <c r="K88" s="16"/>
      <c r="O88" s="15"/>
      <c r="P88" s="16"/>
      <c r="S88" s="12"/>
      <c r="T88" s="13"/>
      <c r="X88" s="12"/>
      <c r="Y88" s="13"/>
      <c r="AB88" s="12"/>
      <c r="AC88" s="13"/>
    </row>
    <row r="89" spans="1:70" ht="15" x14ac:dyDescent="0.2">
      <c r="J89" s="15"/>
      <c r="K89" s="18"/>
      <c r="O89" s="15"/>
      <c r="P89" s="18"/>
      <c r="S89" s="12"/>
      <c r="T89" s="13"/>
      <c r="X89" s="12"/>
      <c r="Y89" s="13"/>
      <c r="AB89" s="12"/>
      <c r="AC89" s="13"/>
    </row>
    <row r="90" spans="1:70" ht="15" x14ac:dyDescent="0.2">
      <c r="J90" s="15"/>
      <c r="K90" s="18"/>
      <c r="O90" s="15"/>
      <c r="P90" s="18"/>
      <c r="S90" s="12"/>
      <c r="T90" s="14"/>
      <c r="X90" s="12"/>
      <c r="Y90" s="14"/>
      <c r="AB90" s="12"/>
      <c r="AC90" s="14"/>
    </row>
    <row r="91" spans="1:70" ht="15" x14ac:dyDescent="0.2">
      <c r="J91" s="15"/>
      <c r="K91" s="18"/>
      <c r="O91" s="15"/>
      <c r="P91" s="18"/>
      <c r="S91" s="12"/>
      <c r="T91" s="14"/>
      <c r="X91" s="12"/>
      <c r="Y91" s="14"/>
      <c r="AB91" s="12"/>
      <c r="AC91" s="14"/>
    </row>
    <row r="92" spans="1:70" ht="15" x14ac:dyDescent="0.2">
      <c r="J92" s="15"/>
      <c r="K92" s="18"/>
      <c r="O92" s="15"/>
      <c r="P92" s="18"/>
      <c r="S92" s="12"/>
      <c r="T92" s="14"/>
      <c r="X92" s="12"/>
      <c r="Y92" s="14"/>
      <c r="AB92" s="12"/>
      <c r="AC92" s="14"/>
    </row>
    <row r="93" spans="1:70" ht="15" x14ac:dyDescent="0.2">
      <c r="J93" s="15"/>
      <c r="K93" s="18"/>
      <c r="O93" s="15"/>
      <c r="P93" s="18"/>
      <c r="S93" s="12"/>
      <c r="T93" s="14"/>
      <c r="X93" s="12"/>
      <c r="Y93" s="14"/>
      <c r="AB93" s="12"/>
      <c r="AC93" s="14"/>
    </row>
    <row r="94" spans="1:70" ht="15" x14ac:dyDescent="0.2">
      <c r="J94" s="15"/>
      <c r="K94" s="18"/>
      <c r="O94" s="15"/>
      <c r="P94" s="18"/>
      <c r="S94" s="12"/>
      <c r="T94" s="14"/>
      <c r="X94" s="12"/>
      <c r="Y94" s="14"/>
      <c r="AB94" s="12"/>
      <c r="AC94" s="14"/>
    </row>
    <row r="95" spans="1:70" ht="15" x14ac:dyDescent="0.2">
      <c r="J95" s="12"/>
      <c r="K95" s="14"/>
      <c r="O95" s="12"/>
      <c r="P95" s="14"/>
      <c r="S95" s="12"/>
      <c r="T95" s="14"/>
      <c r="X95" s="12"/>
      <c r="Y95" s="14"/>
      <c r="AB95" s="12"/>
      <c r="AC95" s="14"/>
    </row>
    <row r="96" spans="1:70" ht="15" x14ac:dyDescent="0.2">
      <c r="J96" s="12"/>
      <c r="K96" s="12"/>
      <c r="O96" s="12"/>
      <c r="P96" s="12"/>
    </row>
    <row r="97" spans="10:16" ht="15" x14ac:dyDescent="0.2">
      <c r="J97" s="12"/>
      <c r="K97" s="14"/>
      <c r="O97" s="12"/>
      <c r="P97" s="14"/>
    </row>
  </sheetData>
  <conditionalFormatting sqref="AC6">
    <cfRule type="cellIs" dxfId="8" priority="3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R351"/>
  <sheetViews>
    <sheetView topLeftCell="AE13" zoomScale="80" zoomScaleNormal="80" workbookViewId="0">
      <selection activeCell="AV23" sqref="AV23:AV233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23.33203125" customWidth="1"/>
  </cols>
  <sheetData>
    <row r="2" spans="14:23" x14ac:dyDescent="0.2">
      <c r="N2" t="s">
        <v>62</v>
      </c>
      <c r="O2" t="s">
        <v>403</v>
      </c>
      <c r="P2" t="s">
        <v>404</v>
      </c>
      <c r="Q2" t="s">
        <v>374</v>
      </c>
      <c r="R2" t="s">
        <v>375</v>
      </c>
      <c r="T2" t="s">
        <v>394</v>
      </c>
      <c r="U2" t="s">
        <v>395</v>
      </c>
    </row>
    <row r="3" spans="14:23" x14ac:dyDescent="0.2">
      <c r="N3">
        <v>1500</v>
      </c>
      <c r="O3">
        <v>23.4</v>
      </c>
      <c r="P3">
        <v>22.3</v>
      </c>
      <c r="Q3">
        <v>21.8</v>
      </c>
      <c r="R3">
        <v>21.6</v>
      </c>
      <c r="T3" s="24">
        <f t="shared" ref="T3:T9" si="0">(5.028*O3^2)+(-35.739*O3)+38.91</f>
        <v>1955.7490799999998</v>
      </c>
      <c r="U3" s="24">
        <f t="shared" ref="U3:U9" si="1">(5.079*R3^2)+(-31.882*R3)+30.124</f>
        <v>1711.13104</v>
      </c>
      <c r="W3" t="s">
        <v>358</v>
      </c>
    </row>
    <row r="4" spans="14:23" x14ac:dyDescent="0.2">
      <c r="N4">
        <v>1000</v>
      </c>
      <c r="O4">
        <v>18</v>
      </c>
      <c r="P4">
        <v>17.399999999999999</v>
      </c>
      <c r="Q4">
        <v>16.100000000000001</v>
      </c>
      <c r="R4">
        <v>15.5</v>
      </c>
      <c r="T4" s="24">
        <f t="shared" si="0"/>
        <v>1024.68</v>
      </c>
      <c r="U4" s="24">
        <f t="shared" si="1"/>
        <v>756.18274999999994</v>
      </c>
      <c r="W4" t="s">
        <v>405</v>
      </c>
    </row>
    <row r="5" spans="14:23" x14ac:dyDescent="0.2">
      <c r="N5">
        <v>500</v>
      </c>
      <c r="O5">
        <v>12.1</v>
      </c>
      <c r="P5">
        <v>12</v>
      </c>
      <c r="Q5">
        <v>10.6</v>
      </c>
      <c r="R5">
        <v>9.7200000000000006</v>
      </c>
      <c r="T5" s="24">
        <f t="shared" si="0"/>
        <v>342.61757999999998</v>
      </c>
      <c r="U5" s="24">
        <f t="shared" si="1"/>
        <v>200.08675359999998</v>
      </c>
      <c r="W5" t="s">
        <v>406</v>
      </c>
    </row>
    <row r="6" spans="14:23" x14ac:dyDescent="0.2">
      <c r="N6">
        <v>250</v>
      </c>
      <c r="O6">
        <v>8.94</v>
      </c>
      <c r="P6">
        <v>9.07</v>
      </c>
      <c r="Q6">
        <v>8.1300000000000008</v>
      </c>
      <c r="R6">
        <v>7.79</v>
      </c>
      <c r="T6" s="24">
        <f t="shared" si="0"/>
        <v>121.2592008</v>
      </c>
      <c r="U6" s="24">
        <f t="shared" si="1"/>
        <v>89.977763899999957</v>
      </c>
    </row>
    <row r="7" spans="14:23" x14ac:dyDescent="0.2">
      <c r="N7">
        <v>100</v>
      </c>
      <c r="O7">
        <v>7.4</v>
      </c>
      <c r="P7">
        <v>7.18</v>
      </c>
      <c r="Q7">
        <v>6.87</v>
      </c>
      <c r="R7">
        <v>5.96</v>
      </c>
      <c r="T7" s="24">
        <f t="shared" si="0"/>
        <v>49.774680000000018</v>
      </c>
      <c r="U7" s="24">
        <f t="shared" si="1"/>
        <v>20.521486399999961</v>
      </c>
      <c r="W7" t="s">
        <v>408</v>
      </c>
    </row>
    <row r="8" spans="14:23" x14ac:dyDescent="0.2">
      <c r="N8">
        <v>50</v>
      </c>
      <c r="O8">
        <v>6.92</v>
      </c>
      <c r="P8">
        <v>6.74</v>
      </c>
      <c r="Q8">
        <v>6.87</v>
      </c>
      <c r="R8">
        <v>6.33</v>
      </c>
      <c r="T8" s="24">
        <f t="shared" si="0"/>
        <v>32.3689392</v>
      </c>
      <c r="U8" s="24">
        <f t="shared" si="1"/>
        <v>31.820883099999978</v>
      </c>
      <c r="W8" t="s">
        <v>409</v>
      </c>
    </row>
    <row r="9" spans="14:23" x14ac:dyDescent="0.2">
      <c r="N9">
        <v>0</v>
      </c>
      <c r="O9">
        <v>6.07</v>
      </c>
      <c r="P9">
        <v>6.12</v>
      </c>
      <c r="Q9">
        <v>5.5</v>
      </c>
      <c r="R9">
        <v>4.82</v>
      </c>
      <c r="T9" s="24">
        <f t="shared" si="0"/>
        <v>7.2304271999999798</v>
      </c>
      <c r="U9" s="24">
        <f t="shared" si="1"/>
        <v>-5.5498804000000028</v>
      </c>
      <c r="W9" t="s">
        <v>410</v>
      </c>
    </row>
    <row r="11" spans="14:23" x14ac:dyDescent="0.2">
      <c r="Q11" t="s">
        <v>472</v>
      </c>
    </row>
    <row r="13" spans="14:23" x14ac:dyDescent="0.2">
      <c r="N13" t="s">
        <v>407</v>
      </c>
      <c r="O13" t="s">
        <v>403</v>
      </c>
      <c r="P13" t="s">
        <v>404</v>
      </c>
      <c r="Q13" t="s">
        <v>374</v>
      </c>
      <c r="R13" t="s">
        <v>375</v>
      </c>
      <c r="T13" t="s">
        <v>394</v>
      </c>
      <c r="U13" t="s">
        <v>395</v>
      </c>
    </row>
    <row r="14" spans="14:23" x14ac:dyDescent="0.2">
      <c r="N14">
        <v>150</v>
      </c>
      <c r="O14">
        <v>5.51</v>
      </c>
      <c r="P14">
        <v>5.57</v>
      </c>
      <c r="Q14">
        <v>5.73</v>
      </c>
      <c r="R14">
        <v>5.85</v>
      </c>
    </row>
    <row r="15" spans="14:23" x14ac:dyDescent="0.2">
      <c r="N15">
        <v>100</v>
      </c>
      <c r="O15">
        <v>3.88</v>
      </c>
      <c r="P15">
        <v>3.84</v>
      </c>
      <c r="Q15">
        <v>3.86</v>
      </c>
      <c r="R15">
        <v>3.54</v>
      </c>
    </row>
    <row r="16" spans="14:23" x14ac:dyDescent="0.2">
      <c r="N16">
        <v>50</v>
      </c>
      <c r="O16">
        <v>2.2000000000000002</v>
      </c>
      <c r="P16">
        <v>2.1800000000000002</v>
      </c>
      <c r="Q16">
        <v>2.17</v>
      </c>
      <c r="R16">
        <v>1.89</v>
      </c>
    </row>
    <row r="17" spans="1:70" x14ac:dyDescent="0.2">
      <c r="N17">
        <v>25</v>
      </c>
      <c r="O17">
        <v>1.37</v>
      </c>
      <c r="P17">
        <v>1.4</v>
      </c>
      <c r="Q17">
        <v>1.3</v>
      </c>
      <c r="R17">
        <v>1.1499999999999999</v>
      </c>
    </row>
    <row r="18" spans="1:70" x14ac:dyDescent="0.2">
      <c r="N18">
        <v>10</v>
      </c>
      <c r="O18">
        <v>0.83</v>
      </c>
      <c r="P18">
        <v>0.83599999999999997</v>
      </c>
      <c r="Q18">
        <v>0.81399999999999995</v>
      </c>
      <c r="R18">
        <v>0.56000000000000005</v>
      </c>
    </row>
    <row r="19" spans="1:70" x14ac:dyDescent="0.2">
      <c r="N19">
        <v>5</v>
      </c>
      <c r="O19">
        <v>0.71199999999999997</v>
      </c>
      <c r="P19">
        <v>0.61199999999999999</v>
      </c>
      <c r="Q19">
        <v>0.69399999999999995</v>
      </c>
      <c r="R19">
        <v>0.4</v>
      </c>
    </row>
    <row r="20" spans="1:70" x14ac:dyDescent="0.2">
      <c r="N20">
        <v>0</v>
      </c>
      <c r="O20">
        <v>0.48399999999999999</v>
      </c>
      <c r="P20">
        <v>0.47299999999999998</v>
      </c>
      <c r="Q20">
        <v>0.44500000000000001</v>
      </c>
      <c r="R20">
        <v>0.29199999999999998</v>
      </c>
    </row>
    <row r="22" spans="1:70" s="2" customFormat="1" ht="85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6</v>
      </c>
      <c r="M22" s="2" t="s">
        <v>7</v>
      </c>
      <c r="N22" s="2" t="s">
        <v>8</v>
      </c>
      <c r="O22" s="2" t="s">
        <v>9</v>
      </c>
      <c r="P22" s="2" t="s">
        <v>10</v>
      </c>
      <c r="Q22" s="3" t="s">
        <v>16</v>
      </c>
      <c r="R22" s="3" t="s">
        <v>48</v>
      </c>
      <c r="S22" s="3" t="s">
        <v>17</v>
      </c>
      <c r="T22" s="3" t="s">
        <v>18</v>
      </c>
      <c r="U22" s="3" t="s">
        <v>49</v>
      </c>
      <c r="V22" s="3" t="s">
        <v>50</v>
      </c>
      <c r="W22" s="3" t="s">
        <v>51</v>
      </c>
      <c r="X22" s="2" t="s">
        <v>19</v>
      </c>
      <c r="Y22" s="2" t="s">
        <v>20</v>
      </c>
      <c r="Z22" s="2" t="s">
        <v>21</v>
      </c>
      <c r="AA22" s="2" t="s">
        <v>22</v>
      </c>
      <c r="AB22" s="2" t="s">
        <v>23</v>
      </c>
      <c r="AC22" s="2" t="s">
        <v>24</v>
      </c>
      <c r="AD22" s="3" t="s">
        <v>59</v>
      </c>
      <c r="AE22" s="3" t="s">
        <v>18</v>
      </c>
      <c r="AF22" s="3" t="s">
        <v>52</v>
      </c>
      <c r="AG22" s="3" t="s">
        <v>53</v>
      </c>
      <c r="AH22" s="3" t="s">
        <v>54</v>
      </c>
      <c r="AI22" s="2" t="s">
        <v>25</v>
      </c>
      <c r="AJ22" s="2" t="s">
        <v>26</v>
      </c>
      <c r="AK22" s="2" t="s">
        <v>27</v>
      </c>
      <c r="AL22" s="2" t="s">
        <v>28</v>
      </c>
      <c r="AM22" s="2" t="s">
        <v>29</v>
      </c>
      <c r="AN22" s="2" t="s">
        <v>30</v>
      </c>
      <c r="AO22" s="3" t="s">
        <v>360</v>
      </c>
      <c r="AP22" s="2" t="s">
        <v>359</v>
      </c>
      <c r="AQ22" s="2" t="s">
        <v>376</v>
      </c>
      <c r="AR22" s="3" t="s">
        <v>411</v>
      </c>
      <c r="AS22" s="3"/>
      <c r="AT22" s="3" t="s">
        <v>412</v>
      </c>
      <c r="AU22" s="3" t="s">
        <v>413</v>
      </c>
      <c r="AV22" s="3" t="s">
        <v>414</v>
      </c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70" x14ac:dyDescent="0.2">
      <c r="A23" s="1">
        <v>44119</v>
      </c>
      <c r="B23" t="s">
        <v>211</v>
      </c>
      <c r="C23" t="s">
        <v>14</v>
      </c>
      <c r="D23" t="s">
        <v>58</v>
      </c>
      <c r="E23">
        <v>1</v>
      </c>
      <c r="F23">
        <v>1</v>
      </c>
      <c r="G23" t="s">
        <v>60</v>
      </c>
      <c r="H23" t="s">
        <v>212</v>
      </c>
      <c r="I23">
        <v>0.104</v>
      </c>
      <c r="J23">
        <v>0.92100000000000004</v>
      </c>
      <c r="K23">
        <v>5990</v>
      </c>
      <c r="L23" t="s">
        <v>61</v>
      </c>
      <c r="M23" t="s">
        <v>213</v>
      </c>
      <c r="N23">
        <v>1.93</v>
      </c>
      <c r="O23">
        <v>33.799999999999997</v>
      </c>
      <c r="P23">
        <v>291</v>
      </c>
      <c r="Q23" s="4"/>
      <c r="R23" s="4">
        <v>1</v>
      </c>
      <c r="S23" s="4">
        <v>1</v>
      </c>
      <c r="T23" s="4"/>
      <c r="U23" s="4">
        <f t="shared" ref="U23:U86" si="2">K23</f>
        <v>5990</v>
      </c>
      <c r="V23" s="4">
        <f>IF(R23=1,U23,(U23-6.8))</f>
        <v>5990</v>
      </c>
      <c r="W23" s="4">
        <f>IF(R23=1,U23,(V23*R23))</f>
        <v>5990</v>
      </c>
      <c r="X23" s="4"/>
      <c r="Y23" s="4"/>
      <c r="Z23" s="4"/>
      <c r="AA23" s="4"/>
      <c r="AB23" s="4"/>
      <c r="AC23" s="4"/>
      <c r="AD23" s="4">
        <v>2</v>
      </c>
      <c r="AE23" s="4" t="s">
        <v>473</v>
      </c>
      <c r="AF23" s="24">
        <f>(-0.6629*O23^2)+(112.33*O23)-633.57</f>
        <v>2405.8605239999993</v>
      </c>
      <c r="AG23" s="4">
        <f>IF(R23=1,AF23,(AF23-379))</f>
        <v>2405.8605239999993</v>
      </c>
      <c r="AH23" s="4">
        <f>IF(R23=1,AF23,(AG23*R23))</f>
        <v>2405.8605239999993</v>
      </c>
      <c r="AI23" s="4"/>
      <c r="AJ23" s="4"/>
      <c r="AK23" s="4"/>
      <c r="AL23" s="4"/>
      <c r="AM23" s="4"/>
      <c r="AN23" s="4"/>
      <c r="AO23" s="4"/>
      <c r="AP23" s="4">
        <v>1</v>
      </c>
      <c r="AQ23" s="4"/>
      <c r="AR23" s="4"/>
      <c r="AS23" s="4"/>
      <c r="AT23" s="4">
        <f>(-0.001*AP23)+1.0008</f>
        <v>0.99979999999999991</v>
      </c>
      <c r="AU23" s="4">
        <f>O23/AT23</f>
        <v>33.806761352270456</v>
      </c>
      <c r="AV23" s="4">
        <f>10*((0.00716*AU23^2)+(8.5*AU23)-52.3)</f>
        <v>2432.4061482430511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44119</v>
      </c>
      <c r="B24" t="s">
        <v>211</v>
      </c>
      <c r="C24" t="s">
        <v>14</v>
      </c>
      <c r="D24" t="s">
        <v>58</v>
      </c>
      <c r="E24">
        <v>1</v>
      </c>
      <c r="F24">
        <v>1</v>
      </c>
      <c r="G24" t="s">
        <v>60</v>
      </c>
      <c r="H24" t="s">
        <v>212</v>
      </c>
      <c r="I24">
        <v>5.3800000000000001E-2</v>
      </c>
      <c r="J24">
        <v>0.66200000000000003</v>
      </c>
      <c r="K24">
        <v>3100</v>
      </c>
      <c r="L24" t="s">
        <v>61</v>
      </c>
      <c r="M24" t="s">
        <v>213</v>
      </c>
      <c r="N24">
        <v>2.0499999999999998</v>
      </c>
      <c r="O24">
        <v>35.6</v>
      </c>
      <c r="P24">
        <v>305</v>
      </c>
      <c r="Q24" s="4"/>
      <c r="R24" s="4">
        <v>1</v>
      </c>
      <c r="S24" s="4">
        <v>1</v>
      </c>
      <c r="T24" s="4"/>
      <c r="U24" s="4">
        <f t="shared" si="2"/>
        <v>3100</v>
      </c>
      <c r="V24" s="4">
        <f t="shared" ref="V24:V87" si="3">IF(R24=1,U24,(U24-6.8))</f>
        <v>3100</v>
      </c>
      <c r="W24" s="4">
        <f t="shared" ref="W24:W87" si="4">IF(R24=1,U24,(V24*R24))</f>
        <v>3100</v>
      </c>
      <c r="X24" s="4"/>
      <c r="Y24" s="4"/>
      <c r="Z24" s="5"/>
      <c r="AA24" s="5"/>
      <c r="AB24" s="4"/>
      <c r="AC24" s="4"/>
      <c r="AD24" s="4">
        <v>2</v>
      </c>
      <c r="AE24" s="4" t="s">
        <v>473</v>
      </c>
      <c r="AF24" s="24">
        <f t="shared" ref="AF24:AF87" si="5">(-0.6629*O24^2)+(112.33*O24)-633.57</f>
        <v>2525.2450560000002</v>
      </c>
      <c r="AG24" s="4">
        <f t="shared" ref="AG24:AG87" si="6">IF(R24=1,AF24,(AF24-379))</f>
        <v>2525.2450560000002</v>
      </c>
      <c r="AH24" s="4">
        <f t="shared" ref="AH24:AH87" si="7">IF(R24=1,AF24,(AG24*R24))</f>
        <v>2525.2450560000002</v>
      </c>
      <c r="AI24" s="4"/>
      <c r="AJ24" s="4"/>
      <c r="AK24" s="5"/>
      <c r="AL24" s="5"/>
      <c r="AM24" s="4"/>
      <c r="AN24" s="4"/>
      <c r="AO24" s="4"/>
      <c r="AP24" s="4">
        <v>2</v>
      </c>
      <c r="AQ24" s="4"/>
      <c r="AR24" s="4"/>
      <c r="AS24" s="4"/>
      <c r="AT24" s="4">
        <f t="shared" ref="AT24:AT87" si="8">(-0.001*AP24)+1.0008</f>
        <v>0.99879999999999991</v>
      </c>
      <c r="AU24" s="4">
        <f t="shared" ref="AU24:AU87" si="9">O24/AT24</f>
        <v>35.642771325590715</v>
      </c>
      <c r="AV24" s="4">
        <f t="shared" ref="AV24:AV87" si="10">10*((0.00716*AU24^2)+(8.5*AU24)-52.3)</f>
        <v>2597.5967144554252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44119</v>
      </c>
      <c r="B25" t="s">
        <v>211</v>
      </c>
      <c r="C25" t="s">
        <v>47</v>
      </c>
      <c r="D25" t="s">
        <v>12</v>
      </c>
      <c r="E25">
        <v>1</v>
      </c>
      <c r="F25">
        <v>1</v>
      </c>
      <c r="G25" t="s">
        <v>60</v>
      </c>
      <c r="H25" t="s">
        <v>212</v>
      </c>
      <c r="I25">
        <v>4.2199999999999998E-3</v>
      </c>
      <c r="J25">
        <v>-5.8999999999999999E-3</v>
      </c>
      <c r="K25">
        <v>1.38</v>
      </c>
      <c r="L25" t="s">
        <v>61</v>
      </c>
      <c r="M25" t="s">
        <v>213</v>
      </c>
      <c r="N25">
        <v>0.82899999999999996</v>
      </c>
      <c r="O25">
        <v>13.8</v>
      </c>
      <c r="P25">
        <v>126</v>
      </c>
      <c r="Q25" s="4"/>
      <c r="R25" s="4">
        <v>1</v>
      </c>
      <c r="S25" s="4">
        <v>1</v>
      </c>
      <c r="T25" s="4"/>
      <c r="U25" s="4">
        <f t="shared" si="2"/>
        <v>1.38</v>
      </c>
      <c r="V25" s="4">
        <f t="shared" si="3"/>
        <v>1.38</v>
      </c>
      <c r="W25" s="4">
        <f t="shared" si="4"/>
        <v>1.38</v>
      </c>
      <c r="X25" s="4"/>
      <c r="Y25" s="4"/>
      <c r="Z25" s="4"/>
      <c r="AA25" s="4"/>
      <c r="AB25" s="5"/>
      <c r="AC25" s="5"/>
      <c r="AD25" s="4">
        <v>2</v>
      </c>
      <c r="AE25" s="4" t="s">
        <v>473</v>
      </c>
      <c r="AF25" s="24">
        <f t="shared" si="5"/>
        <v>790.34132399999987</v>
      </c>
      <c r="AG25" s="4">
        <f t="shared" si="6"/>
        <v>790.34132399999987</v>
      </c>
      <c r="AH25" s="4">
        <f t="shared" si="7"/>
        <v>790.34132399999987</v>
      </c>
      <c r="AI25" s="4"/>
      <c r="AJ25" s="4"/>
      <c r="AK25" s="4"/>
      <c r="AL25" s="4"/>
      <c r="AM25" s="5"/>
      <c r="AN25" s="5"/>
      <c r="AO25" s="4"/>
      <c r="AP25" s="4">
        <v>3</v>
      </c>
      <c r="AQ25" s="4"/>
      <c r="AR25" s="4"/>
      <c r="AS25" s="4"/>
      <c r="AT25" s="4">
        <f t="shared" si="8"/>
        <v>0.99779999999999991</v>
      </c>
      <c r="AU25" s="4">
        <f t="shared" si="9"/>
        <v>13.830426939266388</v>
      </c>
      <c r="AV25" s="4">
        <f t="shared" si="10"/>
        <v>666.28198862512579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44119</v>
      </c>
      <c r="B26" t="s">
        <v>211</v>
      </c>
      <c r="C26" t="s">
        <v>214</v>
      </c>
      <c r="D26" t="s">
        <v>13</v>
      </c>
      <c r="E26">
        <v>1</v>
      </c>
      <c r="F26">
        <v>1</v>
      </c>
      <c r="G26" t="s">
        <v>60</v>
      </c>
      <c r="H26" t="s">
        <v>212</v>
      </c>
      <c r="I26">
        <v>-6.7299999999999999E-3</v>
      </c>
      <c r="J26">
        <v>-5.3499999999999999E-2</v>
      </c>
      <c r="K26">
        <v>23.1</v>
      </c>
      <c r="L26" t="s">
        <v>61</v>
      </c>
      <c r="M26" t="s">
        <v>213</v>
      </c>
      <c r="N26">
        <v>1.49E-3</v>
      </c>
      <c r="O26">
        <v>-4.4400000000000002E-2</v>
      </c>
      <c r="P26">
        <v>4.82E-2</v>
      </c>
      <c r="Q26" s="4"/>
      <c r="R26" s="4">
        <v>1</v>
      </c>
      <c r="S26" s="4">
        <v>1</v>
      </c>
      <c r="T26" s="4"/>
      <c r="U26" s="4">
        <f t="shared" si="2"/>
        <v>23.1</v>
      </c>
      <c r="V26" s="4">
        <f t="shared" si="3"/>
        <v>23.1</v>
      </c>
      <c r="W26" s="4">
        <f t="shared" si="4"/>
        <v>23.1</v>
      </c>
      <c r="X26" s="5"/>
      <c r="Y26" s="5"/>
      <c r="Z26" s="4"/>
      <c r="AA26" s="4"/>
      <c r="AB26" s="5"/>
      <c r="AC26" s="5"/>
      <c r="AD26" s="4">
        <v>2</v>
      </c>
      <c r="AE26" s="4" t="s">
        <v>473</v>
      </c>
      <c r="AF26" s="24">
        <f t="shared" si="5"/>
        <v>-638.55875881454403</v>
      </c>
      <c r="AG26" s="4">
        <f t="shared" si="6"/>
        <v>-638.55875881454403</v>
      </c>
      <c r="AH26" s="4">
        <f t="shared" si="7"/>
        <v>-638.55875881454403</v>
      </c>
      <c r="AI26" s="5"/>
      <c r="AJ26" s="5"/>
      <c r="AK26" s="4"/>
      <c r="AL26" s="4"/>
      <c r="AM26" s="5"/>
      <c r="AN26" s="5"/>
      <c r="AO26" s="4"/>
      <c r="AP26" s="4">
        <v>4</v>
      </c>
      <c r="AQ26" s="5"/>
      <c r="AR26" s="4"/>
      <c r="AS26" s="4"/>
      <c r="AT26" s="4">
        <f t="shared" si="8"/>
        <v>0.99679999999999991</v>
      </c>
      <c r="AU26" s="4">
        <f t="shared" si="9"/>
        <v>-4.4542536115569832E-2</v>
      </c>
      <c r="AV26" s="4">
        <f t="shared" si="10"/>
        <v>-526.78597351273675</v>
      </c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44119</v>
      </c>
      <c r="B27" t="s">
        <v>211</v>
      </c>
      <c r="C27" t="s">
        <v>214</v>
      </c>
      <c r="D27" t="s">
        <v>13</v>
      </c>
      <c r="E27">
        <v>1</v>
      </c>
      <c r="F27">
        <v>1</v>
      </c>
      <c r="G27" t="s">
        <v>60</v>
      </c>
      <c r="H27" t="s">
        <v>212</v>
      </c>
      <c r="I27">
        <v>-7.6899999999999998E-3</v>
      </c>
      <c r="J27">
        <v>-5.6599999999999998E-2</v>
      </c>
      <c r="K27">
        <v>25.6</v>
      </c>
      <c r="L27" t="s">
        <v>61</v>
      </c>
      <c r="M27" t="s">
        <v>213</v>
      </c>
      <c r="N27">
        <v>-3.8700000000000002E-3</v>
      </c>
      <c r="O27">
        <v>-2.1000000000000001E-2</v>
      </c>
      <c r="P27">
        <v>0.27</v>
      </c>
      <c r="Q27" s="4"/>
      <c r="R27" s="4">
        <v>1</v>
      </c>
      <c r="S27" s="4">
        <v>1</v>
      </c>
      <c r="T27" s="4"/>
      <c r="U27" s="4">
        <f t="shared" si="2"/>
        <v>25.6</v>
      </c>
      <c r="V27" s="4">
        <f t="shared" si="3"/>
        <v>25.6</v>
      </c>
      <c r="W27" s="4">
        <f t="shared" si="4"/>
        <v>25.6</v>
      </c>
      <c r="X27" s="5"/>
      <c r="Y27" s="5"/>
      <c r="Z27" s="4"/>
      <c r="AA27" s="4"/>
      <c r="AB27" s="4"/>
      <c r="AC27" s="4"/>
      <c r="AD27" s="4">
        <v>2</v>
      </c>
      <c r="AE27" s="4" t="s">
        <v>473</v>
      </c>
      <c r="AF27" s="24">
        <f t="shared" si="5"/>
        <v>-635.9292223389001</v>
      </c>
      <c r="AG27" s="4">
        <f t="shared" si="6"/>
        <v>-635.9292223389001</v>
      </c>
      <c r="AH27" s="4">
        <f t="shared" si="7"/>
        <v>-635.9292223389001</v>
      </c>
      <c r="AI27" s="5"/>
      <c r="AJ27" s="5"/>
      <c r="AK27" s="4"/>
      <c r="AL27" s="4"/>
      <c r="AM27" s="4"/>
      <c r="AN27" s="4"/>
      <c r="AO27" s="4"/>
      <c r="AP27" s="4">
        <v>5</v>
      </c>
      <c r="AQ27" s="5"/>
      <c r="AR27" s="4"/>
      <c r="AS27" s="4"/>
      <c r="AT27" s="4">
        <f t="shared" si="8"/>
        <v>0.99579999999999991</v>
      </c>
      <c r="AU27" s="4">
        <f t="shared" si="9"/>
        <v>-2.1088572002410124E-2</v>
      </c>
      <c r="AV27" s="4">
        <f t="shared" si="10"/>
        <v>-524.79249677768939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44119</v>
      </c>
      <c r="B28" t="s">
        <v>211</v>
      </c>
      <c r="C28" t="s">
        <v>214</v>
      </c>
      <c r="D28" t="s">
        <v>13</v>
      </c>
      <c r="E28">
        <v>1</v>
      </c>
      <c r="F28">
        <v>1</v>
      </c>
      <c r="G28" t="s">
        <v>60</v>
      </c>
      <c r="H28" t="s">
        <v>212</v>
      </c>
      <c r="I28">
        <v>1.0500000000000001E-2</v>
      </c>
      <c r="J28">
        <v>0.123</v>
      </c>
      <c r="K28">
        <v>105</v>
      </c>
      <c r="L28" t="s">
        <v>61</v>
      </c>
      <c r="M28" t="s">
        <v>213</v>
      </c>
      <c r="N28">
        <v>4.0400000000000002E-3</v>
      </c>
      <c r="O28">
        <v>6.9199999999999998E-2</v>
      </c>
      <c r="P28">
        <v>1.1299999999999999</v>
      </c>
      <c r="Q28" s="4"/>
      <c r="R28" s="4">
        <v>1</v>
      </c>
      <c r="S28" s="4">
        <v>1</v>
      </c>
      <c r="T28" s="4"/>
      <c r="U28" s="4">
        <f t="shared" si="2"/>
        <v>105</v>
      </c>
      <c r="V28" s="4">
        <f t="shared" si="3"/>
        <v>105</v>
      </c>
      <c r="W28" s="4">
        <f t="shared" si="4"/>
        <v>105</v>
      </c>
      <c r="X28" s="4"/>
      <c r="Y28" s="4"/>
      <c r="Z28" s="4"/>
      <c r="AA28" s="4"/>
      <c r="AB28" s="5"/>
      <c r="AC28" s="5"/>
      <c r="AD28" s="4">
        <v>2</v>
      </c>
      <c r="AE28" s="4" t="s">
        <v>473</v>
      </c>
      <c r="AF28" s="24">
        <f t="shared" si="5"/>
        <v>-625.79993838945609</v>
      </c>
      <c r="AG28" s="4">
        <f t="shared" si="6"/>
        <v>-625.79993838945609</v>
      </c>
      <c r="AH28" s="4">
        <f t="shared" si="7"/>
        <v>-625.79993838945609</v>
      </c>
      <c r="AI28" s="4"/>
      <c r="AJ28" s="4"/>
      <c r="AK28" s="4"/>
      <c r="AL28" s="4"/>
      <c r="AM28" s="5"/>
      <c r="AN28" s="5"/>
      <c r="AO28" s="4"/>
      <c r="AP28" s="4">
        <v>6</v>
      </c>
      <c r="AQ28" s="4"/>
      <c r="AR28" s="4"/>
      <c r="AS28" s="4"/>
      <c r="AT28" s="4">
        <f t="shared" si="8"/>
        <v>0.99479999999999991</v>
      </c>
      <c r="AU28" s="4">
        <f t="shared" si="9"/>
        <v>6.9561720948934466E-2</v>
      </c>
      <c r="AV28" s="4">
        <f t="shared" si="10"/>
        <v>-517.08690725889619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>
        <v>44119</v>
      </c>
      <c r="B29" t="s">
        <v>211</v>
      </c>
      <c r="C29" t="s">
        <v>215</v>
      </c>
      <c r="D29">
        <v>1</v>
      </c>
      <c r="E29">
        <v>1</v>
      </c>
      <c r="F29">
        <v>1</v>
      </c>
      <c r="G29" t="s">
        <v>60</v>
      </c>
      <c r="H29" t="s">
        <v>212</v>
      </c>
      <c r="I29">
        <v>0.28599999999999998</v>
      </c>
      <c r="J29">
        <v>5.51</v>
      </c>
      <c r="K29">
        <v>150</v>
      </c>
      <c r="L29" t="s">
        <v>61</v>
      </c>
      <c r="M29" t="s">
        <v>213</v>
      </c>
      <c r="N29">
        <v>1.39</v>
      </c>
      <c r="O29">
        <v>23.4</v>
      </c>
      <c r="P29">
        <v>150</v>
      </c>
      <c r="Q29" s="4"/>
      <c r="R29" s="4">
        <v>1</v>
      </c>
      <c r="S29" s="4">
        <v>1</v>
      </c>
      <c r="T29" s="4"/>
      <c r="U29" s="4">
        <f t="shared" si="2"/>
        <v>150</v>
      </c>
      <c r="V29" s="4">
        <f t="shared" si="3"/>
        <v>150</v>
      </c>
      <c r="W29" s="4">
        <f t="shared" si="4"/>
        <v>150</v>
      </c>
      <c r="X29" s="5"/>
      <c r="Y29" s="5"/>
      <c r="Z29" s="4"/>
      <c r="AA29" s="4"/>
      <c r="AB29" s="4"/>
      <c r="AC29" s="4"/>
      <c r="AD29" s="4">
        <v>2</v>
      </c>
      <c r="AE29" s="4" t="s">
        <v>473</v>
      </c>
      <c r="AF29" s="24">
        <f t="shared" si="5"/>
        <v>1631.9744759999999</v>
      </c>
      <c r="AG29" s="4">
        <f t="shared" si="6"/>
        <v>1631.9744759999999</v>
      </c>
      <c r="AH29" s="4">
        <f t="shared" si="7"/>
        <v>1631.9744759999999</v>
      </c>
      <c r="AI29" s="5"/>
      <c r="AJ29" s="5"/>
      <c r="AK29" s="4"/>
      <c r="AL29" s="4"/>
      <c r="AM29" s="4"/>
      <c r="AN29" s="4"/>
      <c r="AO29" s="4"/>
      <c r="AP29" s="4">
        <v>7</v>
      </c>
      <c r="AQ29" s="5"/>
      <c r="AR29" s="4"/>
      <c r="AS29" s="4"/>
      <c r="AT29" s="4">
        <f t="shared" si="8"/>
        <v>0.99379999999999991</v>
      </c>
      <c r="AU29" s="4">
        <f t="shared" si="9"/>
        <v>23.545985107667541</v>
      </c>
      <c r="AV29" s="4">
        <f t="shared" si="10"/>
        <v>1518.104734643581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44119</v>
      </c>
      <c r="B30" t="s">
        <v>211</v>
      </c>
      <c r="C30" t="s">
        <v>215</v>
      </c>
      <c r="D30">
        <v>2</v>
      </c>
      <c r="E30">
        <v>1</v>
      </c>
      <c r="F30">
        <v>1</v>
      </c>
      <c r="G30" t="s">
        <v>60</v>
      </c>
      <c r="H30" t="s">
        <v>212</v>
      </c>
      <c r="I30">
        <v>0.28699999999999998</v>
      </c>
      <c r="J30">
        <v>5.57</v>
      </c>
      <c r="K30">
        <v>150</v>
      </c>
      <c r="L30" t="s">
        <v>61</v>
      </c>
      <c r="M30" t="s">
        <v>213</v>
      </c>
      <c r="N30">
        <v>1.32</v>
      </c>
      <c r="O30">
        <v>22.3</v>
      </c>
      <c r="P30" s="20">
        <v>100</v>
      </c>
      <c r="Q30" s="4"/>
      <c r="R30" s="4">
        <v>1</v>
      </c>
      <c r="S30" s="4">
        <v>1</v>
      </c>
      <c r="T30" s="4"/>
      <c r="U30" s="4">
        <f t="shared" si="2"/>
        <v>150</v>
      </c>
      <c r="V30" s="4">
        <f t="shared" si="3"/>
        <v>150</v>
      </c>
      <c r="W30" s="4">
        <f t="shared" si="4"/>
        <v>150</v>
      </c>
      <c r="X30" s="5"/>
      <c r="Y30" s="5"/>
      <c r="Z30" s="4"/>
      <c r="AA30" s="4"/>
      <c r="AB30" s="4"/>
      <c r="AC30" s="4"/>
      <c r="AD30" s="4">
        <v>2</v>
      </c>
      <c r="AE30" s="4" t="s">
        <v>473</v>
      </c>
      <c r="AF30" s="24">
        <f t="shared" si="5"/>
        <v>1541.7354589999995</v>
      </c>
      <c r="AG30" s="4">
        <f t="shared" si="6"/>
        <v>1541.7354589999995</v>
      </c>
      <c r="AH30" s="4">
        <f t="shared" si="7"/>
        <v>1541.7354589999995</v>
      </c>
      <c r="AI30" s="5"/>
      <c r="AJ30" s="5"/>
      <c r="AK30" s="4"/>
      <c r="AL30" s="4"/>
      <c r="AM30" s="4"/>
      <c r="AN30" s="4"/>
      <c r="AO30" s="4"/>
      <c r="AP30" s="4">
        <v>8</v>
      </c>
      <c r="AQ30" s="5"/>
      <c r="AR30" s="4"/>
      <c r="AS30" s="4"/>
      <c r="AT30" s="4">
        <f t="shared" si="8"/>
        <v>0.9927999999999999</v>
      </c>
      <c r="AU30" s="4">
        <f t="shared" si="9"/>
        <v>22.461724415793718</v>
      </c>
      <c r="AV30" s="4">
        <f t="shared" si="10"/>
        <v>1422.3708563056102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44119</v>
      </c>
      <c r="B31" t="s">
        <v>211</v>
      </c>
      <c r="C31" t="s">
        <v>216</v>
      </c>
      <c r="D31">
        <v>3</v>
      </c>
      <c r="E31">
        <v>1</v>
      </c>
      <c r="F31">
        <v>1</v>
      </c>
      <c r="G31" t="s">
        <v>60</v>
      </c>
      <c r="H31" t="s">
        <v>212</v>
      </c>
      <c r="I31">
        <v>0.192</v>
      </c>
      <c r="J31">
        <v>3.88</v>
      </c>
      <c r="K31">
        <v>100</v>
      </c>
      <c r="L31" t="s">
        <v>61</v>
      </c>
      <c r="M31" t="s">
        <v>213</v>
      </c>
      <c r="N31">
        <v>1.06</v>
      </c>
      <c r="O31">
        <v>18</v>
      </c>
      <c r="P31">
        <v>100</v>
      </c>
      <c r="Q31" s="4"/>
      <c r="R31" s="4">
        <v>1</v>
      </c>
      <c r="S31" s="4">
        <v>1</v>
      </c>
      <c r="T31" s="4"/>
      <c r="U31" s="4">
        <f t="shared" si="2"/>
        <v>100</v>
      </c>
      <c r="V31" s="4">
        <f t="shared" si="3"/>
        <v>100</v>
      </c>
      <c r="W31" s="4">
        <f t="shared" si="4"/>
        <v>100</v>
      </c>
      <c r="X31" s="5"/>
      <c r="Y31" s="5"/>
      <c r="Z31" s="4"/>
      <c r="AA31" s="4"/>
      <c r="AB31" s="4"/>
      <c r="AC31" s="4"/>
      <c r="AD31" s="4">
        <v>2</v>
      </c>
      <c r="AE31" s="4" t="s">
        <v>473</v>
      </c>
      <c r="AF31" s="24">
        <f t="shared" si="5"/>
        <v>1173.5904</v>
      </c>
      <c r="AG31" s="4">
        <f t="shared" si="6"/>
        <v>1173.5904</v>
      </c>
      <c r="AH31" s="4">
        <f t="shared" si="7"/>
        <v>1173.5904</v>
      </c>
      <c r="AI31" s="5"/>
      <c r="AJ31" s="5"/>
      <c r="AK31" s="4"/>
      <c r="AL31" s="4"/>
      <c r="AM31" s="4"/>
      <c r="AN31" s="4"/>
      <c r="AO31" s="4"/>
      <c r="AP31" s="4">
        <v>9</v>
      </c>
      <c r="AQ31" s="5"/>
      <c r="AR31" s="4"/>
      <c r="AS31" s="4"/>
      <c r="AT31" s="4">
        <f t="shared" si="8"/>
        <v>0.9917999999999999</v>
      </c>
      <c r="AU31" s="4">
        <f t="shared" si="9"/>
        <v>18.148820326678766</v>
      </c>
      <c r="AV31" s="4">
        <f t="shared" si="10"/>
        <v>1043.233312802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44119</v>
      </c>
      <c r="B32" t="s">
        <v>211</v>
      </c>
      <c r="C32" t="s">
        <v>216</v>
      </c>
      <c r="D32">
        <v>4</v>
      </c>
      <c r="E32">
        <v>1</v>
      </c>
      <c r="F32">
        <v>1</v>
      </c>
      <c r="G32" t="s">
        <v>60</v>
      </c>
      <c r="H32" t="s">
        <v>212</v>
      </c>
      <c r="I32">
        <v>0.19</v>
      </c>
      <c r="J32">
        <v>3.84</v>
      </c>
      <c r="K32">
        <v>100</v>
      </c>
      <c r="L32" t="s">
        <v>61</v>
      </c>
      <c r="M32" t="s">
        <v>213</v>
      </c>
      <c r="N32">
        <v>1.04</v>
      </c>
      <c r="O32">
        <v>17.399999999999999</v>
      </c>
      <c r="P32">
        <v>100</v>
      </c>
      <c r="Q32" s="4"/>
      <c r="R32" s="4">
        <v>1</v>
      </c>
      <c r="S32" s="4">
        <v>1</v>
      </c>
      <c r="T32" s="4"/>
      <c r="U32" s="4">
        <f t="shared" si="2"/>
        <v>100</v>
      </c>
      <c r="V32" s="4">
        <f t="shared" si="3"/>
        <v>100</v>
      </c>
      <c r="W32" s="4">
        <f t="shared" si="4"/>
        <v>100</v>
      </c>
      <c r="X32" s="4"/>
      <c r="Y32" s="4"/>
      <c r="Z32" s="5"/>
      <c r="AA32" s="5"/>
      <c r="AB32" s="5"/>
      <c r="AC32" s="5"/>
      <c r="AD32" s="4">
        <v>2</v>
      </c>
      <c r="AE32" s="4" t="s">
        <v>473</v>
      </c>
      <c r="AF32" s="24">
        <f t="shared" si="5"/>
        <v>1120.2723959999998</v>
      </c>
      <c r="AG32" s="4">
        <f t="shared" si="6"/>
        <v>1120.2723959999998</v>
      </c>
      <c r="AH32" s="4">
        <f t="shared" si="7"/>
        <v>1120.2723959999998</v>
      </c>
      <c r="AI32" s="4"/>
      <c r="AJ32" s="4"/>
      <c r="AK32" s="5"/>
      <c r="AL32" s="5"/>
      <c r="AM32" s="5"/>
      <c r="AN32" s="5"/>
      <c r="AO32" s="4"/>
      <c r="AP32" s="4">
        <v>10</v>
      </c>
      <c r="AQ32" s="4"/>
      <c r="AR32" s="4"/>
      <c r="AS32" s="4"/>
      <c r="AT32" s="4">
        <f t="shared" si="8"/>
        <v>0.9907999999999999</v>
      </c>
      <c r="AU32" s="4">
        <f t="shared" si="9"/>
        <v>17.561566410981026</v>
      </c>
      <c r="AV32" s="4">
        <f t="shared" si="10"/>
        <v>991.81520175358958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44119</v>
      </c>
      <c r="B33" t="s">
        <v>211</v>
      </c>
      <c r="C33" t="s">
        <v>217</v>
      </c>
      <c r="D33">
        <v>5</v>
      </c>
      <c r="E33">
        <v>1</v>
      </c>
      <c r="F33">
        <v>1</v>
      </c>
      <c r="G33" t="s">
        <v>60</v>
      </c>
      <c r="H33" t="s">
        <v>212</v>
      </c>
      <c r="I33">
        <v>0.10100000000000001</v>
      </c>
      <c r="J33">
        <v>2.2000000000000002</v>
      </c>
      <c r="K33">
        <v>50</v>
      </c>
      <c r="L33" t="s">
        <v>61</v>
      </c>
      <c r="M33" t="s">
        <v>213</v>
      </c>
      <c r="N33">
        <v>0.72499999999999998</v>
      </c>
      <c r="O33">
        <v>12.1</v>
      </c>
      <c r="P33">
        <v>50</v>
      </c>
      <c r="Q33" s="4"/>
      <c r="R33" s="4">
        <v>1</v>
      </c>
      <c r="S33" s="4">
        <v>1</v>
      </c>
      <c r="T33" s="4"/>
      <c r="U33" s="4">
        <f t="shared" si="2"/>
        <v>50</v>
      </c>
      <c r="V33" s="4">
        <f t="shared" si="3"/>
        <v>50</v>
      </c>
      <c r="W33" s="4">
        <f t="shared" si="4"/>
        <v>50</v>
      </c>
      <c r="X33" s="5"/>
      <c r="Y33" s="5"/>
      <c r="Z33" s="5"/>
      <c r="AA33" s="5"/>
      <c r="AB33" s="4"/>
      <c r="AC33" s="4"/>
      <c r="AD33" s="4">
        <v>2</v>
      </c>
      <c r="AE33" s="4" t="s">
        <v>473</v>
      </c>
      <c r="AF33" s="24">
        <f t="shared" si="5"/>
        <v>628.56781100000001</v>
      </c>
      <c r="AG33" s="4">
        <f t="shared" si="6"/>
        <v>628.56781100000001</v>
      </c>
      <c r="AH33" s="4">
        <f t="shared" si="7"/>
        <v>628.56781100000001</v>
      </c>
      <c r="AI33" s="5"/>
      <c r="AJ33" s="5"/>
      <c r="AK33" s="5"/>
      <c r="AL33" s="5"/>
      <c r="AM33" s="4"/>
      <c r="AN33" s="4"/>
      <c r="AO33" s="4"/>
      <c r="AP33" s="4">
        <v>11</v>
      </c>
      <c r="AQ33" s="5"/>
      <c r="AR33" s="4"/>
      <c r="AS33" s="4"/>
      <c r="AT33" s="4">
        <f t="shared" si="8"/>
        <v>0.9897999999999999</v>
      </c>
      <c r="AU33" s="4">
        <f t="shared" si="9"/>
        <v>12.224691856940797</v>
      </c>
      <c r="AV33" s="4">
        <f t="shared" si="10"/>
        <v>526.79893315536424</v>
      </c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44119</v>
      </c>
      <c r="B34" t="s">
        <v>211</v>
      </c>
      <c r="C34" t="s">
        <v>217</v>
      </c>
      <c r="D34">
        <v>6</v>
      </c>
      <c r="E34">
        <v>1</v>
      </c>
      <c r="F34">
        <v>1</v>
      </c>
      <c r="G34" t="s">
        <v>60</v>
      </c>
      <c r="H34" t="s">
        <v>212</v>
      </c>
      <c r="I34">
        <v>9.9699999999999997E-2</v>
      </c>
      <c r="J34">
        <v>2.1800000000000002</v>
      </c>
      <c r="K34">
        <v>50</v>
      </c>
      <c r="L34" t="s">
        <v>61</v>
      </c>
      <c r="M34" t="s">
        <v>213</v>
      </c>
      <c r="N34">
        <v>0.71699999999999997</v>
      </c>
      <c r="O34">
        <v>12</v>
      </c>
      <c r="P34">
        <v>50</v>
      </c>
      <c r="Q34" s="4"/>
      <c r="R34" s="4">
        <v>1</v>
      </c>
      <c r="S34" s="4">
        <v>1</v>
      </c>
      <c r="T34" s="4"/>
      <c r="U34" s="4">
        <f t="shared" si="2"/>
        <v>50</v>
      </c>
      <c r="V34" s="4">
        <f t="shared" si="3"/>
        <v>50</v>
      </c>
      <c r="W34" s="4">
        <f t="shared" si="4"/>
        <v>50</v>
      </c>
      <c r="X34" s="5"/>
      <c r="Y34" s="5"/>
      <c r="Z34" s="4"/>
      <c r="AA34" s="4"/>
      <c r="AB34" s="4"/>
      <c r="AC34" s="4"/>
      <c r="AD34" s="4">
        <v>2</v>
      </c>
      <c r="AE34" s="4" t="s">
        <v>473</v>
      </c>
      <c r="AF34" s="24">
        <f t="shared" si="5"/>
        <v>618.93240000000003</v>
      </c>
      <c r="AG34" s="4">
        <f t="shared" si="6"/>
        <v>618.93240000000003</v>
      </c>
      <c r="AH34" s="4">
        <f t="shared" si="7"/>
        <v>618.93240000000003</v>
      </c>
      <c r="AI34" s="5"/>
      <c r="AJ34" s="5"/>
      <c r="AK34" s="4"/>
      <c r="AL34" s="4"/>
      <c r="AM34" s="4"/>
      <c r="AN34" s="4"/>
      <c r="AO34" s="4"/>
      <c r="AP34" s="4">
        <v>12</v>
      </c>
      <c r="AQ34" s="5"/>
      <c r="AR34" s="4"/>
      <c r="AS34" s="4"/>
      <c r="AT34" s="4">
        <f t="shared" si="8"/>
        <v>0.9887999999999999</v>
      </c>
      <c r="AU34" s="4">
        <f t="shared" si="9"/>
        <v>12.135922330097088</v>
      </c>
      <c r="AV34" s="4">
        <f t="shared" si="10"/>
        <v>519.09868979168641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44119</v>
      </c>
      <c r="B35" t="s">
        <v>211</v>
      </c>
      <c r="C35" t="s">
        <v>218</v>
      </c>
      <c r="D35">
        <v>7</v>
      </c>
      <c r="E35">
        <v>1</v>
      </c>
      <c r="F35">
        <v>1</v>
      </c>
      <c r="G35" t="s">
        <v>60</v>
      </c>
      <c r="H35" t="s">
        <v>212</v>
      </c>
      <c r="I35">
        <v>5.6800000000000003E-2</v>
      </c>
      <c r="J35">
        <v>1.37</v>
      </c>
      <c r="K35">
        <v>25</v>
      </c>
      <c r="L35" t="s">
        <v>61</v>
      </c>
      <c r="M35" t="s">
        <v>213</v>
      </c>
      <c r="N35">
        <v>0.52900000000000003</v>
      </c>
      <c r="O35">
        <v>8.94</v>
      </c>
      <c r="P35">
        <v>25</v>
      </c>
      <c r="Q35" s="4"/>
      <c r="R35" s="4">
        <v>1</v>
      </c>
      <c r="S35" s="4">
        <v>1</v>
      </c>
      <c r="T35" s="4"/>
      <c r="U35" s="4">
        <f>K35</f>
        <v>25</v>
      </c>
      <c r="V35" s="4">
        <f t="shared" si="3"/>
        <v>25</v>
      </c>
      <c r="W35" s="4">
        <f t="shared" si="4"/>
        <v>25</v>
      </c>
      <c r="X35" s="4"/>
      <c r="Y35" s="4"/>
      <c r="Z35" s="5"/>
      <c r="AA35" s="5"/>
      <c r="AB35" s="4"/>
      <c r="AC35" s="4"/>
      <c r="AD35" s="4">
        <v>2</v>
      </c>
      <c r="AE35" s="4" t="s">
        <v>473</v>
      </c>
      <c r="AF35" s="24">
        <f t="shared" si="5"/>
        <v>317.6788455599999</v>
      </c>
      <c r="AG35" s="4">
        <f t="shared" si="6"/>
        <v>317.6788455599999</v>
      </c>
      <c r="AH35" s="4">
        <f t="shared" si="7"/>
        <v>317.6788455599999</v>
      </c>
      <c r="AI35" s="4"/>
      <c r="AJ35" s="4"/>
      <c r="AK35" s="5"/>
      <c r="AL35" s="5"/>
      <c r="AM35" s="4"/>
      <c r="AN35" s="4"/>
      <c r="AO35" s="4"/>
      <c r="AP35" s="4">
        <v>13</v>
      </c>
      <c r="AQ35" s="4">
        <v>8.94</v>
      </c>
      <c r="AR35" s="4">
        <f>AQ35/9.005</f>
        <v>0.99278178789561344</v>
      </c>
      <c r="AS35" s="4"/>
      <c r="AT35" s="4">
        <f t="shared" si="8"/>
        <v>0.9877999999999999</v>
      </c>
      <c r="AU35" s="4">
        <f t="shared" si="9"/>
        <v>9.0504150637780931</v>
      </c>
      <c r="AV35" s="4">
        <f t="shared" si="10"/>
        <v>252.15003733952699</v>
      </c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44119</v>
      </c>
      <c r="B36" t="s">
        <v>211</v>
      </c>
      <c r="C36" t="s">
        <v>218</v>
      </c>
      <c r="D36">
        <v>8</v>
      </c>
      <c r="E36">
        <v>1</v>
      </c>
      <c r="F36">
        <v>1</v>
      </c>
      <c r="G36" t="s">
        <v>60</v>
      </c>
      <c r="H36" t="s">
        <v>212</v>
      </c>
      <c r="I36">
        <v>5.7599999999999998E-2</v>
      </c>
      <c r="J36">
        <v>1.4</v>
      </c>
      <c r="K36">
        <v>25</v>
      </c>
      <c r="L36" t="s">
        <v>61</v>
      </c>
      <c r="M36" t="s">
        <v>213</v>
      </c>
      <c r="N36">
        <v>0.53700000000000003</v>
      </c>
      <c r="O36">
        <v>9.07</v>
      </c>
      <c r="P36">
        <v>25</v>
      </c>
      <c r="Q36" s="4"/>
      <c r="R36" s="4">
        <v>1</v>
      </c>
      <c r="S36" s="4">
        <v>1</v>
      </c>
      <c r="T36" s="4"/>
      <c r="U36" s="4">
        <f t="shared" si="2"/>
        <v>25</v>
      </c>
      <c r="V36" s="4">
        <f t="shared" si="3"/>
        <v>25</v>
      </c>
      <c r="W36" s="4">
        <f t="shared" si="4"/>
        <v>25</v>
      </c>
      <c r="X36" s="5"/>
      <c r="Y36" s="5"/>
      <c r="Z36" s="4"/>
      <c r="AA36" s="4"/>
      <c r="AB36" s="5"/>
      <c r="AC36" s="5"/>
      <c r="AD36" s="4">
        <v>2</v>
      </c>
      <c r="AE36" s="4" t="s">
        <v>473</v>
      </c>
      <c r="AF36" s="24">
        <f t="shared" si="5"/>
        <v>330.72969779000005</v>
      </c>
      <c r="AG36" s="4">
        <f t="shared" si="6"/>
        <v>330.72969779000005</v>
      </c>
      <c r="AH36" s="4">
        <f t="shared" si="7"/>
        <v>330.72969779000005</v>
      </c>
      <c r="AI36" s="5"/>
      <c r="AJ36" s="5"/>
      <c r="AK36" s="4"/>
      <c r="AL36" s="4"/>
      <c r="AM36" s="5"/>
      <c r="AN36" s="5"/>
      <c r="AO36" s="4"/>
      <c r="AP36" s="4">
        <v>14</v>
      </c>
      <c r="AQ36" s="5">
        <f>O36</f>
        <v>9.07</v>
      </c>
      <c r="AR36" s="4">
        <f>AQ36/9.005</f>
        <v>1.0072182121043864</v>
      </c>
      <c r="AS36" s="4"/>
      <c r="AT36" s="4">
        <f t="shared" si="8"/>
        <v>0.9867999999999999</v>
      </c>
      <c r="AU36" s="4">
        <f t="shared" si="9"/>
        <v>9.191325496554521</v>
      </c>
      <c r="AV36" s="4">
        <f t="shared" si="10"/>
        <v>264.31146845700096</v>
      </c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44119</v>
      </c>
      <c r="B37" t="s">
        <v>211</v>
      </c>
      <c r="C37" t="s">
        <v>219</v>
      </c>
      <c r="D37">
        <v>9</v>
      </c>
      <c r="E37">
        <v>1</v>
      </c>
      <c r="F37">
        <v>1</v>
      </c>
      <c r="G37" t="s">
        <v>60</v>
      </c>
      <c r="H37" t="s">
        <v>212</v>
      </c>
      <c r="I37">
        <v>3.2899999999999999E-2</v>
      </c>
      <c r="J37">
        <v>0.83</v>
      </c>
      <c r="K37">
        <v>10</v>
      </c>
      <c r="L37" t="s">
        <v>61</v>
      </c>
      <c r="M37" t="s">
        <v>213</v>
      </c>
      <c r="N37">
        <v>0.437</v>
      </c>
      <c r="O37">
        <v>7.4</v>
      </c>
      <c r="P37">
        <v>10</v>
      </c>
      <c r="Q37" s="4"/>
      <c r="R37" s="4">
        <v>1</v>
      </c>
      <c r="S37" s="4">
        <v>1</v>
      </c>
      <c r="T37" s="4"/>
      <c r="U37" s="4">
        <f t="shared" si="2"/>
        <v>10</v>
      </c>
      <c r="V37" s="4">
        <f t="shared" si="3"/>
        <v>10</v>
      </c>
      <c r="W37" s="4">
        <f t="shared" si="4"/>
        <v>10</v>
      </c>
      <c r="X37" s="5"/>
      <c r="Y37" s="5"/>
      <c r="Z37" s="4"/>
      <c r="AA37" s="4"/>
      <c r="AB37" s="4"/>
      <c r="AC37" s="4"/>
      <c r="AD37" s="4">
        <v>2</v>
      </c>
      <c r="AE37" s="4" t="s">
        <v>473</v>
      </c>
      <c r="AF37" s="24">
        <f t="shared" si="5"/>
        <v>161.37159600000007</v>
      </c>
      <c r="AG37" s="4">
        <f t="shared" si="6"/>
        <v>161.37159600000007</v>
      </c>
      <c r="AH37" s="4">
        <f t="shared" si="7"/>
        <v>161.37159600000007</v>
      </c>
      <c r="AI37" s="5"/>
      <c r="AJ37" s="5"/>
      <c r="AK37" s="4"/>
      <c r="AL37" s="4"/>
      <c r="AM37" s="4"/>
      <c r="AN37" s="4"/>
      <c r="AO37" s="4"/>
      <c r="AP37" s="4">
        <v>15</v>
      </c>
      <c r="AQ37" s="5"/>
      <c r="AR37" s="4"/>
      <c r="AS37" s="4"/>
      <c r="AT37" s="4">
        <f t="shared" si="8"/>
        <v>0.9857999999999999</v>
      </c>
      <c r="AU37" s="4">
        <f t="shared" si="9"/>
        <v>7.5065936295394611</v>
      </c>
      <c r="AV37" s="4">
        <f t="shared" si="10"/>
        <v>119.09504318185768</v>
      </c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44119</v>
      </c>
      <c r="B38" t="s">
        <v>211</v>
      </c>
      <c r="C38" t="s">
        <v>219</v>
      </c>
      <c r="D38">
        <v>10</v>
      </c>
      <c r="E38">
        <v>1</v>
      </c>
      <c r="F38">
        <v>1</v>
      </c>
      <c r="G38" t="s">
        <v>60</v>
      </c>
      <c r="H38" t="s">
        <v>212</v>
      </c>
      <c r="I38">
        <v>3.2399999999999998E-2</v>
      </c>
      <c r="J38">
        <v>0.83599999999999997</v>
      </c>
      <c r="K38">
        <v>10</v>
      </c>
      <c r="L38" t="s">
        <v>61</v>
      </c>
      <c r="M38" t="s">
        <v>213</v>
      </c>
      <c r="N38">
        <v>0.42699999999999999</v>
      </c>
      <c r="O38">
        <v>7.18</v>
      </c>
      <c r="P38">
        <v>10</v>
      </c>
      <c r="Q38" s="4"/>
      <c r="R38" s="4">
        <v>1</v>
      </c>
      <c r="S38" s="4">
        <v>1</v>
      </c>
      <c r="T38" s="4"/>
      <c r="U38" s="4">
        <f t="shared" si="2"/>
        <v>10</v>
      </c>
      <c r="V38" s="4">
        <f t="shared" si="3"/>
        <v>10</v>
      </c>
      <c r="W38" s="4">
        <f t="shared" si="4"/>
        <v>10</v>
      </c>
      <c r="X38" s="5"/>
      <c r="Y38" s="5"/>
      <c r="Z38" s="4"/>
      <c r="AA38" s="4"/>
      <c r="AB38" s="4"/>
      <c r="AC38" s="4"/>
      <c r="AD38" s="4">
        <v>2</v>
      </c>
      <c r="AE38" s="4" t="s">
        <v>473</v>
      </c>
      <c r="AF38" s="24">
        <f t="shared" si="5"/>
        <v>138.78531404</v>
      </c>
      <c r="AG38" s="4">
        <f t="shared" si="6"/>
        <v>138.78531404</v>
      </c>
      <c r="AH38" s="4">
        <f t="shared" si="7"/>
        <v>138.78531404</v>
      </c>
      <c r="AI38" s="5"/>
      <c r="AJ38" s="5"/>
      <c r="AK38" s="4"/>
      <c r="AL38" s="4"/>
      <c r="AM38" s="4"/>
      <c r="AN38" s="4"/>
      <c r="AO38" s="4"/>
      <c r="AP38" s="4">
        <v>16</v>
      </c>
      <c r="AQ38" s="5"/>
      <c r="AR38" s="4"/>
      <c r="AS38" s="4"/>
      <c r="AT38" s="4">
        <f t="shared" si="8"/>
        <v>0.9847999999999999</v>
      </c>
      <c r="AU38" s="4">
        <f t="shared" si="9"/>
        <v>7.2908204711616573</v>
      </c>
      <c r="AV38" s="4">
        <f t="shared" si="10"/>
        <v>100.52571416975887</v>
      </c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44119</v>
      </c>
      <c r="B39" t="s">
        <v>211</v>
      </c>
      <c r="C39" t="s">
        <v>220</v>
      </c>
      <c r="D39">
        <v>11</v>
      </c>
      <c r="E39">
        <v>1</v>
      </c>
      <c r="F39">
        <v>1</v>
      </c>
      <c r="G39" t="s">
        <v>60</v>
      </c>
      <c r="H39" t="s">
        <v>212</v>
      </c>
      <c r="I39">
        <v>2.86E-2</v>
      </c>
      <c r="J39">
        <v>0.71199999999999997</v>
      </c>
      <c r="K39">
        <v>5</v>
      </c>
      <c r="L39" t="s">
        <v>61</v>
      </c>
      <c r="M39" t="s">
        <v>213</v>
      </c>
      <c r="N39">
        <v>0.41199999999999998</v>
      </c>
      <c r="O39">
        <v>6.92</v>
      </c>
      <c r="P39">
        <v>5</v>
      </c>
      <c r="Q39" s="4"/>
      <c r="R39" s="4">
        <v>1</v>
      </c>
      <c r="S39" s="4">
        <v>1</v>
      </c>
      <c r="T39" s="4"/>
      <c r="U39" s="4">
        <f t="shared" si="2"/>
        <v>5</v>
      </c>
      <c r="V39" s="4">
        <f t="shared" si="3"/>
        <v>5</v>
      </c>
      <c r="W39" s="4">
        <f t="shared" si="4"/>
        <v>5</v>
      </c>
      <c r="X39" s="5"/>
      <c r="Y39" s="5"/>
      <c r="Z39" s="4"/>
      <c r="AA39" s="4"/>
      <c r="AB39" s="5"/>
      <c r="AC39" s="5"/>
      <c r="AD39" s="4">
        <v>2</v>
      </c>
      <c r="AE39" s="4" t="s">
        <v>473</v>
      </c>
      <c r="AF39" s="24">
        <f t="shared" si="5"/>
        <v>112.00970543999983</v>
      </c>
      <c r="AG39" s="4">
        <f t="shared" si="6"/>
        <v>112.00970543999983</v>
      </c>
      <c r="AH39" s="4">
        <f t="shared" si="7"/>
        <v>112.00970543999983</v>
      </c>
      <c r="AI39" s="5"/>
      <c r="AJ39" s="5"/>
      <c r="AK39" s="4"/>
      <c r="AL39" s="4"/>
      <c r="AM39" s="5"/>
      <c r="AN39" s="5"/>
      <c r="AO39" s="4"/>
      <c r="AP39" s="4">
        <v>17</v>
      </c>
      <c r="AQ39" s="5"/>
      <c r="AR39" s="4"/>
      <c r="AS39" s="4"/>
      <c r="AT39" s="4">
        <f t="shared" si="8"/>
        <v>0.9837999999999999</v>
      </c>
      <c r="AU39" s="4">
        <f t="shared" si="9"/>
        <v>7.0339499898353335</v>
      </c>
      <c r="AV39" s="4">
        <f t="shared" si="10"/>
        <v>78.428263132103879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44119</v>
      </c>
      <c r="B40" t="s">
        <v>211</v>
      </c>
      <c r="C40" t="s">
        <v>220</v>
      </c>
      <c r="D40">
        <v>12</v>
      </c>
      <c r="E40">
        <v>1</v>
      </c>
      <c r="F40">
        <v>1</v>
      </c>
      <c r="G40" t="s">
        <v>60</v>
      </c>
      <c r="H40" t="s">
        <v>212</v>
      </c>
      <c r="I40">
        <v>2.5499999999999998E-2</v>
      </c>
      <c r="J40">
        <v>0.61199999999999999</v>
      </c>
      <c r="K40">
        <v>5</v>
      </c>
      <c r="L40" t="s">
        <v>61</v>
      </c>
      <c r="M40" t="s">
        <v>213</v>
      </c>
      <c r="N40">
        <v>0.40200000000000002</v>
      </c>
      <c r="O40">
        <v>6.74</v>
      </c>
      <c r="P40">
        <v>5</v>
      </c>
      <c r="Q40" s="4"/>
      <c r="R40" s="4">
        <v>1</v>
      </c>
      <c r="S40" s="4">
        <v>1</v>
      </c>
      <c r="T40" s="4"/>
      <c r="U40" s="4">
        <f t="shared" si="2"/>
        <v>5</v>
      </c>
      <c r="V40" s="4">
        <f t="shared" si="3"/>
        <v>5</v>
      </c>
      <c r="W40" s="4">
        <f t="shared" si="4"/>
        <v>5</v>
      </c>
      <c r="X40" s="5"/>
      <c r="Y40" s="5"/>
      <c r="Z40" s="4"/>
      <c r="AA40" s="4"/>
      <c r="AB40" s="4"/>
      <c r="AC40" s="4"/>
      <c r="AD40" s="4">
        <v>2</v>
      </c>
      <c r="AE40" s="4" t="s">
        <v>473</v>
      </c>
      <c r="AF40" s="24">
        <f t="shared" si="5"/>
        <v>93.420243959999993</v>
      </c>
      <c r="AG40" s="4">
        <f t="shared" si="6"/>
        <v>93.420243959999993</v>
      </c>
      <c r="AH40" s="4">
        <f t="shared" si="7"/>
        <v>93.420243959999993</v>
      </c>
      <c r="AI40" s="5"/>
      <c r="AJ40" s="5"/>
      <c r="AK40" s="4"/>
      <c r="AL40" s="4"/>
      <c r="AM40" s="4"/>
      <c r="AN40" s="4"/>
      <c r="AO40" s="4"/>
      <c r="AP40" s="4">
        <v>18</v>
      </c>
      <c r="AQ40" s="5"/>
      <c r="AR40" s="4"/>
      <c r="AS40" s="4"/>
      <c r="AT40" s="4">
        <f t="shared" si="8"/>
        <v>0.9827999999999999</v>
      </c>
      <c r="AU40" s="4">
        <f t="shared" si="9"/>
        <v>6.8579568579568591</v>
      </c>
      <c r="AV40" s="4">
        <f t="shared" si="10"/>
        <v>63.293793500549853</v>
      </c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44119</v>
      </c>
      <c r="B41" t="s">
        <v>211</v>
      </c>
      <c r="C41" t="s">
        <v>221</v>
      </c>
      <c r="D41">
        <v>13</v>
      </c>
      <c r="E41">
        <v>1</v>
      </c>
      <c r="F41">
        <v>1</v>
      </c>
      <c r="G41" t="s">
        <v>60</v>
      </c>
      <c r="H41" t="s">
        <v>212</v>
      </c>
      <c r="I41">
        <v>2.1899999999999999E-2</v>
      </c>
      <c r="J41">
        <v>0.48399999999999999</v>
      </c>
      <c r="K41">
        <v>0</v>
      </c>
      <c r="L41" t="s">
        <v>61</v>
      </c>
      <c r="M41" t="s">
        <v>213</v>
      </c>
      <c r="N41">
        <v>0.36</v>
      </c>
      <c r="O41">
        <v>6.07</v>
      </c>
      <c r="P41">
        <v>0</v>
      </c>
      <c r="Q41" s="4"/>
      <c r="R41" s="4">
        <v>1</v>
      </c>
      <c r="S41" s="4">
        <v>1</v>
      </c>
      <c r="T41" s="4"/>
      <c r="U41" s="4">
        <f t="shared" si="2"/>
        <v>0</v>
      </c>
      <c r="V41" s="4">
        <f t="shared" si="3"/>
        <v>0</v>
      </c>
      <c r="W41" s="4">
        <f t="shared" si="4"/>
        <v>0</v>
      </c>
      <c r="X41" s="5"/>
      <c r="Y41" s="5"/>
      <c r="Z41" s="4"/>
      <c r="AA41" s="4"/>
      <c r="AB41" s="4"/>
      <c r="AC41" s="4"/>
      <c r="AD41" s="4">
        <v>2</v>
      </c>
      <c r="AE41" s="4" t="s">
        <v>473</v>
      </c>
      <c r="AF41" s="24">
        <f t="shared" si="5"/>
        <v>23.848615790000053</v>
      </c>
      <c r="AG41" s="4">
        <f t="shared" si="6"/>
        <v>23.848615790000053</v>
      </c>
      <c r="AH41" s="4">
        <f t="shared" si="7"/>
        <v>23.848615790000053</v>
      </c>
      <c r="AI41" s="5"/>
      <c r="AJ41" s="5"/>
      <c r="AK41" s="4"/>
      <c r="AL41" s="4"/>
      <c r="AM41" s="4"/>
      <c r="AN41" s="4"/>
      <c r="AO41" s="4"/>
      <c r="AP41" s="4">
        <v>19</v>
      </c>
      <c r="AQ41" s="5"/>
      <c r="AR41" s="4"/>
      <c r="AS41" s="4"/>
      <c r="AT41" s="4">
        <f t="shared" si="8"/>
        <v>0.9817999999999999</v>
      </c>
      <c r="AU41" s="4">
        <f t="shared" si="9"/>
        <v>6.1825218985536781</v>
      </c>
      <c r="AV41" s="4">
        <f t="shared" si="10"/>
        <v>5.2511694921310692</v>
      </c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44119</v>
      </c>
      <c r="B42" t="s">
        <v>211</v>
      </c>
      <c r="C42" t="s">
        <v>221</v>
      </c>
      <c r="D42">
        <v>14</v>
      </c>
      <c r="E42">
        <v>1</v>
      </c>
      <c r="F42">
        <v>1</v>
      </c>
      <c r="G42" t="s">
        <v>60</v>
      </c>
      <c r="H42" t="s">
        <v>212</v>
      </c>
      <c r="I42">
        <v>0.02</v>
      </c>
      <c r="J42">
        <v>0.47299999999999998</v>
      </c>
      <c r="K42">
        <v>0</v>
      </c>
      <c r="L42" t="s">
        <v>61</v>
      </c>
      <c r="M42" t="s">
        <v>213</v>
      </c>
      <c r="N42">
        <v>0.36</v>
      </c>
      <c r="O42">
        <v>6.12</v>
      </c>
      <c r="P42">
        <v>0</v>
      </c>
      <c r="Q42" s="4"/>
      <c r="R42" s="4">
        <v>1</v>
      </c>
      <c r="S42" s="4">
        <v>1</v>
      </c>
      <c r="T42" s="4"/>
      <c r="U42" s="4">
        <f t="shared" si="2"/>
        <v>0</v>
      </c>
      <c r="V42" s="4">
        <f t="shared" si="3"/>
        <v>0</v>
      </c>
      <c r="W42" s="4">
        <f t="shared" si="4"/>
        <v>0</v>
      </c>
      <c r="X42" s="5"/>
      <c r="Y42" s="5"/>
      <c r="Z42" s="5"/>
      <c r="AA42" s="5"/>
      <c r="AB42" s="4"/>
      <c r="AC42" s="4"/>
      <c r="AD42" s="4">
        <v>2</v>
      </c>
      <c r="AE42" s="4" t="s">
        <v>473</v>
      </c>
      <c r="AF42" s="24">
        <f t="shared" si="5"/>
        <v>29.061078240000029</v>
      </c>
      <c r="AG42" s="4">
        <f t="shared" si="6"/>
        <v>29.061078240000029</v>
      </c>
      <c r="AH42" s="4">
        <f t="shared" si="7"/>
        <v>29.061078240000029</v>
      </c>
      <c r="AI42" s="5"/>
      <c r="AJ42" s="5"/>
      <c r="AK42" s="5"/>
      <c r="AL42" s="5"/>
      <c r="AM42" s="4"/>
      <c r="AN42" s="4"/>
      <c r="AO42" s="4"/>
      <c r="AP42" s="4">
        <v>20</v>
      </c>
      <c r="AQ42" s="5"/>
      <c r="AR42" s="4"/>
      <c r="AS42" s="4"/>
      <c r="AT42" s="4">
        <f t="shared" si="8"/>
        <v>0.98079999999999989</v>
      </c>
      <c r="AU42" s="4">
        <f t="shared" si="9"/>
        <v>6.2398042414355634</v>
      </c>
      <c r="AV42" s="4">
        <f t="shared" si="10"/>
        <v>10.171117761177868</v>
      </c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44119</v>
      </c>
      <c r="B43" t="s">
        <v>211</v>
      </c>
      <c r="C43" t="s">
        <v>47</v>
      </c>
      <c r="D43" t="s">
        <v>12</v>
      </c>
      <c r="E43">
        <v>1</v>
      </c>
      <c r="F43">
        <v>1</v>
      </c>
      <c r="G43" t="s">
        <v>60</v>
      </c>
      <c r="H43" t="s">
        <v>212</v>
      </c>
      <c r="I43">
        <v>-7.4599999999999996E-3</v>
      </c>
      <c r="J43">
        <v>-4.9500000000000002E-2</v>
      </c>
      <c r="K43">
        <v>-14.2</v>
      </c>
      <c r="L43" t="s">
        <v>61</v>
      </c>
      <c r="M43" t="s">
        <v>213</v>
      </c>
      <c r="N43">
        <v>0.88500000000000001</v>
      </c>
      <c r="O43">
        <v>14.6</v>
      </c>
      <c r="P43">
        <v>73.599999999999994</v>
      </c>
      <c r="Q43" s="4"/>
      <c r="R43" s="4">
        <v>1</v>
      </c>
      <c r="S43" s="4">
        <v>1</v>
      </c>
      <c r="T43" s="4"/>
      <c r="U43" s="4">
        <f t="shared" si="2"/>
        <v>-14.2</v>
      </c>
      <c r="V43" s="4">
        <f t="shared" si="3"/>
        <v>-14.2</v>
      </c>
      <c r="W43" s="4">
        <f t="shared" si="4"/>
        <v>-14.2</v>
      </c>
      <c r="X43" s="5"/>
      <c r="Y43" s="5"/>
      <c r="Z43" s="5"/>
      <c r="AA43" s="5"/>
      <c r="AB43" s="4"/>
      <c r="AC43" s="4"/>
      <c r="AD43" s="4">
        <v>2</v>
      </c>
      <c r="AE43" s="4" t="s">
        <v>473</v>
      </c>
      <c r="AF43" s="24">
        <f t="shared" si="5"/>
        <v>865.14423599999998</v>
      </c>
      <c r="AG43" s="4">
        <f t="shared" si="6"/>
        <v>865.14423599999998</v>
      </c>
      <c r="AH43" s="4">
        <f t="shared" si="7"/>
        <v>865.14423599999998</v>
      </c>
      <c r="AI43" s="5"/>
      <c r="AJ43" s="5"/>
      <c r="AK43" s="5"/>
      <c r="AL43" s="5"/>
      <c r="AM43" s="4"/>
      <c r="AN43" s="4"/>
      <c r="AO43" s="4"/>
      <c r="AP43" s="4">
        <v>21</v>
      </c>
      <c r="AQ43" s="5"/>
      <c r="AR43" s="4"/>
      <c r="AS43" s="4"/>
      <c r="AT43" s="4">
        <f t="shared" si="8"/>
        <v>0.97979999999999989</v>
      </c>
      <c r="AU43" s="4">
        <f t="shared" si="9"/>
        <v>14.901000204123292</v>
      </c>
      <c r="AV43" s="4">
        <f t="shared" si="10"/>
        <v>759.48306753764302</v>
      </c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44119</v>
      </c>
      <c r="B44" t="s">
        <v>211</v>
      </c>
      <c r="C44" t="s">
        <v>214</v>
      </c>
      <c r="D44" t="s">
        <v>13</v>
      </c>
      <c r="E44">
        <v>1</v>
      </c>
      <c r="F44">
        <v>1</v>
      </c>
      <c r="G44" t="s">
        <v>60</v>
      </c>
      <c r="H44" t="s">
        <v>212</v>
      </c>
      <c r="I44">
        <v>-7.6E-3</v>
      </c>
      <c r="J44">
        <v>-5.9700000000000003E-2</v>
      </c>
      <c r="K44">
        <v>-14.5</v>
      </c>
      <c r="L44" t="s">
        <v>61</v>
      </c>
      <c r="M44" t="s">
        <v>213</v>
      </c>
      <c r="N44">
        <v>-2.98E-3</v>
      </c>
      <c r="O44">
        <v>-3.61E-2</v>
      </c>
      <c r="P44">
        <v>-52.6</v>
      </c>
      <c r="Q44" s="4"/>
      <c r="R44" s="4">
        <v>1</v>
      </c>
      <c r="S44" s="4">
        <v>1</v>
      </c>
      <c r="T44" s="4"/>
      <c r="U44" s="4">
        <f t="shared" si="2"/>
        <v>-14.5</v>
      </c>
      <c r="V44" s="4">
        <f t="shared" si="3"/>
        <v>-14.5</v>
      </c>
      <c r="W44" s="4">
        <f t="shared" si="4"/>
        <v>-14.5</v>
      </c>
      <c r="X44" s="5"/>
      <c r="Y44" s="5"/>
      <c r="Z44" s="4"/>
      <c r="AA44" s="4"/>
      <c r="AB44" s="4"/>
      <c r="AC44" s="4"/>
      <c r="AD44" s="4">
        <v>2</v>
      </c>
      <c r="AE44" s="4" t="s">
        <v>473</v>
      </c>
      <c r="AF44" s="24">
        <f t="shared" si="5"/>
        <v>-637.62597689790903</v>
      </c>
      <c r="AG44" s="4">
        <f t="shared" si="6"/>
        <v>-637.62597689790903</v>
      </c>
      <c r="AH44" s="4">
        <f t="shared" si="7"/>
        <v>-637.62597689790903</v>
      </c>
      <c r="AI44" s="5"/>
      <c r="AJ44" s="5"/>
      <c r="AK44" s="4"/>
      <c r="AL44" s="4"/>
      <c r="AM44" s="4"/>
      <c r="AN44" s="4"/>
      <c r="AO44" s="4"/>
      <c r="AP44" s="4">
        <v>22</v>
      </c>
      <c r="AQ44" s="5"/>
      <c r="AR44" s="4"/>
      <c r="AS44" s="4"/>
      <c r="AT44" s="4">
        <f t="shared" si="8"/>
        <v>0.97879999999999989</v>
      </c>
      <c r="AU44" s="4">
        <f t="shared" si="9"/>
        <v>-3.6881896199427874E-2</v>
      </c>
      <c r="AV44" s="4">
        <f t="shared" si="10"/>
        <v>-526.13486378131381</v>
      </c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44119</v>
      </c>
      <c r="B45" t="s">
        <v>211</v>
      </c>
      <c r="C45" t="s">
        <v>214</v>
      </c>
      <c r="D45" t="s">
        <v>13</v>
      </c>
      <c r="E45">
        <v>1</v>
      </c>
      <c r="F45">
        <v>1</v>
      </c>
      <c r="G45" t="s">
        <v>60</v>
      </c>
      <c r="H45" t="s">
        <v>212</v>
      </c>
      <c r="I45">
        <v>-7.1399999999999996E-3</v>
      </c>
      <c r="J45">
        <v>-6.0699999999999997E-2</v>
      </c>
      <c r="K45">
        <v>-14.5</v>
      </c>
      <c r="L45" t="s">
        <v>61</v>
      </c>
      <c r="M45" t="s">
        <v>213</v>
      </c>
      <c r="N45">
        <v>4.4299999999999999E-3</v>
      </c>
      <c r="O45">
        <v>5.2699999999999997E-2</v>
      </c>
      <c r="P45">
        <v>-51.8</v>
      </c>
      <c r="Q45" s="4"/>
      <c r="R45" s="4">
        <v>1</v>
      </c>
      <c r="S45" s="4">
        <v>1</v>
      </c>
      <c r="T45" s="4"/>
      <c r="U45" s="4">
        <f t="shared" si="2"/>
        <v>-14.5</v>
      </c>
      <c r="V45" s="4">
        <f t="shared" si="3"/>
        <v>-14.5</v>
      </c>
      <c r="W45" s="4">
        <f t="shared" si="4"/>
        <v>-14.5</v>
      </c>
      <c r="X45" s="4"/>
      <c r="Y45" s="4"/>
      <c r="Z45" s="5"/>
      <c r="AA45" s="5"/>
      <c r="AB45" s="4"/>
      <c r="AC45" s="4"/>
      <c r="AD45" s="4">
        <v>2</v>
      </c>
      <c r="AE45" s="4" t="s">
        <v>473</v>
      </c>
      <c r="AF45" s="24">
        <f t="shared" si="5"/>
        <v>-627.65205006554106</v>
      </c>
      <c r="AG45" s="4">
        <f t="shared" si="6"/>
        <v>-627.65205006554106</v>
      </c>
      <c r="AH45" s="4">
        <f t="shared" si="7"/>
        <v>-627.65205006554106</v>
      </c>
      <c r="AI45" s="4"/>
      <c r="AJ45" s="4"/>
      <c r="AK45" s="5"/>
      <c r="AL45" s="5"/>
      <c r="AM45" s="4"/>
      <c r="AN45" s="4"/>
      <c r="AO45" s="4"/>
      <c r="AP45" s="4">
        <v>23</v>
      </c>
      <c r="AQ45" s="4"/>
      <c r="AR45" s="4"/>
      <c r="AS45" s="4"/>
      <c r="AT45" s="4">
        <f t="shared" si="8"/>
        <v>0.97779999999999989</v>
      </c>
      <c r="AU45" s="4">
        <f t="shared" si="9"/>
        <v>5.3896502352219273E-2</v>
      </c>
      <c r="AV45" s="4">
        <f t="shared" si="10"/>
        <v>-518.41858931402101</v>
      </c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44119</v>
      </c>
      <c r="B46" t="s">
        <v>211</v>
      </c>
      <c r="C46" t="s">
        <v>214</v>
      </c>
      <c r="D46" t="s">
        <v>13</v>
      </c>
      <c r="E46">
        <v>1</v>
      </c>
      <c r="F46">
        <v>1</v>
      </c>
      <c r="G46" t="s">
        <v>60</v>
      </c>
      <c r="H46" t="s">
        <v>212</v>
      </c>
      <c r="I46">
        <v>-6.6800000000000002E-3</v>
      </c>
      <c r="J46">
        <v>-4.3700000000000003E-2</v>
      </c>
      <c r="K46">
        <v>-14</v>
      </c>
      <c r="L46" t="s">
        <v>61</v>
      </c>
      <c r="M46" t="s">
        <v>213</v>
      </c>
      <c r="N46">
        <v>3.3300000000000001E-3</v>
      </c>
      <c r="O46">
        <v>4.2200000000000001E-2</v>
      </c>
      <c r="P46">
        <v>-51.9</v>
      </c>
      <c r="Q46" s="4"/>
      <c r="R46" s="4">
        <v>1</v>
      </c>
      <c r="S46" s="4">
        <v>1</v>
      </c>
      <c r="T46" s="4"/>
      <c r="U46" s="4">
        <f t="shared" si="2"/>
        <v>-14</v>
      </c>
      <c r="V46" s="4">
        <f t="shared" si="3"/>
        <v>-14</v>
      </c>
      <c r="W46" s="4">
        <f t="shared" si="4"/>
        <v>-14</v>
      </c>
      <c r="X46" s="4"/>
      <c r="Y46" s="4"/>
      <c r="Z46" s="4"/>
      <c r="AA46" s="4"/>
      <c r="AB46" s="5"/>
      <c r="AC46" s="5"/>
      <c r="AD46" s="4">
        <v>2</v>
      </c>
      <c r="AE46" s="4" t="s">
        <v>473</v>
      </c>
      <c r="AF46" s="24">
        <f t="shared" si="5"/>
        <v>-628.83085451883608</v>
      </c>
      <c r="AG46" s="4">
        <f t="shared" si="6"/>
        <v>-628.83085451883608</v>
      </c>
      <c r="AH46" s="4">
        <f t="shared" si="7"/>
        <v>-628.83085451883608</v>
      </c>
      <c r="AI46" s="4"/>
      <c r="AJ46" s="4"/>
      <c r="AK46" s="4"/>
      <c r="AL46" s="4"/>
      <c r="AM46" s="5"/>
      <c r="AN46" s="5"/>
      <c r="AO46" s="4"/>
      <c r="AP46" s="4">
        <v>24</v>
      </c>
      <c r="AQ46" s="4"/>
      <c r="AR46" s="4"/>
      <c r="AS46" s="4"/>
      <c r="AT46" s="4">
        <f t="shared" si="8"/>
        <v>0.97679999999999989</v>
      </c>
      <c r="AU46" s="4">
        <f t="shared" si="9"/>
        <v>4.3202293202293206E-2</v>
      </c>
      <c r="AV46" s="4">
        <f t="shared" si="10"/>
        <v>-519.32767144083437</v>
      </c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44119</v>
      </c>
      <c r="B47" t="s">
        <v>396</v>
      </c>
      <c r="C47" t="s">
        <v>222</v>
      </c>
      <c r="D47" t="s">
        <v>12</v>
      </c>
      <c r="E47">
        <v>1</v>
      </c>
      <c r="F47">
        <v>1</v>
      </c>
      <c r="G47" t="s">
        <v>60</v>
      </c>
      <c r="H47" t="s">
        <v>212</v>
      </c>
      <c r="I47">
        <v>5.1900000000000002E-3</v>
      </c>
      <c r="J47">
        <v>1.43E-2</v>
      </c>
      <c r="K47">
        <v>-12.4</v>
      </c>
      <c r="L47" t="s">
        <v>61</v>
      </c>
      <c r="M47" t="s">
        <v>213</v>
      </c>
      <c r="N47">
        <v>0.71399999999999997</v>
      </c>
      <c r="O47">
        <v>11.7</v>
      </c>
      <c r="P47">
        <v>48.5</v>
      </c>
      <c r="Q47" s="4">
        <f>100*O48/O47</f>
        <v>85.213675213675231</v>
      </c>
      <c r="R47" s="4">
        <v>1</v>
      </c>
      <c r="S47" s="4">
        <v>1</v>
      </c>
      <c r="T47" s="4"/>
      <c r="U47" s="4">
        <f t="shared" si="2"/>
        <v>-12.4</v>
      </c>
      <c r="V47" s="4">
        <f t="shared" si="3"/>
        <v>-12.4</v>
      </c>
      <c r="W47" s="4">
        <f t="shared" si="4"/>
        <v>-12.4</v>
      </c>
      <c r="X47" s="5"/>
      <c r="Y47" s="5"/>
      <c r="Z47" s="4"/>
      <c r="AA47" s="4"/>
      <c r="AB47" s="5"/>
      <c r="AC47" s="5"/>
      <c r="AD47" s="4">
        <v>2</v>
      </c>
      <c r="AE47" s="4" t="s">
        <v>473</v>
      </c>
      <c r="AF47" s="24">
        <f t="shared" si="5"/>
        <v>589.94661899999994</v>
      </c>
      <c r="AG47" s="4">
        <f t="shared" si="6"/>
        <v>589.94661899999994</v>
      </c>
      <c r="AH47" s="4">
        <f t="shared" si="7"/>
        <v>589.94661899999994</v>
      </c>
      <c r="AI47" s="5"/>
      <c r="AJ47" s="5"/>
      <c r="AK47" s="4"/>
      <c r="AL47" s="4"/>
      <c r="AM47" s="5"/>
      <c r="AN47" s="5"/>
      <c r="AO47" s="4">
        <f t="shared" ref="AO47" si="11">Q47</f>
        <v>85.213675213675231</v>
      </c>
      <c r="AP47" s="4">
        <v>25</v>
      </c>
      <c r="AQ47" s="5"/>
      <c r="AR47" s="4"/>
      <c r="AS47" s="4"/>
      <c r="AT47" s="4">
        <f t="shared" si="8"/>
        <v>0.97579999999999989</v>
      </c>
      <c r="AU47" s="4">
        <f t="shared" si="9"/>
        <v>11.990161918425908</v>
      </c>
      <c r="AV47" s="4">
        <f t="shared" si="10"/>
        <v>506.45726423683527</v>
      </c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44119</v>
      </c>
      <c r="B48" t="s">
        <v>396</v>
      </c>
      <c r="C48" t="s">
        <v>223</v>
      </c>
      <c r="D48" t="s">
        <v>11</v>
      </c>
      <c r="E48">
        <v>1</v>
      </c>
      <c r="F48">
        <v>1</v>
      </c>
      <c r="G48" t="s">
        <v>60</v>
      </c>
      <c r="H48" t="s">
        <v>212</v>
      </c>
      <c r="I48">
        <v>1.95E-2</v>
      </c>
      <c r="J48">
        <v>0.32500000000000001</v>
      </c>
      <c r="K48">
        <v>-3.78</v>
      </c>
      <c r="L48" t="s">
        <v>61</v>
      </c>
      <c r="M48" t="s">
        <v>213</v>
      </c>
      <c r="N48">
        <v>0.58799999999999997</v>
      </c>
      <c r="O48">
        <v>9.9700000000000006</v>
      </c>
      <c r="P48">
        <v>33.200000000000003</v>
      </c>
      <c r="Q48" s="4"/>
      <c r="R48" s="4">
        <v>1</v>
      </c>
      <c r="S48" s="4">
        <v>1</v>
      </c>
      <c r="T48" s="4"/>
      <c r="U48" s="4">
        <f t="shared" si="2"/>
        <v>-3.78</v>
      </c>
      <c r="V48" s="4">
        <f t="shared" si="3"/>
        <v>-3.78</v>
      </c>
      <c r="W48" s="4">
        <f t="shared" si="4"/>
        <v>-3.78</v>
      </c>
      <c r="X48" s="5"/>
      <c r="Y48" s="5"/>
      <c r="Z48" s="4"/>
      <c r="AA48" s="4"/>
      <c r="AB48" s="4"/>
      <c r="AC48" s="4"/>
      <c r="AD48" s="4">
        <v>2</v>
      </c>
      <c r="AE48" s="4" t="s">
        <v>473</v>
      </c>
      <c r="AF48" s="24">
        <f t="shared" si="5"/>
        <v>420.46724338999991</v>
      </c>
      <c r="AG48" s="4">
        <f t="shared" si="6"/>
        <v>420.46724338999991</v>
      </c>
      <c r="AH48" s="4">
        <f t="shared" si="7"/>
        <v>420.46724338999991</v>
      </c>
      <c r="AI48" s="5"/>
      <c r="AJ48" s="5"/>
      <c r="AK48" s="4"/>
      <c r="AL48" s="4"/>
      <c r="AM48" s="4"/>
      <c r="AN48" s="4"/>
      <c r="AO48" s="4"/>
      <c r="AP48" s="4">
        <v>26</v>
      </c>
      <c r="AQ48" s="5"/>
      <c r="AR48" s="4"/>
      <c r="AS48" s="4"/>
      <c r="AT48" s="4">
        <f t="shared" si="8"/>
        <v>0.97479999999999989</v>
      </c>
      <c r="AU48" s="4">
        <f t="shared" si="9"/>
        <v>10.227739023389415</v>
      </c>
      <c r="AV48" s="4">
        <f t="shared" si="10"/>
        <v>353.84765280808847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44119</v>
      </c>
      <c r="B49" t="s">
        <v>396</v>
      </c>
      <c r="C49" t="s">
        <v>224</v>
      </c>
      <c r="D49">
        <v>18</v>
      </c>
      <c r="E49">
        <v>1</v>
      </c>
      <c r="F49">
        <v>1</v>
      </c>
      <c r="G49" t="s">
        <v>60</v>
      </c>
      <c r="H49" t="s">
        <v>212</v>
      </c>
      <c r="I49">
        <v>2.1899999999999999E-2</v>
      </c>
      <c r="J49">
        <v>0.48199999999999998</v>
      </c>
      <c r="K49">
        <v>0.58799999999999997</v>
      </c>
      <c r="L49" t="s">
        <v>61</v>
      </c>
      <c r="M49" t="s">
        <v>213</v>
      </c>
      <c r="N49">
        <v>0.35099999999999998</v>
      </c>
      <c r="O49">
        <v>5.92</v>
      </c>
      <c r="P49">
        <v>-1.69</v>
      </c>
      <c r="Q49" s="4"/>
      <c r="R49" s="4">
        <v>1</v>
      </c>
      <c r="S49" s="4">
        <v>1</v>
      </c>
      <c r="T49" s="4"/>
      <c r="U49" s="4">
        <f t="shared" si="2"/>
        <v>0.58799999999999997</v>
      </c>
      <c r="V49" s="4">
        <f t="shared" si="3"/>
        <v>0.58799999999999997</v>
      </c>
      <c r="W49" s="4">
        <f t="shared" si="4"/>
        <v>0.58799999999999997</v>
      </c>
      <c r="X49" s="4"/>
      <c r="Y49" s="4"/>
      <c r="Z49" s="4"/>
      <c r="AA49" s="4"/>
      <c r="AB49" s="5"/>
      <c r="AC49" s="5"/>
      <c r="AD49" s="4">
        <v>2</v>
      </c>
      <c r="AE49" s="4" t="s">
        <v>473</v>
      </c>
      <c r="AF49" s="24">
        <f t="shared" si="5"/>
        <v>8.1913414399999738</v>
      </c>
      <c r="AG49" s="4">
        <f t="shared" si="6"/>
        <v>8.1913414399999738</v>
      </c>
      <c r="AH49" s="4">
        <f t="shared" si="7"/>
        <v>8.1913414399999738</v>
      </c>
      <c r="AI49" s="4"/>
      <c r="AJ49" s="4"/>
      <c r="AK49" s="4"/>
      <c r="AL49" s="4"/>
      <c r="AM49" s="5"/>
      <c r="AN49" s="5"/>
      <c r="AO49" s="4"/>
      <c r="AP49" s="4">
        <v>27</v>
      </c>
      <c r="AQ49" s="4"/>
      <c r="AR49" s="4"/>
      <c r="AS49" s="4"/>
      <c r="AT49" s="4">
        <f t="shared" si="8"/>
        <v>0.97379999999999989</v>
      </c>
      <c r="AU49" s="4">
        <f t="shared" si="9"/>
        <v>6.0792770589443421</v>
      </c>
      <c r="AV49" s="4">
        <f t="shared" si="10"/>
        <v>-3.6152851452773405</v>
      </c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44119</v>
      </c>
      <c r="B50" t="s">
        <v>396</v>
      </c>
      <c r="C50" t="s">
        <v>225</v>
      </c>
      <c r="D50">
        <v>19</v>
      </c>
      <c r="E50">
        <v>1</v>
      </c>
      <c r="F50">
        <v>1</v>
      </c>
      <c r="G50" t="s">
        <v>60</v>
      </c>
      <c r="H50" t="s">
        <v>212</v>
      </c>
      <c r="I50">
        <v>2.2100000000000002E-2</v>
      </c>
      <c r="J50">
        <v>0.49199999999999999</v>
      </c>
      <c r="K50">
        <v>0.85699999999999998</v>
      </c>
      <c r="L50" t="s">
        <v>61</v>
      </c>
      <c r="M50" t="s">
        <v>213</v>
      </c>
      <c r="N50">
        <v>0.34799999999999998</v>
      </c>
      <c r="O50">
        <v>5.92</v>
      </c>
      <c r="P50">
        <v>-1.73</v>
      </c>
      <c r="Q50" s="4"/>
      <c r="R50" s="4">
        <v>1</v>
      </c>
      <c r="S50" s="4">
        <v>1</v>
      </c>
      <c r="T50" s="4"/>
      <c r="U50" s="4">
        <f t="shared" si="2"/>
        <v>0.85699999999999998</v>
      </c>
      <c r="V50" s="4">
        <f t="shared" si="3"/>
        <v>0.85699999999999998</v>
      </c>
      <c r="W50" s="4">
        <f t="shared" si="4"/>
        <v>0.85699999999999998</v>
      </c>
      <c r="X50" s="4"/>
      <c r="Y50" s="4"/>
      <c r="Z50" s="4"/>
      <c r="AA50" s="4"/>
      <c r="AB50" s="5"/>
      <c r="AC50" s="5"/>
      <c r="AD50" s="4">
        <v>2</v>
      </c>
      <c r="AE50" s="4" t="s">
        <v>473</v>
      </c>
      <c r="AF50" s="24">
        <f t="shared" si="5"/>
        <v>8.1913414399999738</v>
      </c>
      <c r="AG50" s="4">
        <f t="shared" si="6"/>
        <v>8.1913414399999738</v>
      </c>
      <c r="AH50" s="4">
        <f t="shared" si="7"/>
        <v>8.1913414399999738</v>
      </c>
      <c r="AI50" s="4"/>
      <c r="AJ50" s="4"/>
      <c r="AK50" s="4"/>
      <c r="AL50" s="4"/>
      <c r="AM50" s="5"/>
      <c r="AN50" s="5"/>
      <c r="AO50" s="4"/>
      <c r="AP50" s="4">
        <v>28</v>
      </c>
      <c r="AQ50" s="4"/>
      <c r="AR50" s="4"/>
      <c r="AS50" s="4"/>
      <c r="AT50" s="4">
        <f t="shared" si="8"/>
        <v>0.97279999999999989</v>
      </c>
      <c r="AU50" s="4">
        <f t="shared" si="9"/>
        <v>6.0855263157894743</v>
      </c>
      <c r="AV50" s="4">
        <f t="shared" si="10"/>
        <v>-3.0786552112187593</v>
      </c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44119</v>
      </c>
      <c r="B51" t="s">
        <v>396</v>
      </c>
      <c r="C51" t="s">
        <v>226</v>
      </c>
      <c r="D51">
        <v>20</v>
      </c>
      <c r="E51">
        <v>1</v>
      </c>
      <c r="F51">
        <v>1</v>
      </c>
      <c r="G51" t="s">
        <v>60</v>
      </c>
      <c r="H51" t="s">
        <v>212</v>
      </c>
      <c r="I51">
        <v>4.41E-2</v>
      </c>
      <c r="J51">
        <v>0.433</v>
      </c>
      <c r="K51">
        <v>-0.78300000000000003</v>
      </c>
      <c r="L51" t="s">
        <v>61</v>
      </c>
      <c r="M51" t="s">
        <v>213</v>
      </c>
      <c r="N51">
        <v>0.34599999999999997</v>
      </c>
      <c r="O51">
        <v>5.85</v>
      </c>
      <c r="P51">
        <v>-2.2999999999999998</v>
      </c>
      <c r="Q51" s="4"/>
      <c r="R51" s="4">
        <v>1</v>
      </c>
      <c r="S51" s="4">
        <v>1</v>
      </c>
      <c r="T51" s="4"/>
      <c r="U51" s="4">
        <f t="shared" si="2"/>
        <v>-0.78300000000000003</v>
      </c>
      <c r="V51" s="4">
        <f t="shared" si="3"/>
        <v>-0.78300000000000003</v>
      </c>
      <c r="W51" s="4">
        <f t="shared" si="4"/>
        <v>-0.78300000000000003</v>
      </c>
      <c r="X51" s="4"/>
      <c r="Y51" s="4"/>
      <c r="Z51" s="4"/>
      <c r="AA51" s="4"/>
      <c r="AB51" s="5"/>
      <c r="AC51" s="5"/>
      <c r="AD51" s="4">
        <v>2</v>
      </c>
      <c r="AE51" s="4" t="s">
        <v>473</v>
      </c>
      <c r="AF51" s="24">
        <f t="shared" si="5"/>
        <v>0.87440474999993967</v>
      </c>
      <c r="AG51" s="4">
        <f t="shared" si="6"/>
        <v>0.87440474999993967</v>
      </c>
      <c r="AH51" s="4">
        <f t="shared" si="7"/>
        <v>0.87440474999993967</v>
      </c>
      <c r="AI51" s="4"/>
      <c r="AJ51" s="4"/>
      <c r="AK51" s="4"/>
      <c r="AL51" s="4"/>
      <c r="AM51" s="5"/>
      <c r="AN51" s="5"/>
      <c r="AO51" s="4"/>
      <c r="AP51" s="4">
        <v>29</v>
      </c>
      <c r="AQ51" s="4"/>
      <c r="AR51" s="4"/>
      <c r="AS51" s="4"/>
      <c r="AT51" s="4">
        <f t="shared" si="8"/>
        <v>0.97179999999999989</v>
      </c>
      <c r="AU51" s="4">
        <f t="shared" si="9"/>
        <v>6.0197571516773003</v>
      </c>
      <c r="AV51" s="4">
        <f t="shared" si="10"/>
        <v>-8.7260388140033029</v>
      </c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44119</v>
      </c>
      <c r="B52" t="s">
        <v>396</v>
      </c>
      <c r="C52" t="s">
        <v>227</v>
      </c>
      <c r="D52">
        <v>21</v>
      </c>
      <c r="E52">
        <v>1</v>
      </c>
      <c r="F52">
        <v>1</v>
      </c>
      <c r="G52" t="s">
        <v>60</v>
      </c>
      <c r="H52" t="s">
        <v>212</v>
      </c>
      <c r="I52">
        <v>2.23E-2</v>
      </c>
      <c r="J52">
        <v>0.499</v>
      </c>
      <c r="K52">
        <v>1.05</v>
      </c>
      <c r="L52" t="s">
        <v>61</v>
      </c>
      <c r="M52" t="s">
        <v>213</v>
      </c>
      <c r="N52">
        <v>0.40600000000000003</v>
      </c>
      <c r="O52">
        <v>6.83</v>
      </c>
      <c r="P52">
        <v>6.16</v>
      </c>
      <c r="Q52" s="4"/>
      <c r="R52" s="4">
        <v>1</v>
      </c>
      <c r="S52" s="4">
        <v>1</v>
      </c>
      <c r="T52" s="4"/>
      <c r="U52" s="4">
        <f t="shared" si="2"/>
        <v>1.05</v>
      </c>
      <c r="V52" s="4">
        <f t="shared" si="3"/>
        <v>1.05</v>
      </c>
      <c r="W52" s="4">
        <f t="shared" si="4"/>
        <v>1.05</v>
      </c>
      <c r="X52" s="4"/>
      <c r="Y52" s="4"/>
      <c r="Z52" s="4"/>
      <c r="AA52" s="4"/>
      <c r="AB52" s="5"/>
      <c r="AC52" s="5"/>
      <c r="AD52" s="4">
        <v>2</v>
      </c>
      <c r="AE52" s="4" t="s">
        <v>473</v>
      </c>
      <c r="AF52" s="24">
        <f t="shared" si="5"/>
        <v>102.72034418999988</v>
      </c>
      <c r="AG52" s="4">
        <f t="shared" si="6"/>
        <v>102.72034418999988</v>
      </c>
      <c r="AH52" s="4">
        <f t="shared" si="7"/>
        <v>102.72034418999988</v>
      </c>
      <c r="AI52" s="4"/>
      <c r="AJ52" s="4"/>
      <c r="AK52" s="4"/>
      <c r="AL52" s="4"/>
      <c r="AM52" s="5"/>
      <c r="AN52" s="5"/>
      <c r="AO52" s="4"/>
      <c r="AP52" s="4">
        <v>30</v>
      </c>
      <c r="AQ52" s="4"/>
      <c r="AR52" s="4"/>
      <c r="AS52" s="4"/>
      <c r="AT52" s="4">
        <f t="shared" si="8"/>
        <v>0.97079999999999989</v>
      </c>
      <c r="AU52" s="4">
        <f t="shared" si="9"/>
        <v>7.035434693036672</v>
      </c>
      <c r="AV52" s="4">
        <f t="shared" si="10"/>
        <v>78.55595854662802</v>
      </c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44119</v>
      </c>
      <c r="B53" t="s">
        <v>396</v>
      </c>
      <c r="C53" t="s">
        <v>228</v>
      </c>
      <c r="D53">
        <v>22</v>
      </c>
      <c r="E53">
        <v>1</v>
      </c>
      <c r="F53">
        <v>1</v>
      </c>
      <c r="G53" t="s">
        <v>60</v>
      </c>
      <c r="H53" t="s">
        <v>212</v>
      </c>
      <c r="I53">
        <v>0.02</v>
      </c>
      <c r="J53">
        <v>0.44400000000000001</v>
      </c>
      <c r="K53">
        <v>-0.47099999999999997</v>
      </c>
      <c r="L53" t="s">
        <v>61</v>
      </c>
      <c r="M53" t="s">
        <v>213</v>
      </c>
      <c r="N53">
        <v>0.34300000000000003</v>
      </c>
      <c r="O53">
        <v>5.8</v>
      </c>
      <c r="P53">
        <v>-2.72</v>
      </c>
      <c r="Q53" s="4"/>
      <c r="R53" s="4">
        <v>1</v>
      </c>
      <c r="S53" s="4">
        <v>1</v>
      </c>
      <c r="T53" s="4"/>
      <c r="U53" s="4">
        <f t="shared" si="2"/>
        <v>-0.47099999999999997</v>
      </c>
      <c r="V53" s="4">
        <f t="shared" si="3"/>
        <v>-0.47099999999999997</v>
      </c>
      <c r="W53" s="4">
        <f t="shared" si="4"/>
        <v>-0.47099999999999997</v>
      </c>
      <c r="X53" s="4"/>
      <c r="Y53" s="4"/>
      <c r="Z53" s="4"/>
      <c r="AA53" s="4"/>
      <c r="AB53" s="5"/>
      <c r="AC53" s="5"/>
      <c r="AD53" s="4">
        <v>2</v>
      </c>
      <c r="AE53" s="4" t="s">
        <v>473</v>
      </c>
      <c r="AF53" s="24">
        <f t="shared" si="5"/>
        <v>-4.3559559999999919</v>
      </c>
      <c r="AG53" s="4">
        <f t="shared" si="6"/>
        <v>-4.3559559999999919</v>
      </c>
      <c r="AH53" s="4">
        <f t="shared" si="7"/>
        <v>-4.3559559999999919</v>
      </c>
      <c r="AI53" s="4"/>
      <c r="AJ53" s="4"/>
      <c r="AK53" s="4"/>
      <c r="AL53" s="4"/>
      <c r="AM53" s="5"/>
      <c r="AN53" s="5"/>
      <c r="AO53" s="4"/>
      <c r="AP53" s="4">
        <v>31</v>
      </c>
      <c r="AQ53" s="4"/>
      <c r="AR53" s="4"/>
      <c r="AS53" s="4"/>
      <c r="AT53" s="4">
        <f t="shared" si="8"/>
        <v>0.96979999999999988</v>
      </c>
      <c r="AU53" s="4">
        <f t="shared" si="9"/>
        <v>5.9806145597030325</v>
      </c>
      <c r="AV53" s="4">
        <f t="shared" si="10"/>
        <v>-12.086791488602202</v>
      </c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44119</v>
      </c>
      <c r="B54" t="s">
        <v>396</v>
      </c>
      <c r="C54" t="s">
        <v>229</v>
      </c>
      <c r="D54">
        <v>23</v>
      </c>
      <c r="E54">
        <v>1</v>
      </c>
      <c r="F54">
        <v>1</v>
      </c>
      <c r="G54" t="s">
        <v>60</v>
      </c>
      <c r="H54" t="s">
        <v>212</v>
      </c>
      <c r="I54">
        <v>8.3599999999999994E-2</v>
      </c>
      <c r="J54">
        <v>1.83</v>
      </c>
      <c r="K54">
        <v>38.9</v>
      </c>
      <c r="L54" t="s">
        <v>61</v>
      </c>
      <c r="M54" t="s">
        <v>213</v>
      </c>
      <c r="N54">
        <v>0.58799999999999997</v>
      </c>
      <c r="O54">
        <v>9.89</v>
      </c>
      <c r="P54">
        <v>32.5</v>
      </c>
      <c r="Q54" s="4"/>
      <c r="R54" s="4">
        <v>1</v>
      </c>
      <c r="S54" s="4">
        <v>1</v>
      </c>
      <c r="T54" s="4"/>
      <c r="U54" s="4">
        <f t="shared" si="2"/>
        <v>38.9</v>
      </c>
      <c r="V54" s="4">
        <f t="shared" si="3"/>
        <v>38.9</v>
      </c>
      <c r="W54" s="4">
        <f t="shared" si="4"/>
        <v>38.9</v>
      </c>
      <c r="X54" s="4"/>
      <c r="Y54" s="4"/>
      <c r="Z54" s="4"/>
      <c r="AA54" s="4"/>
      <c r="AB54" s="5"/>
      <c r="AC54" s="5"/>
      <c r="AD54" s="4">
        <v>2</v>
      </c>
      <c r="AE54" s="4" t="s">
        <v>473</v>
      </c>
      <c r="AF54" s="24">
        <f t="shared" si="5"/>
        <v>412.53405891</v>
      </c>
      <c r="AG54" s="4">
        <f t="shared" si="6"/>
        <v>412.53405891</v>
      </c>
      <c r="AH54" s="4">
        <f t="shared" si="7"/>
        <v>412.53405891</v>
      </c>
      <c r="AI54" s="4"/>
      <c r="AJ54" s="4"/>
      <c r="AK54" s="4"/>
      <c r="AL54" s="4"/>
      <c r="AM54" s="5"/>
      <c r="AN54" s="5"/>
      <c r="AO54" s="4"/>
      <c r="AP54" s="4">
        <v>32</v>
      </c>
      <c r="AQ54" s="4"/>
      <c r="AR54" s="4"/>
      <c r="AS54" s="4"/>
      <c r="AT54" s="4">
        <f t="shared" si="8"/>
        <v>0.96879999999999988</v>
      </c>
      <c r="AU54" s="4">
        <f t="shared" si="9"/>
        <v>10.208505367464907</v>
      </c>
      <c r="AV54" s="4">
        <f t="shared" si="10"/>
        <v>352.18464869408649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44119</v>
      </c>
      <c r="B55" t="s">
        <v>396</v>
      </c>
      <c r="C55" t="s">
        <v>230</v>
      </c>
      <c r="D55">
        <v>24</v>
      </c>
      <c r="E55">
        <v>1</v>
      </c>
      <c r="F55">
        <v>1</v>
      </c>
      <c r="G55" t="s">
        <v>60</v>
      </c>
      <c r="H55" t="s">
        <v>212</v>
      </c>
      <c r="I55">
        <v>8.2699999999999996E-2</v>
      </c>
      <c r="J55">
        <v>1.88</v>
      </c>
      <c r="K55">
        <v>40.4</v>
      </c>
      <c r="L55" t="s">
        <v>61</v>
      </c>
      <c r="M55" t="s">
        <v>213</v>
      </c>
      <c r="N55">
        <v>0.61</v>
      </c>
      <c r="O55">
        <v>10.4</v>
      </c>
      <c r="P55">
        <v>36.5</v>
      </c>
      <c r="Q55" s="4"/>
      <c r="R55" s="4">
        <v>1</v>
      </c>
      <c r="S55" s="4">
        <v>1</v>
      </c>
      <c r="T55" s="4"/>
      <c r="U55" s="4">
        <f t="shared" si="2"/>
        <v>40.4</v>
      </c>
      <c r="V55" s="4">
        <f t="shared" si="3"/>
        <v>40.4</v>
      </c>
      <c r="W55" s="4">
        <f t="shared" si="4"/>
        <v>40.4</v>
      </c>
      <c r="X55" s="4"/>
      <c r="Y55" s="4"/>
      <c r="Z55" s="4"/>
      <c r="AA55" s="4"/>
      <c r="AB55" s="5"/>
      <c r="AC55" s="5"/>
      <c r="AD55" s="4">
        <v>2</v>
      </c>
      <c r="AE55" s="4" t="s">
        <v>473</v>
      </c>
      <c r="AF55" s="24">
        <f t="shared" si="5"/>
        <v>462.96273599999984</v>
      </c>
      <c r="AG55" s="4">
        <f t="shared" si="6"/>
        <v>462.96273599999984</v>
      </c>
      <c r="AH55" s="4">
        <f t="shared" si="7"/>
        <v>462.96273599999984</v>
      </c>
      <c r="AI55" s="4"/>
      <c r="AJ55" s="4"/>
      <c r="AK55" s="4"/>
      <c r="AL55" s="4"/>
      <c r="AM55" s="5"/>
      <c r="AN55" s="5"/>
      <c r="AO55" s="4"/>
      <c r="AP55" s="4">
        <v>33</v>
      </c>
      <c r="AQ55" s="4"/>
      <c r="AR55" s="4"/>
      <c r="AS55" s="4"/>
      <c r="AT55" s="4">
        <f t="shared" si="8"/>
        <v>0.96779999999999988</v>
      </c>
      <c r="AU55" s="4">
        <f t="shared" si="9"/>
        <v>10.746021905352347</v>
      </c>
      <c r="AV55" s="4">
        <f t="shared" si="10"/>
        <v>398.68001420913583</v>
      </c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44119</v>
      </c>
      <c r="B56" t="s">
        <v>396</v>
      </c>
      <c r="C56" t="s">
        <v>231</v>
      </c>
      <c r="D56">
        <v>25</v>
      </c>
      <c r="E56">
        <v>1</v>
      </c>
      <c r="F56">
        <v>1</v>
      </c>
      <c r="G56" t="s">
        <v>60</v>
      </c>
      <c r="H56" t="s">
        <v>212</v>
      </c>
      <c r="I56">
        <v>8.0299999999999996E-2</v>
      </c>
      <c r="J56">
        <v>1.82</v>
      </c>
      <c r="K56">
        <v>38.6</v>
      </c>
      <c r="L56" t="s">
        <v>61</v>
      </c>
      <c r="M56" t="s">
        <v>213</v>
      </c>
      <c r="N56">
        <v>0.60199999999999998</v>
      </c>
      <c r="O56">
        <v>10.199999999999999</v>
      </c>
      <c r="P56">
        <v>34.9</v>
      </c>
      <c r="Q56" s="4"/>
      <c r="R56" s="4">
        <v>1</v>
      </c>
      <c r="S56" s="4">
        <v>1</v>
      </c>
      <c r="T56" s="4"/>
      <c r="U56" s="4">
        <f t="shared" si="2"/>
        <v>38.6</v>
      </c>
      <c r="V56" s="4">
        <f t="shared" si="3"/>
        <v>38.6</v>
      </c>
      <c r="W56" s="4">
        <f t="shared" si="4"/>
        <v>38.6</v>
      </c>
      <c r="X56" s="4"/>
      <c r="Y56" s="4"/>
      <c r="Z56" s="4"/>
      <c r="AA56" s="4"/>
      <c r="AB56" s="5"/>
      <c r="AC56" s="5"/>
      <c r="AD56" s="4">
        <v>2</v>
      </c>
      <c r="AE56" s="4" t="s">
        <v>473</v>
      </c>
      <c r="AF56" s="24">
        <f t="shared" si="5"/>
        <v>443.22788399999979</v>
      </c>
      <c r="AG56" s="4">
        <f t="shared" si="6"/>
        <v>443.22788399999979</v>
      </c>
      <c r="AH56" s="4">
        <f t="shared" si="7"/>
        <v>443.22788399999979</v>
      </c>
      <c r="AI56" s="4"/>
      <c r="AJ56" s="4"/>
      <c r="AK56" s="4"/>
      <c r="AL56" s="4"/>
      <c r="AM56" s="5"/>
      <c r="AN56" s="5"/>
      <c r="AO56" s="4"/>
      <c r="AP56" s="4">
        <v>34</v>
      </c>
      <c r="AQ56" s="4"/>
      <c r="AR56" s="4"/>
      <c r="AS56" s="4"/>
      <c r="AT56" s="4">
        <f t="shared" si="8"/>
        <v>0.96679999999999988</v>
      </c>
      <c r="AU56" s="4">
        <f t="shared" si="9"/>
        <v>10.550268928423666</v>
      </c>
      <c r="AV56" s="4">
        <f t="shared" si="10"/>
        <v>381.74252420749525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44119</v>
      </c>
      <c r="B57" t="s">
        <v>396</v>
      </c>
      <c r="C57" t="s">
        <v>232</v>
      </c>
      <c r="D57">
        <v>26</v>
      </c>
      <c r="E57">
        <v>1</v>
      </c>
      <c r="F57">
        <v>1</v>
      </c>
      <c r="G57" t="s">
        <v>60</v>
      </c>
      <c r="H57" t="s">
        <v>212</v>
      </c>
      <c r="I57">
        <v>8.3599999999999994E-2</v>
      </c>
      <c r="J57">
        <v>1.85</v>
      </c>
      <c r="K57">
        <v>39.5</v>
      </c>
      <c r="L57" t="s">
        <v>61</v>
      </c>
      <c r="M57" t="s">
        <v>213</v>
      </c>
      <c r="N57">
        <v>0.64300000000000002</v>
      </c>
      <c r="O57">
        <v>10.8</v>
      </c>
      <c r="P57">
        <v>40.6</v>
      </c>
      <c r="Q57" s="4"/>
      <c r="R57" s="4">
        <v>1</v>
      </c>
      <c r="S57" s="4">
        <v>1</v>
      </c>
      <c r="T57" s="4"/>
      <c r="U57" s="4">
        <f t="shared" si="2"/>
        <v>39.5</v>
      </c>
      <c r="V57" s="4">
        <f t="shared" si="3"/>
        <v>39.5</v>
      </c>
      <c r="W57" s="4">
        <f t="shared" si="4"/>
        <v>39.5</v>
      </c>
      <c r="X57" s="4"/>
      <c r="Y57" s="4"/>
      <c r="Z57" s="4"/>
      <c r="AA57" s="4"/>
      <c r="AB57" s="5"/>
      <c r="AC57" s="5"/>
      <c r="AD57" s="4">
        <v>2</v>
      </c>
      <c r="AE57" s="4" t="s">
        <v>473</v>
      </c>
      <c r="AF57" s="24">
        <f t="shared" si="5"/>
        <v>502.27334399999984</v>
      </c>
      <c r="AG57" s="4">
        <f t="shared" si="6"/>
        <v>502.27334399999984</v>
      </c>
      <c r="AH57" s="4">
        <f t="shared" si="7"/>
        <v>502.27334399999984</v>
      </c>
      <c r="AI57" s="4"/>
      <c r="AJ57" s="4"/>
      <c r="AK57" s="4"/>
      <c r="AL57" s="4"/>
      <c r="AM57" s="5"/>
      <c r="AN57" s="5"/>
      <c r="AO57" s="4"/>
      <c r="AP57" s="4">
        <v>35</v>
      </c>
      <c r="AQ57" s="4"/>
      <c r="AR57" s="4"/>
      <c r="AS57" s="4"/>
      <c r="AT57" s="4">
        <f t="shared" si="8"/>
        <v>0.96579999999999988</v>
      </c>
      <c r="AU57" s="4">
        <f t="shared" si="9"/>
        <v>11.182439428453097</v>
      </c>
      <c r="AV57" s="4">
        <f t="shared" si="10"/>
        <v>436.46071315099857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44119</v>
      </c>
      <c r="B58" t="s">
        <v>396</v>
      </c>
      <c r="C58" t="s">
        <v>233</v>
      </c>
      <c r="D58">
        <v>27</v>
      </c>
      <c r="E58">
        <v>1</v>
      </c>
      <c r="F58">
        <v>1</v>
      </c>
      <c r="G58" t="s">
        <v>60</v>
      </c>
      <c r="H58" t="s">
        <v>212</v>
      </c>
      <c r="I58">
        <v>8.2199999999999995E-2</v>
      </c>
      <c r="J58">
        <v>1.82</v>
      </c>
      <c r="K58">
        <v>38.4</v>
      </c>
      <c r="L58" t="s">
        <v>61</v>
      </c>
      <c r="M58" t="s">
        <v>213</v>
      </c>
      <c r="N58">
        <v>0.60799999999999998</v>
      </c>
      <c r="O58">
        <v>10.3</v>
      </c>
      <c r="P58">
        <v>35.6</v>
      </c>
      <c r="Q58" s="4"/>
      <c r="R58" s="4">
        <v>1</v>
      </c>
      <c r="S58" s="4">
        <v>1</v>
      </c>
      <c r="T58" s="4"/>
      <c r="U58" s="4">
        <f t="shared" si="2"/>
        <v>38.4</v>
      </c>
      <c r="V58" s="4">
        <f t="shared" si="3"/>
        <v>38.4</v>
      </c>
      <c r="W58" s="4">
        <f t="shared" si="4"/>
        <v>38.4</v>
      </c>
      <c r="X58" s="4"/>
      <c r="Y58" s="4"/>
      <c r="Z58" s="4"/>
      <c r="AA58" s="4"/>
      <c r="AB58" s="4"/>
      <c r="AC58" s="4"/>
      <c r="AD58" s="4">
        <v>2</v>
      </c>
      <c r="AE58" s="4" t="s">
        <v>473</v>
      </c>
      <c r="AF58" s="24">
        <f t="shared" si="5"/>
        <v>453.10193900000002</v>
      </c>
      <c r="AG58" s="4">
        <f t="shared" si="6"/>
        <v>453.10193900000002</v>
      </c>
      <c r="AH58" s="4">
        <f t="shared" si="7"/>
        <v>453.10193900000002</v>
      </c>
      <c r="AI58" s="4"/>
      <c r="AJ58" s="4"/>
      <c r="AK58" s="4"/>
      <c r="AL58" s="4"/>
      <c r="AM58" s="4"/>
      <c r="AN58" s="4"/>
      <c r="AO58" s="4"/>
      <c r="AP58" s="4">
        <v>36</v>
      </c>
      <c r="AQ58" s="4"/>
      <c r="AR58" s="4"/>
      <c r="AS58" s="4"/>
      <c r="AT58" s="4">
        <f t="shared" si="8"/>
        <v>0.96479999999999988</v>
      </c>
      <c r="AU58" s="4">
        <f t="shared" si="9"/>
        <v>10.675787728026537</v>
      </c>
      <c r="AV58" s="4">
        <f t="shared" si="10"/>
        <v>392.60238384500951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44119</v>
      </c>
      <c r="B59" t="s">
        <v>396</v>
      </c>
      <c r="C59" t="s">
        <v>234</v>
      </c>
      <c r="D59">
        <v>15</v>
      </c>
      <c r="E59">
        <v>1</v>
      </c>
      <c r="F59">
        <v>1</v>
      </c>
      <c r="G59" t="s">
        <v>60</v>
      </c>
      <c r="H59" t="s">
        <v>212</v>
      </c>
      <c r="I59">
        <v>5.7099999999999998E-2</v>
      </c>
      <c r="J59">
        <v>1.3</v>
      </c>
      <c r="K59">
        <v>23.8</v>
      </c>
      <c r="L59" t="s">
        <v>61</v>
      </c>
      <c r="M59" t="s">
        <v>213</v>
      </c>
      <c r="N59">
        <v>0.49299999999999999</v>
      </c>
      <c r="O59">
        <v>8.3000000000000007</v>
      </c>
      <c r="P59">
        <v>18.8</v>
      </c>
      <c r="Q59" s="4"/>
      <c r="R59" s="4">
        <v>1</v>
      </c>
      <c r="S59" s="4">
        <v>1</v>
      </c>
      <c r="T59" s="4"/>
      <c r="U59" s="4">
        <f t="shared" si="2"/>
        <v>23.8</v>
      </c>
      <c r="V59" s="4">
        <f t="shared" si="3"/>
        <v>23.8</v>
      </c>
      <c r="W59" s="4">
        <f t="shared" si="4"/>
        <v>23.8</v>
      </c>
      <c r="X59" s="5">
        <f>100*(W59-25)/25</f>
        <v>-4.7999999999999972</v>
      </c>
      <c r="Y59" s="5" t="str">
        <f>IF((ABS(X59))&lt;=20,"PASS","FAIL")</f>
        <v>PASS</v>
      </c>
      <c r="Z59" s="7"/>
      <c r="AA59" s="7"/>
      <c r="AB59" s="4"/>
      <c r="AC59" s="4"/>
      <c r="AD59" s="4">
        <v>2</v>
      </c>
      <c r="AE59" s="4" t="s">
        <v>473</v>
      </c>
      <c r="AF59" s="24">
        <f t="shared" si="5"/>
        <v>253.10181899999998</v>
      </c>
      <c r="AG59" s="4">
        <f t="shared" si="6"/>
        <v>253.10181899999998</v>
      </c>
      <c r="AH59" s="4">
        <f t="shared" si="7"/>
        <v>253.10181899999998</v>
      </c>
      <c r="AI59" s="5">
        <f>100*(AH59-25)/25</f>
        <v>912.4072759999998</v>
      </c>
      <c r="AJ59" s="5" t="str">
        <f>IF((ABS(AI59))&lt;=20,"PASS","FAIL")</f>
        <v>FAIL</v>
      </c>
      <c r="AK59" s="7"/>
      <c r="AL59" s="7"/>
      <c r="AM59" s="4"/>
      <c r="AN59" s="4"/>
      <c r="AO59" s="4"/>
      <c r="AP59" s="4">
        <v>37</v>
      </c>
      <c r="AQ59" s="5">
        <f>O59</f>
        <v>8.3000000000000007</v>
      </c>
      <c r="AR59" s="4">
        <f t="shared" ref="AR59:AR95" si="12">AQ59/9.005</f>
        <v>0.92171016102165459</v>
      </c>
      <c r="AS59" s="4"/>
      <c r="AT59" s="4">
        <f t="shared" si="8"/>
        <v>0.96379999999999988</v>
      </c>
      <c r="AU59" s="4">
        <f t="shared" si="9"/>
        <v>8.6117451753475844</v>
      </c>
      <c r="AV59" s="4">
        <f t="shared" si="10"/>
        <v>214.3083502000475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44119</v>
      </c>
      <c r="B60" t="s">
        <v>396</v>
      </c>
      <c r="C60" t="s">
        <v>214</v>
      </c>
      <c r="D60" t="s">
        <v>13</v>
      </c>
      <c r="E60">
        <v>1</v>
      </c>
      <c r="F60">
        <v>1</v>
      </c>
      <c r="G60" t="s">
        <v>60</v>
      </c>
      <c r="H60" t="s">
        <v>212</v>
      </c>
      <c r="I60">
        <v>-6.7400000000000003E-3</v>
      </c>
      <c r="J60">
        <v>-4.9700000000000001E-2</v>
      </c>
      <c r="K60">
        <v>-14.2</v>
      </c>
      <c r="L60" t="s">
        <v>61</v>
      </c>
      <c r="M60" t="s">
        <v>213</v>
      </c>
      <c r="N60">
        <v>-5.3299999999999997E-3</v>
      </c>
      <c r="O60">
        <v>-0.10199999999999999</v>
      </c>
      <c r="P60">
        <v>-53.1</v>
      </c>
      <c r="Q60" s="4"/>
      <c r="R60" s="4">
        <v>1</v>
      </c>
      <c r="S60" s="4">
        <v>1</v>
      </c>
      <c r="T60" s="4"/>
      <c r="U60" s="4">
        <f t="shared" si="2"/>
        <v>-14.2</v>
      </c>
      <c r="V60" s="4">
        <f t="shared" si="3"/>
        <v>-14.2</v>
      </c>
      <c r="W60" s="4">
        <f t="shared" si="4"/>
        <v>-14.2</v>
      </c>
      <c r="X60" s="5"/>
      <c r="Y60" s="5"/>
      <c r="Z60" s="4"/>
      <c r="AA60" s="4"/>
      <c r="AB60" s="5"/>
      <c r="AC60" s="5"/>
      <c r="AD60" s="4">
        <v>2</v>
      </c>
      <c r="AE60" s="4" t="s">
        <v>473</v>
      </c>
      <c r="AF60" s="24">
        <f t="shared" si="5"/>
        <v>-645.03455681160005</v>
      </c>
      <c r="AG60" s="4">
        <f t="shared" si="6"/>
        <v>-645.03455681160005</v>
      </c>
      <c r="AH60" s="4">
        <f t="shared" si="7"/>
        <v>-645.03455681160005</v>
      </c>
      <c r="AI60" s="5"/>
      <c r="AJ60" s="5"/>
      <c r="AK60" s="4"/>
      <c r="AL60" s="4"/>
      <c r="AM60" s="5"/>
      <c r="AN60" s="5"/>
      <c r="AO60" s="4"/>
      <c r="AP60" s="4">
        <v>38</v>
      </c>
      <c r="AQ60" s="5"/>
      <c r="AR60" s="4"/>
      <c r="AS60" s="4"/>
      <c r="AT60" s="4">
        <f t="shared" si="8"/>
        <v>0.96279999999999988</v>
      </c>
      <c r="AU60" s="4">
        <f t="shared" si="9"/>
        <v>-0.105941005400914</v>
      </c>
      <c r="AV60" s="4">
        <f t="shared" si="10"/>
        <v>-532.00418185671924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44119</v>
      </c>
      <c r="B61" t="s">
        <v>396</v>
      </c>
      <c r="C61" t="s">
        <v>235</v>
      </c>
      <c r="D61">
        <v>28</v>
      </c>
      <c r="E61">
        <v>1</v>
      </c>
      <c r="F61">
        <v>1</v>
      </c>
      <c r="G61" t="s">
        <v>60</v>
      </c>
      <c r="H61" t="s">
        <v>212</v>
      </c>
      <c r="I61">
        <v>5.5100000000000003E-2</v>
      </c>
      <c r="J61">
        <v>1.31</v>
      </c>
      <c r="K61">
        <v>24</v>
      </c>
      <c r="L61" t="s">
        <v>61</v>
      </c>
      <c r="M61" t="s">
        <v>213</v>
      </c>
      <c r="N61">
        <v>0.42199999999999999</v>
      </c>
      <c r="O61">
        <v>7.07</v>
      </c>
      <c r="P61">
        <v>8.16</v>
      </c>
      <c r="Q61" s="4"/>
      <c r="R61" s="4">
        <v>1</v>
      </c>
      <c r="S61" s="4">
        <v>1</v>
      </c>
      <c r="T61" s="4"/>
      <c r="U61" s="4">
        <f t="shared" si="2"/>
        <v>24</v>
      </c>
      <c r="V61" s="4">
        <f t="shared" si="3"/>
        <v>24</v>
      </c>
      <c r="W61" s="4">
        <f t="shared" si="4"/>
        <v>24</v>
      </c>
      <c r="X61" s="5"/>
      <c r="Y61" s="5"/>
      <c r="Z61" s="4"/>
      <c r="AA61" s="4"/>
      <c r="AB61" s="7"/>
      <c r="AC61" s="7"/>
      <c r="AD61" s="4">
        <v>2</v>
      </c>
      <c r="AE61" s="4" t="s">
        <v>473</v>
      </c>
      <c r="AF61" s="24">
        <f t="shared" si="5"/>
        <v>127.46810978999997</v>
      </c>
      <c r="AG61" s="4">
        <f t="shared" si="6"/>
        <v>127.46810978999997</v>
      </c>
      <c r="AH61" s="4">
        <f t="shared" si="7"/>
        <v>127.46810978999997</v>
      </c>
      <c r="AI61" s="5"/>
      <c r="AJ61" s="5"/>
      <c r="AK61" s="4"/>
      <c r="AL61" s="4"/>
      <c r="AM61" s="7"/>
      <c r="AN61" s="7"/>
      <c r="AO61" s="4"/>
      <c r="AP61" s="4">
        <v>39</v>
      </c>
      <c r="AQ61" s="5"/>
      <c r="AR61" s="4"/>
      <c r="AS61" s="4"/>
      <c r="AT61" s="4">
        <f t="shared" si="8"/>
        <v>0.96179999999999988</v>
      </c>
      <c r="AU61" s="4">
        <f t="shared" si="9"/>
        <v>7.3508005822416314</v>
      </c>
      <c r="AV61" s="4">
        <f t="shared" si="10"/>
        <v>105.68690316525036</v>
      </c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44119</v>
      </c>
      <c r="B62" t="s">
        <v>396</v>
      </c>
      <c r="C62" t="s">
        <v>236</v>
      </c>
      <c r="D62">
        <v>29</v>
      </c>
      <c r="E62">
        <v>1</v>
      </c>
      <c r="F62">
        <v>1</v>
      </c>
      <c r="G62" t="s">
        <v>60</v>
      </c>
      <c r="H62" t="s">
        <v>212</v>
      </c>
      <c r="I62">
        <v>5.6300000000000003E-2</v>
      </c>
      <c r="J62">
        <v>1.31</v>
      </c>
      <c r="K62">
        <v>23.8</v>
      </c>
      <c r="L62" t="s">
        <v>61</v>
      </c>
      <c r="M62" t="s">
        <v>213</v>
      </c>
      <c r="N62">
        <v>0.51200000000000001</v>
      </c>
      <c r="O62">
        <v>8.69</v>
      </c>
      <c r="P62">
        <v>22.1</v>
      </c>
      <c r="Q62" s="4"/>
      <c r="R62" s="4">
        <v>1</v>
      </c>
      <c r="S62" s="4">
        <v>1</v>
      </c>
      <c r="T62" s="4"/>
      <c r="U62" s="4">
        <f t="shared" si="2"/>
        <v>23.8</v>
      </c>
      <c r="V62" s="4">
        <f t="shared" si="3"/>
        <v>23.8</v>
      </c>
      <c r="W62" s="4">
        <f t="shared" si="4"/>
        <v>23.8</v>
      </c>
      <c r="X62" s="4"/>
      <c r="Y62" s="4"/>
      <c r="Z62" s="5"/>
      <c r="AA62" s="5"/>
      <c r="AB62" s="5"/>
      <c r="AC62" s="5"/>
      <c r="AD62" s="4">
        <v>2</v>
      </c>
      <c r="AE62" s="4" t="s">
        <v>473</v>
      </c>
      <c r="AF62" s="24">
        <f t="shared" si="5"/>
        <v>292.51807730999985</v>
      </c>
      <c r="AG62" s="4">
        <f t="shared" si="6"/>
        <v>292.51807730999985</v>
      </c>
      <c r="AH62" s="4">
        <f t="shared" si="7"/>
        <v>292.51807730999985</v>
      </c>
      <c r="AI62" s="4"/>
      <c r="AJ62" s="4"/>
      <c r="AK62" s="5"/>
      <c r="AL62" s="5"/>
      <c r="AM62" s="5"/>
      <c r="AN62" s="5"/>
      <c r="AO62" s="4"/>
      <c r="AP62" s="4">
        <v>40</v>
      </c>
      <c r="AQ62" s="4"/>
      <c r="AR62" s="4"/>
      <c r="AS62" s="4"/>
      <c r="AT62" s="4">
        <f t="shared" si="8"/>
        <v>0.96079999999999988</v>
      </c>
      <c r="AU62" s="4">
        <f t="shared" si="9"/>
        <v>9.0445462114904256</v>
      </c>
      <c r="AV62" s="4">
        <f t="shared" si="10"/>
        <v>251.64358121458605</v>
      </c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44119</v>
      </c>
      <c r="B63" t="s">
        <v>396</v>
      </c>
      <c r="C63" t="s">
        <v>237</v>
      </c>
      <c r="D63">
        <v>30</v>
      </c>
      <c r="E63">
        <v>1</v>
      </c>
      <c r="F63">
        <v>1</v>
      </c>
      <c r="G63" t="s">
        <v>60</v>
      </c>
      <c r="H63" t="s">
        <v>212</v>
      </c>
      <c r="I63">
        <v>5.5500000000000001E-2</v>
      </c>
      <c r="J63">
        <v>1.27</v>
      </c>
      <c r="K63">
        <v>22.9</v>
      </c>
      <c r="L63" t="s">
        <v>61</v>
      </c>
      <c r="M63" t="s">
        <v>213</v>
      </c>
      <c r="N63">
        <v>0.495</v>
      </c>
      <c r="O63">
        <v>8.41</v>
      </c>
      <c r="P63">
        <v>19.7</v>
      </c>
      <c r="Q63" s="4"/>
      <c r="R63" s="4">
        <v>1</v>
      </c>
      <c r="S63" s="4">
        <v>1</v>
      </c>
      <c r="T63" s="4"/>
      <c r="U63" s="4">
        <f t="shared" si="2"/>
        <v>22.9</v>
      </c>
      <c r="V63" s="4">
        <f t="shared" si="3"/>
        <v>22.9</v>
      </c>
      <c r="W63" s="4">
        <f t="shared" si="4"/>
        <v>22.9</v>
      </c>
      <c r="X63" s="5"/>
      <c r="Y63" s="5"/>
      <c r="Z63" s="5"/>
      <c r="AA63" s="5"/>
      <c r="AB63" s="4"/>
      <c r="AC63" s="4"/>
      <c r="AD63" s="4">
        <v>2</v>
      </c>
      <c r="AE63" s="4" t="s">
        <v>473</v>
      </c>
      <c r="AF63" s="24">
        <f t="shared" si="5"/>
        <v>264.23964250999995</v>
      </c>
      <c r="AG63" s="4">
        <f t="shared" si="6"/>
        <v>264.23964250999995</v>
      </c>
      <c r="AH63" s="4">
        <f t="shared" si="7"/>
        <v>264.23964250999995</v>
      </c>
      <c r="AI63" s="5"/>
      <c r="AJ63" s="5"/>
      <c r="AK63" s="5"/>
      <c r="AL63" s="5"/>
      <c r="AM63" s="4"/>
      <c r="AN63" s="4"/>
      <c r="AO63" s="4"/>
      <c r="AP63" s="4">
        <v>41</v>
      </c>
      <c r="AQ63" s="5"/>
      <c r="AR63" s="4"/>
      <c r="AS63" s="4"/>
      <c r="AT63" s="4">
        <f t="shared" si="8"/>
        <v>0.95979999999999988</v>
      </c>
      <c r="AU63" s="4">
        <f t="shared" si="9"/>
        <v>8.7622421337778711</v>
      </c>
      <c r="AV63" s="4">
        <f t="shared" si="10"/>
        <v>227.2878064954233</v>
      </c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44119</v>
      </c>
      <c r="B64" t="s">
        <v>396</v>
      </c>
      <c r="C64" t="s">
        <v>238</v>
      </c>
      <c r="D64">
        <v>31</v>
      </c>
      <c r="E64">
        <v>1</v>
      </c>
      <c r="F64">
        <v>1</v>
      </c>
      <c r="G64" t="s">
        <v>60</v>
      </c>
      <c r="H64" t="s">
        <v>212</v>
      </c>
      <c r="I64">
        <v>5.57E-2</v>
      </c>
      <c r="J64">
        <v>1.28</v>
      </c>
      <c r="K64">
        <v>23.1</v>
      </c>
      <c r="L64" t="s">
        <v>61</v>
      </c>
      <c r="M64" t="s">
        <v>213</v>
      </c>
      <c r="N64">
        <v>0.48299999999999998</v>
      </c>
      <c r="O64">
        <v>8.16</v>
      </c>
      <c r="P64">
        <v>17.5</v>
      </c>
      <c r="Q64" s="4"/>
      <c r="R64" s="4">
        <v>1</v>
      </c>
      <c r="S64" s="4">
        <v>1</v>
      </c>
      <c r="T64" s="4"/>
      <c r="U64" s="4">
        <f t="shared" si="2"/>
        <v>23.1</v>
      </c>
      <c r="V64" s="4">
        <f t="shared" si="3"/>
        <v>23.1</v>
      </c>
      <c r="W64" s="4">
        <f t="shared" si="4"/>
        <v>23.1</v>
      </c>
      <c r="X64" s="5"/>
      <c r="Y64" s="5"/>
      <c r="Z64" s="5"/>
      <c r="AA64" s="5"/>
      <c r="AB64" s="4"/>
      <c r="AC64" s="4"/>
      <c r="AD64" s="4">
        <v>2</v>
      </c>
      <c r="AE64" s="4" t="s">
        <v>473</v>
      </c>
      <c r="AF64" s="24">
        <f t="shared" si="5"/>
        <v>238.90320575999999</v>
      </c>
      <c r="AG64" s="4">
        <f t="shared" si="6"/>
        <v>238.90320575999999</v>
      </c>
      <c r="AH64" s="4">
        <f t="shared" si="7"/>
        <v>238.90320575999999</v>
      </c>
      <c r="AI64" s="5"/>
      <c r="AJ64" s="5"/>
      <c r="AK64" s="5"/>
      <c r="AL64" s="5"/>
      <c r="AM64" s="4"/>
      <c r="AN64" s="4"/>
      <c r="AO64" s="4"/>
      <c r="AP64" s="4">
        <v>42</v>
      </c>
      <c r="AQ64" s="5"/>
      <c r="AR64" s="4"/>
      <c r="AS64" s="4"/>
      <c r="AT64" s="4">
        <f t="shared" si="8"/>
        <v>0.95879999999999987</v>
      </c>
      <c r="AU64" s="4">
        <f t="shared" si="9"/>
        <v>8.5106382978723421</v>
      </c>
      <c r="AV64" s="4">
        <f t="shared" si="10"/>
        <v>205.5903123585334</v>
      </c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44119</v>
      </c>
      <c r="B65" t="s">
        <v>396</v>
      </c>
      <c r="C65" t="s">
        <v>239</v>
      </c>
      <c r="D65">
        <v>32</v>
      </c>
      <c r="E65">
        <v>1</v>
      </c>
      <c r="F65">
        <v>1</v>
      </c>
      <c r="G65" t="s">
        <v>60</v>
      </c>
      <c r="H65" t="s">
        <v>212</v>
      </c>
      <c r="I65">
        <v>5.7299999999999997E-2</v>
      </c>
      <c r="J65">
        <v>1.32</v>
      </c>
      <c r="K65">
        <v>24.1</v>
      </c>
      <c r="L65" t="s">
        <v>61</v>
      </c>
      <c r="M65" t="s">
        <v>213</v>
      </c>
      <c r="N65">
        <v>0.51700000000000002</v>
      </c>
      <c r="O65">
        <v>8.6999999999999993</v>
      </c>
      <c r="P65">
        <v>22.2</v>
      </c>
      <c r="Q65" s="4"/>
      <c r="R65" s="4">
        <v>1</v>
      </c>
      <c r="S65" s="4">
        <v>1</v>
      </c>
      <c r="T65" s="4"/>
      <c r="U65" s="4">
        <f t="shared" si="2"/>
        <v>24.1</v>
      </c>
      <c r="V65" s="4">
        <f t="shared" si="3"/>
        <v>24.1</v>
      </c>
      <c r="W65" s="4">
        <f t="shared" si="4"/>
        <v>24.1</v>
      </c>
      <c r="X65" s="5"/>
      <c r="Y65" s="5"/>
      <c r="Z65" s="4"/>
      <c r="AA65" s="4"/>
      <c r="AB65" s="4"/>
      <c r="AC65" s="4"/>
      <c r="AD65" s="4">
        <v>2</v>
      </c>
      <c r="AE65" s="4" t="s">
        <v>473</v>
      </c>
      <c r="AF65" s="24">
        <f t="shared" si="5"/>
        <v>293.52609899999993</v>
      </c>
      <c r="AG65" s="4">
        <f t="shared" si="6"/>
        <v>293.52609899999993</v>
      </c>
      <c r="AH65" s="4">
        <f t="shared" si="7"/>
        <v>293.52609899999993</v>
      </c>
      <c r="AI65" s="5"/>
      <c r="AJ65" s="5"/>
      <c r="AK65" s="4"/>
      <c r="AL65" s="4"/>
      <c r="AM65" s="4"/>
      <c r="AN65" s="4"/>
      <c r="AO65" s="4"/>
      <c r="AP65" s="4">
        <v>43</v>
      </c>
      <c r="AQ65" s="5"/>
      <c r="AR65" s="4"/>
      <c r="AS65" s="4"/>
      <c r="AT65" s="4">
        <f t="shared" si="8"/>
        <v>0.95779999999999987</v>
      </c>
      <c r="AU65" s="4">
        <f t="shared" si="9"/>
        <v>9.0833159323449575</v>
      </c>
      <c r="AV65" s="4">
        <f t="shared" si="10"/>
        <v>254.98932883751976</v>
      </c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44119</v>
      </c>
      <c r="B66" t="s">
        <v>396</v>
      </c>
      <c r="C66" t="s">
        <v>240</v>
      </c>
      <c r="D66">
        <v>33</v>
      </c>
      <c r="E66">
        <v>1</v>
      </c>
      <c r="F66">
        <v>1</v>
      </c>
      <c r="G66" t="s">
        <v>60</v>
      </c>
      <c r="H66" t="s">
        <v>212</v>
      </c>
      <c r="I66">
        <v>5.1499999999999997E-2</v>
      </c>
      <c r="J66">
        <v>1.22</v>
      </c>
      <c r="K66">
        <v>21.5</v>
      </c>
      <c r="L66" t="s">
        <v>61</v>
      </c>
      <c r="M66" t="s">
        <v>213</v>
      </c>
      <c r="N66">
        <v>0.52200000000000002</v>
      </c>
      <c r="O66">
        <v>8.8800000000000008</v>
      </c>
      <c r="P66">
        <v>23.8</v>
      </c>
      <c r="Q66" s="4"/>
      <c r="R66" s="4">
        <v>1</v>
      </c>
      <c r="S66" s="4">
        <v>1</v>
      </c>
      <c r="T66" s="4"/>
      <c r="U66" s="4">
        <f t="shared" si="2"/>
        <v>21.5</v>
      </c>
      <c r="V66" s="4">
        <f t="shared" si="3"/>
        <v>21.5</v>
      </c>
      <c r="W66" s="4">
        <f t="shared" si="4"/>
        <v>21.5</v>
      </c>
      <c r="X66" s="5"/>
      <c r="Y66" s="5"/>
      <c r="Z66" s="7"/>
      <c r="AA66" s="7"/>
      <c r="AB66" s="4"/>
      <c r="AC66" s="4"/>
      <c r="AD66" s="4">
        <v>2</v>
      </c>
      <c r="AE66" s="4" t="s">
        <v>473</v>
      </c>
      <c r="AF66" s="24">
        <f t="shared" si="5"/>
        <v>311.64781823999999</v>
      </c>
      <c r="AG66" s="4">
        <f t="shared" si="6"/>
        <v>311.64781823999999</v>
      </c>
      <c r="AH66" s="4">
        <f t="shared" si="7"/>
        <v>311.64781823999999</v>
      </c>
      <c r="AI66" s="5"/>
      <c r="AJ66" s="5"/>
      <c r="AK66" s="7"/>
      <c r="AL66" s="7"/>
      <c r="AM66" s="4"/>
      <c r="AN66" s="4"/>
      <c r="AO66" s="4"/>
      <c r="AP66" s="4">
        <v>44</v>
      </c>
      <c r="AQ66" s="5"/>
      <c r="AR66" s="4"/>
      <c r="AS66" s="4"/>
      <c r="AT66" s="4">
        <f t="shared" si="8"/>
        <v>0.95679999999999987</v>
      </c>
      <c r="AU66" s="4">
        <f t="shared" si="9"/>
        <v>9.2809364548495008</v>
      </c>
      <c r="AV66" s="4">
        <f t="shared" si="10"/>
        <v>272.04692061610075</v>
      </c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44119</v>
      </c>
      <c r="B67" t="s">
        <v>396</v>
      </c>
      <c r="C67" t="s">
        <v>241</v>
      </c>
      <c r="D67">
        <v>34</v>
      </c>
      <c r="E67">
        <v>1</v>
      </c>
      <c r="F67">
        <v>1</v>
      </c>
      <c r="G67" t="s">
        <v>60</v>
      </c>
      <c r="H67" t="s">
        <v>212</v>
      </c>
      <c r="I67">
        <v>5.0700000000000002E-2</v>
      </c>
      <c r="J67">
        <v>1.19</v>
      </c>
      <c r="K67">
        <v>20.6</v>
      </c>
      <c r="L67" t="s">
        <v>61</v>
      </c>
      <c r="M67" t="s">
        <v>213</v>
      </c>
      <c r="N67">
        <v>0.52600000000000002</v>
      </c>
      <c r="O67">
        <v>8.84</v>
      </c>
      <c r="P67">
        <v>23.4</v>
      </c>
      <c r="Q67" s="4"/>
      <c r="R67" s="4">
        <v>1</v>
      </c>
      <c r="S67" s="4">
        <v>1</v>
      </c>
      <c r="T67" s="4"/>
      <c r="U67" s="4">
        <f t="shared" si="2"/>
        <v>20.6</v>
      </c>
      <c r="V67" s="4">
        <f t="shared" si="3"/>
        <v>20.6</v>
      </c>
      <c r="W67" s="4">
        <f t="shared" si="4"/>
        <v>20.6</v>
      </c>
      <c r="X67" s="4"/>
      <c r="Y67" s="4"/>
      <c r="Z67" s="7"/>
      <c r="AA67" s="7"/>
      <c r="AD67" s="4">
        <v>2</v>
      </c>
      <c r="AE67" s="4" t="s">
        <v>473</v>
      </c>
      <c r="AF67" s="24">
        <f t="shared" si="5"/>
        <v>307.62448175999998</v>
      </c>
      <c r="AG67" s="4">
        <f t="shared" si="6"/>
        <v>307.62448175999998</v>
      </c>
      <c r="AH67" s="4">
        <f t="shared" si="7"/>
        <v>307.62448175999998</v>
      </c>
      <c r="AI67" s="4"/>
      <c r="AJ67" s="4"/>
      <c r="AK67" s="7"/>
      <c r="AL67" s="7"/>
      <c r="AO67" s="4"/>
      <c r="AP67" s="4">
        <v>45</v>
      </c>
      <c r="AQ67" s="4"/>
      <c r="AR67" s="4"/>
      <c r="AS67" s="4"/>
      <c r="AT67" s="4">
        <f t="shared" si="8"/>
        <v>0.95579999999999987</v>
      </c>
      <c r="AU67" s="4">
        <f t="shared" si="9"/>
        <v>9.2487968194182901</v>
      </c>
      <c r="AV67" s="4">
        <f t="shared" si="10"/>
        <v>269.27241102120746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44119</v>
      </c>
      <c r="B68" t="s">
        <v>396</v>
      </c>
      <c r="C68" t="s">
        <v>242</v>
      </c>
      <c r="D68">
        <v>35</v>
      </c>
      <c r="E68">
        <v>1</v>
      </c>
      <c r="F68">
        <v>1</v>
      </c>
      <c r="G68" t="s">
        <v>60</v>
      </c>
      <c r="H68" t="s">
        <v>212</v>
      </c>
      <c r="I68">
        <v>5.0999999999999997E-2</v>
      </c>
      <c r="J68">
        <v>1.22</v>
      </c>
      <c r="K68">
        <v>21.3</v>
      </c>
      <c r="L68" t="s">
        <v>61</v>
      </c>
      <c r="M68" t="s">
        <v>213</v>
      </c>
      <c r="N68">
        <v>0.48599999999999999</v>
      </c>
      <c r="O68">
        <v>8.26</v>
      </c>
      <c r="P68">
        <v>18.399999999999999</v>
      </c>
      <c r="Q68" s="4"/>
      <c r="R68" s="4">
        <v>1</v>
      </c>
      <c r="S68" s="4">
        <v>1</v>
      </c>
      <c r="T68" s="4"/>
      <c r="U68" s="4">
        <f t="shared" si="2"/>
        <v>21.3</v>
      </c>
      <c r="V68" s="4">
        <f t="shared" si="3"/>
        <v>21.3</v>
      </c>
      <c r="W68" s="4">
        <f t="shared" si="4"/>
        <v>21.3</v>
      </c>
      <c r="X68" s="5"/>
      <c r="Y68" s="5"/>
      <c r="AB68" s="7"/>
      <c r="AC68" s="7"/>
      <c r="AD68" s="4">
        <v>2</v>
      </c>
      <c r="AE68" s="4" t="s">
        <v>473</v>
      </c>
      <c r="AF68" s="24">
        <f t="shared" si="5"/>
        <v>249.04772395999987</v>
      </c>
      <c r="AG68" s="4">
        <f t="shared" si="6"/>
        <v>249.04772395999987</v>
      </c>
      <c r="AH68" s="4">
        <f t="shared" si="7"/>
        <v>249.04772395999987</v>
      </c>
      <c r="AI68" s="5"/>
      <c r="AJ68" s="5"/>
      <c r="AM68" s="7"/>
      <c r="AN68" s="7"/>
      <c r="AO68" s="4"/>
      <c r="AP68" s="4">
        <v>46</v>
      </c>
      <c r="AQ68" s="5"/>
      <c r="AR68" s="4"/>
      <c r="AS68" s="4"/>
      <c r="AT68" s="4">
        <f t="shared" si="8"/>
        <v>0.95479999999999987</v>
      </c>
      <c r="AU68" s="4">
        <f t="shared" si="9"/>
        <v>8.651026392961878</v>
      </c>
      <c r="AV68" s="4">
        <f t="shared" si="10"/>
        <v>217.69580584962299</v>
      </c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44119</v>
      </c>
      <c r="B69" t="s">
        <v>396</v>
      </c>
      <c r="C69" t="s">
        <v>243</v>
      </c>
      <c r="D69">
        <v>36</v>
      </c>
      <c r="E69">
        <v>1</v>
      </c>
      <c r="F69">
        <v>1</v>
      </c>
      <c r="G69" t="s">
        <v>60</v>
      </c>
      <c r="H69" t="s">
        <v>212</v>
      </c>
      <c r="I69">
        <v>0.104</v>
      </c>
      <c r="J69">
        <v>2.2599999999999998</v>
      </c>
      <c r="K69">
        <v>51.3</v>
      </c>
      <c r="L69" t="s">
        <v>61</v>
      </c>
      <c r="M69" t="s">
        <v>213</v>
      </c>
      <c r="N69">
        <v>0.996</v>
      </c>
      <c r="O69">
        <v>16.899999999999999</v>
      </c>
      <c r="P69">
        <v>93.8</v>
      </c>
      <c r="Q69" s="4"/>
      <c r="R69" s="4">
        <v>1</v>
      </c>
      <c r="S69" s="4">
        <v>1</v>
      </c>
      <c r="T69" s="4"/>
      <c r="U69" s="4">
        <f t="shared" si="2"/>
        <v>51.3</v>
      </c>
      <c r="V69" s="4">
        <f t="shared" si="3"/>
        <v>51.3</v>
      </c>
      <c r="W69" s="4">
        <f t="shared" si="4"/>
        <v>51.3</v>
      </c>
      <c r="X69" s="4"/>
      <c r="Y69" s="4"/>
      <c r="Z69" s="4"/>
      <c r="AA69" s="4"/>
      <c r="AB69" s="7"/>
      <c r="AC69" s="7"/>
      <c r="AD69" s="4">
        <v>2</v>
      </c>
      <c r="AE69" s="4" t="s">
        <v>473</v>
      </c>
      <c r="AF69" s="24">
        <f t="shared" si="5"/>
        <v>1075.4761309999999</v>
      </c>
      <c r="AG69" s="4">
        <f t="shared" si="6"/>
        <v>1075.4761309999999</v>
      </c>
      <c r="AH69" s="4">
        <f t="shared" si="7"/>
        <v>1075.4761309999999</v>
      </c>
      <c r="AI69" s="4"/>
      <c r="AJ69" s="4"/>
      <c r="AK69" s="4"/>
      <c r="AL69" s="4"/>
      <c r="AM69" s="7"/>
      <c r="AN69" s="7"/>
      <c r="AO69" s="4"/>
      <c r="AP69" s="4">
        <v>47</v>
      </c>
      <c r="AQ69" s="4"/>
      <c r="AR69" s="4"/>
      <c r="AS69" s="4"/>
      <c r="AT69" s="4">
        <f t="shared" si="8"/>
        <v>0.95379999999999987</v>
      </c>
      <c r="AU69" s="4">
        <f t="shared" si="9"/>
        <v>17.718599287062279</v>
      </c>
      <c r="AV69" s="4">
        <f t="shared" si="10"/>
        <v>1005.5596706660903</v>
      </c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44119</v>
      </c>
      <c r="B70" t="s">
        <v>396</v>
      </c>
      <c r="C70" t="s">
        <v>244</v>
      </c>
      <c r="D70">
        <v>37</v>
      </c>
      <c r="E70">
        <v>1</v>
      </c>
      <c r="F70">
        <v>1</v>
      </c>
      <c r="G70" t="s">
        <v>60</v>
      </c>
      <c r="H70" t="s">
        <v>212</v>
      </c>
      <c r="I70">
        <v>6.2199999999999998E-2</v>
      </c>
      <c r="J70">
        <v>1.44</v>
      </c>
      <c r="K70">
        <v>27.6</v>
      </c>
      <c r="L70" t="s">
        <v>61</v>
      </c>
      <c r="M70" t="s">
        <v>213</v>
      </c>
      <c r="N70">
        <v>0.59299999999999997</v>
      </c>
      <c r="O70">
        <v>10</v>
      </c>
      <c r="P70">
        <v>33.4</v>
      </c>
      <c r="Q70" s="4"/>
      <c r="R70" s="4">
        <v>1</v>
      </c>
      <c r="S70" s="4">
        <v>1</v>
      </c>
      <c r="T70" s="4"/>
      <c r="U70" s="4">
        <f t="shared" si="2"/>
        <v>27.6</v>
      </c>
      <c r="V70" s="4">
        <f t="shared" si="3"/>
        <v>27.6</v>
      </c>
      <c r="W70" s="4">
        <f t="shared" si="4"/>
        <v>27.6</v>
      </c>
      <c r="X70" s="5"/>
      <c r="Y70" s="5"/>
      <c r="Z70" s="4"/>
      <c r="AA70" s="4"/>
      <c r="AB70" s="5"/>
      <c r="AC70" s="5"/>
      <c r="AD70" s="4">
        <v>2</v>
      </c>
      <c r="AE70" s="4" t="s">
        <v>473</v>
      </c>
      <c r="AF70" s="24">
        <f t="shared" si="5"/>
        <v>423.43999999999994</v>
      </c>
      <c r="AG70" s="4">
        <f t="shared" si="6"/>
        <v>423.43999999999994</v>
      </c>
      <c r="AH70" s="4">
        <f t="shared" si="7"/>
        <v>423.43999999999994</v>
      </c>
      <c r="AI70" s="5"/>
      <c r="AJ70" s="5"/>
      <c r="AK70" s="4"/>
      <c r="AL70" s="4"/>
      <c r="AM70" s="5"/>
      <c r="AN70" s="5"/>
      <c r="AO70" s="4"/>
      <c r="AP70" s="4">
        <v>48</v>
      </c>
      <c r="AQ70" s="5"/>
      <c r="AR70" s="4"/>
      <c r="AS70" s="4"/>
      <c r="AT70" s="4">
        <f t="shared" si="8"/>
        <v>0.95279999999999987</v>
      </c>
      <c r="AU70" s="4">
        <f t="shared" si="9"/>
        <v>10.495382031905963</v>
      </c>
      <c r="AV70" s="4">
        <f t="shared" si="10"/>
        <v>376.99443066209585</v>
      </c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44119</v>
      </c>
      <c r="B71" t="s">
        <v>396</v>
      </c>
      <c r="C71" t="s">
        <v>234</v>
      </c>
      <c r="D71">
        <v>16</v>
      </c>
      <c r="E71">
        <v>1</v>
      </c>
      <c r="F71">
        <v>1</v>
      </c>
      <c r="G71" t="s">
        <v>60</v>
      </c>
      <c r="H71" t="s">
        <v>212</v>
      </c>
      <c r="I71">
        <v>7.3200000000000001E-2</v>
      </c>
      <c r="J71">
        <v>1.32</v>
      </c>
      <c r="K71">
        <v>24.3</v>
      </c>
      <c r="L71" t="s">
        <v>61</v>
      </c>
      <c r="M71" t="s">
        <v>213</v>
      </c>
      <c r="N71">
        <v>0.499</v>
      </c>
      <c r="O71">
        <v>8.41</v>
      </c>
      <c r="P71">
        <v>19.7</v>
      </c>
      <c r="Q71" s="4"/>
      <c r="R71" s="4">
        <v>1</v>
      </c>
      <c r="S71" s="4">
        <v>1</v>
      </c>
      <c r="T71" s="4"/>
      <c r="U71" s="4">
        <f t="shared" si="2"/>
        <v>24.3</v>
      </c>
      <c r="V71" s="4">
        <f t="shared" si="3"/>
        <v>24.3</v>
      </c>
      <c r="W71" s="4">
        <f t="shared" si="4"/>
        <v>24.3</v>
      </c>
      <c r="X71" s="5">
        <f>100*(W71-25)/25</f>
        <v>-2.7999999999999972</v>
      </c>
      <c r="Y71" s="5" t="str">
        <f>IF((ABS(X71))&lt;=20,"PASS","FAIL")</f>
        <v>PASS</v>
      </c>
      <c r="Z71" s="4"/>
      <c r="AA71" s="4"/>
      <c r="AB71" s="4"/>
      <c r="AC71" s="4"/>
      <c r="AD71" s="4">
        <v>2</v>
      </c>
      <c r="AE71" s="4" t="s">
        <v>473</v>
      </c>
      <c r="AF71" s="24">
        <f t="shared" si="5"/>
        <v>264.23964250999995</v>
      </c>
      <c r="AG71" s="4">
        <f t="shared" si="6"/>
        <v>264.23964250999995</v>
      </c>
      <c r="AH71" s="4">
        <f t="shared" si="7"/>
        <v>264.23964250999995</v>
      </c>
      <c r="AI71" s="5">
        <f>100*(AH71-25)/25</f>
        <v>956.95857003999981</v>
      </c>
      <c r="AJ71" s="5" t="str">
        <f>IF((ABS(AI71))&lt;=20,"PASS","FAIL")</f>
        <v>FAIL</v>
      </c>
      <c r="AK71" s="4"/>
      <c r="AL71" s="4"/>
      <c r="AM71" s="4"/>
      <c r="AN71" s="4"/>
      <c r="AO71" s="4"/>
      <c r="AP71" s="4">
        <v>49</v>
      </c>
      <c r="AQ71" s="5">
        <f>O71</f>
        <v>8.41</v>
      </c>
      <c r="AR71" s="4">
        <f t="shared" si="12"/>
        <v>0.93392559689061627</v>
      </c>
      <c r="AS71" s="4"/>
      <c r="AT71" s="4">
        <f t="shared" si="8"/>
        <v>0.95179999999999987</v>
      </c>
      <c r="AU71" s="4">
        <f t="shared" si="9"/>
        <v>8.835889892834631</v>
      </c>
      <c r="AV71" s="4">
        <f t="shared" si="10"/>
        <v>233.64066412514177</v>
      </c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2">
      <c r="A72" s="1">
        <v>44119</v>
      </c>
      <c r="B72" t="s">
        <v>396</v>
      </c>
      <c r="C72" t="s">
        <v>214</v>
      </c>
      <c r="D72" t="s">
        <v>13</v>
      </c>
      <c r="E72">
        <v>1</v>
      </c>
      <c r="F72">
        <v>1</v>
      </c>
      <c r="G72" t="s">
        <v>60</v>
      </c>
      <c r="H72" t="s">
        <v>212</v>
      </c>
      <c r="I72">
        <v>-7.2399999999999999E-3</v>
      </c>
      <c r="J72">
        <v>-5.6099999999999997E-2</v>
      </c>
      <c r="K72">
        <v>-14.4</v>
      </c>
      <c r="L72" t="s">
        <v>61</v>
      </c>
      <c r="M72" t="s">
        <v>213</v>
      </c>
      <c r="N72">
        <v>-4.4000000000000003E-3</v>
      </c>
      <c r="O72">
        <v>-0.112</v>
      </c>
      <c r="P72">
        <v>-53.2</v>
      </c>
      <c r="Q72" s="4"/>
      <c r="R72" s="4">
        <v>1</v>
      </c>
      <c r="S72" s="4">
        <v>1</v>
      </c>
      <c r="T72" s="4"/>
      <c r="U72" s="4">
        <f t="shared" si="2"/>
        <v>-14.4</v>
      </c>
      <c r="V72" s="4">
        <f t="shared" si="3"/>
        <v>-14.4</v>
      </c>
      <c r="W72" s="4">
        <f t="shared" si="4"/>
        <v>-14.4</v>
      </c>
      <c r="X72" s="4"/>
      <c r="Y72" s="4"/>
      <c r="Z72" s="4"/>
      <c r="AA72" s="4"/>
      <c r="AB72" s="4"/>
      <c r="AC72" s="4"/>
      <c r="AD72" s="4">
        <v>2</v>
      </c>
      <c r="AE72" s="4" t="s">
        <v>473</v>
      </c>
      <c r="AF72" s="24">
        <f t="shared" si="5"/>
        <v>-646.15927541760004</v>
      </c>
      <c r="AG72" s="4">
        <f t="shared" si="6"/>
        <v>-646.15927541760004</v>
      </c>
      <c r="AH72" s="4">
        <f t="shared" si="7"/>
        <v>-646.15927541760004</v>
      </c>
      <c r="AI72" s="4"/>
      <c r="AJ72" s="4"/>
      <c r="AK72" s="4"/>
      <c r="AL72" s="4"/>
      <c r="AM72" s="4"/>
      <c r="AN72" s="4"/>
      <c r="AO72" s="4"/>
      <c r="AP72" s="4">
        <v>50</v>
      </c>
      <c r="AQ72" s="4"/>
      <c r="AR72" s="4"/>
      <c r="AS72" s="4"/>
      <c r="AT72" s="4">
        <f t="shared" si="8"/>
        <v>0.95079999999999987</v>
      </c>
      <c r="AU72" s="4">
        <f t="shared" si="9"/>
        <v>-0.1177955405973917</v>
      </c>
      <c r="AV72" s="4">
        <f t="shared" si="10"/>
        <v>-533.01162744425835</v>
      </c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44119</v>
      </c>
      <c r="B73" t="s">
        <v>396</v>
      </c>
      <c r="C73" t="s">
        <v>245</v>
      </c>
      <c r="D73">
        <v>38</v>
      </c>
      <c r="E73">
        <v>1</v>
      </c>
      <c r="F73">
        <v>1</v>
      </c>
      <c r="G73" t="s">
        <v>60</v>
      </c>
      <c r="H73" t="s">
        <v>212</v>
      </c>
      <c r="I73">
        <v>5.33E-2</v>
      </c>
      <c r="J73">
        <v>1.23</v>
      </c>
      <c r="K73">
        <v>21.7</v>
      </c>
      <c r="L73" t="s">
        <v>61</v>
      </c>
      <c r="M73" t="s">
        <v>213</v>
      </c>
      <c r="N73">
        <v>0.50900000000000001</v>
      </c>
      <c r="O73">
        <v>8.58</v>
      </c>
      <c r="P73">
        <v>21.2</v>
      </c>
      <c r="Q73" s="4"/>
      <c r="R73" s="4">
        <v>1</v>
      </c>
      <c r="S73" s="4">
        <v>1</v>
      </c>
      <c r="T73" s="4"/>
      <c r="U73" s="4">
        <f t="shared" si="2"/>
        <v>21.7</v>
      </c>
      <c r="V73" s="4">
        <f t="shared" si="3"/>
        <v>21.7</v>
      </c>
      <c r="W73" s="4">
        <f t="shared" si="4"/>
        <v>21.7</v>
      </c>
      <c r="X73" s="5"/>
      <c r="Y73" s="5"/>
      <c r="Z73" s="7"/>
      <c r="AA73" s="7"/>
      <c r="AB73" s="4"/>
      <c r="AC73" s="4"/>
      <c r="AD73" s="4">
        <v>2</v>
      </c>
      <c r="AE73" s="4" t="s">
        <v>473</v>
      </c>
      <c r="AF73" s="24">
        <f t="shared" si="5"/>
        <v>281.42108843999995</v>
      </c>
      <c r="AG73" s="4">
        <f t="shared" si="6"/>
        <v>281.42108843999995</v>
      </c>
      <c r="AH73" s="4">
        <f t="shared" si="7"/>
        <v>281.42108843999995</v>
      </c>
      <c r="AI73" s="5"/>
      <c r="AJ73" s="5"/>
      <c r="AK73" s="7"/>
      <c r="AL73" s="7"/>
      <c r="AM73" s="4"/>
      <c r="AN73" s="4"/>
      <c r="AO73" s="4"/>
      <c r="AP73" s="4">
        <v>51</v>
      </c>
      <c r="AQ73" s="5"/>
      <c r="AR73" s="4"/>
      <c r="AS73" s="4"/>
      <c r="AT73" s="4">
        <f t="shared" si="8"/>
        <v>0.94979999999999987</v>
      </c>
      <c r="AU73" s="4">
        <f t="shared" si="9"/>
        <v>9.0334807327858506</v>
      </c>
      <c r="AV73" s="4">
        <f t="shared" si="10"/>
        <v>250.68869251590968</v>
      </c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44119</v>
      </c>
      <c r="B74" t="s">
        <v>396</v>
      </c>
      <c r="C74" t="s">
        <v>246</v>
      </c>
      <c r="D74">
        <v>39</v>
      </c>
      <c r="E74">
        <v>1</v>
      </c>
      <c r="F74">
        <v>1</v>
      </c>
      <c r="G74" t="s">
        <v>60</v>
      </c>
      <c r="H74" t="s">
        <v>212</v>
      </c>
      <c r="I74">
        <v>0.23</v>
      </c>
      <c r="J74">
        <v>4.5599999999999996</v>
      </c>
      <c r="K74">
        <v>120</v>
      </c>
      <c r="L74" t="s">
        <v>61</v>
      </c>
      <c r="M74" t="s">
        <v>213</v>
      </c>
      <c r="N74">
        <v>0.84599999999999997</v>
      </c>
      <c r="O74">
        <v>14.3</v>
      </c>
      <c r="P74">
        <v>70.8</v>
      </c>
      <c r="Q74" s="4"/>
      <c r="R74" s="4">
        <v>1</v>
      </c>
      <c r="S74" s="4">
        <v>1</v>
      </c>
      <c r="T74" s="4"/>
      <c r="U74" s="4">
        <f t="shared" si="2"/>
        <v>120</v>
      </c>
      <c r="V74" s="4">
        <f t="shared" si="3"/>
        <v>120</v>
      </c>
      <c r="W74" s="4">
        <f t="shared" si="4"/>
        <v>120</v>
      </c>
      <c r="X74" s="5"/>
      <c r="Y74" s="5"/>
      <c r="Z74" s="4"/>
      <c r="AA74" s="4"/>
      <c r="AB74" s="5"/>
      <c r="AC74" s="5"/>
      <c r="AD74" s="4">
        <v>2</v>
      </c>
      <c r="AE74" s="4" t="s">
        <v>473</v>
      </c>
      <c r="AF74" s="24">
        <f t="shared" si="5"/>
        <v>837.19257899999991</v>
      </c>
      <c r="AG74" s="4">
        <f t="shared" si="6"/>
        <v>837.19257899999991</v>
      </c>
      <c r="AH74" s="4">
        <f t="shared" si="7"/>
        <v>837.19257899999991</v>
      </c>
      <c r="AI74" s="5"/>
      <c r="AJ74" s="5"/>
      <c r="AK74" s="4"/>
      <c r="AL74" s="4"/>
      <c r="AM74" s="5"/>
      <c r="AN74" s="5"/>
      <c r="AO74" s="4"/>
      <c r="AP74" s="4">
        <v>52</v>
      </c>
      <c r="AQ74" s="5"/>
      <c r="AR74" s="4"/>
      <c r="AS74" s="4"/>
      <c r="AT74" s="4">
        <f t="shared" si="8"/>
        <v>0.94879999999999987</v>
      </c>
      <c r="AU74" s="4">
        <f t="shared" si="9"/>
        <v>15.071669477234405</v>
      </c>
      <c r="AV74" s="4">
        <f t="shared" si="10"/>
        <v>774.35621937642406</v>
      </c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44119</v>
      </c>
      <c r="B75" t="s">
        <v>396</v>
      </c>
      <c r="C75" t="s">
        <v>247</v>
      </c>
      <c r="D75">
        <v>40</v>
      </c>
      <c r="E75">
        <v>1</v>
      </c>
      <c r="F75">
        <v>1</v>
      </c>
      <c r="G75" t="s">
        <v>60</v>
      </c>
      <c r="H75" t="s">
        <v>212</v>
      </c>
      <c r="I75">
        <v>6.4399999999999999E-2</v>
      </c>
      <c r="J75">
        <v>1.44</v>
      </c>
      <c r="K75">
        <v>27.6</v>
      </c>
      <c r="L75" t="s">
        <v>61</v>
      </c>
      <c r="M75" t="s">
        <v>213</v>
      </c>
      <c r="N75">
        <v>0.46899999999999997</v>
      </c>
      <c r="O75">
        <v>7.98</v>
      </c>
      <c r="P75">
        <v>16</v>
      </c>
      <c r="Q75" s="4"/>
      <c r="R75" s="4">
        <v>1</v>
      </c>
      <c r="S75" s="4">
        <v>1</v>
      </c>
      <c r="T75" s="4"/>
      <c r="U75" s="4">
        <f t="shared" si="2"/>
        <v>27.6</v>
      </c>
      <c r="V75" s="4">
        <f t="shared" si="3"/>
        <v>27.6</v>
      </c>
      <c r="W75" s="4">
        <f t="shared" si="4"/>
        <v>27.6</v>
      </c>
      <c r="X75" s="5"/>
      <c r="Y75" s="5"/>
      <c r="Z75" s="4"/>
      <c r="AA75" s="4"/>
      <c r="AB75" s="7"/>
      <c r="AC75" s="7"/>
      <c r="AD75" s="4">
        <v>2</v>
      </c>
      <c r="AE75" s="4" t="s">
        <v>473</v>
      </c>
      <c r="AF75" s="24">
        <f t="shared" si="5"/>
        <v>220.60966283999994</v>
      </c>
      <c r="AG75" s="4">
        <f t="shared" si="6"/>
        <v>220.60966283999994</v>
      </c>
      <c r="AH75" s="4">
        <f t="shared" si="7"/>
        <v>220.60966283999994</v>
      </c>
      <c r="AI75" s="5"/>
      <c r="AJ75" s="5"/>
      <c r="AK75" s="4"/>
      <c r="AL75" s="4"/>
      <c r="AM75" s="7"/>
      <c r="AN75" s="7"/>
      <c r="AO75" s="4"/>
      <c r="AP75" s="4">
        <v>53</v>
      </c>
      <c r="AQ75" s="5"/>
      <c r="AR75" s="4"/>
      <c r="AS75" s="4"/>
      <c r="AT75" s="4">
        <f t="shared" si="8"/>
        <v>0.94779999999999986</v>
      </c>
      <c r="AU75" s="4">
        <f t="shared" si="9"/>
        <v>8.4194977843426901</v>
      </c>
      <c r="AV75" s="4">
        <f t="shared" si="10"/>
        <v>197.73288838367222</v>
      </c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44119</v>
      </c>
      <c r="B76" t="s">
        <v>396</v>
      </c>
      <c r="C76" t="s">
        <v>248</v>
      </c>
      <c r="D76">
        <v>41</v>
      </c>
      <c r="E76">
        <v>1</v>
      </c>
      <c r="F76">
        <v>1</v>
      </c>
      <c r="G76" t="s">
        <v>60</v>
      </c>
      <c r="H76" t="s">
        <v>212</v>
      </c>
      <c r="I76">
        <v>6.2600000000000003E-2</v>
      </c>
      <c r="J76">
        <v>1.44</v>
      </c>
      <c r="K76">
        <v>27.7</v>
      </c>
      <c r="L76" t="s">
        <v>61</v>
      </c>
      <c r="M76" t="s">
        <v>213</v>
      </c>
      <c r="N76">
        <v>0.53</v>
      </c>
      <c r="O76">
        <v>8.98</v>
      </c>
      <c r="P76">
        <v>24.6</v>
      </c>
      <c r="Q76" s="4"/>
      <c r="R76" s="4">
        <v>1</v>
      </c>
      <c r="S76" s="4">
        <v>1</v>
      </c>
      <c r="T76" s="4"/>
      <c r="U76" s="4">
        <f t="shared" si="2"/>
        <v>27.7</v>
      </c>
      <c r="V76" s="4">
        <f t="shared" si="3"/>
        <v>27.7</v>
      </c>
      <c r="W76" s="4">
        <f t="shared" si="4"/>
        <v>27.7</v>
      </c>
      <c r="X76" s="4"/>
      <c r="Y76" s="4"/>
      <c r="Z76" s="5"/>
      <c r="AA76" s="5"/>
      <c r="AB76" s="5"/>
      <c r="AC76" s="5"/>
      <c r="AD76" s="4">
        <v>2</v>
      </c>
      <c r="AE76" s="4" t="s">
        <v>473</v>
      </c>
      <c r="AF76" s="24">
        <f t="shared" si="5"/>
        <v>321.69687884000007</v>
      </c>
      <c r="AG76" s="4">
        <f t="shared" si="6"/>
        <v>321.69687884000007</v>
      </c>
      <c r="AH76" s="4">
        <f t="shared" si="7"/>
        <v>321.69687884000007</v>
      </c>
      <c r="AI76" s="4"/>
      <c r="AJ76" s="4"/>
      <c r="AK76" s="5"/>
      <c r="AL76" s="5"/>
      <c r="AM76" s="5"/>
      <c r="AN76" s="5"/>
      <c r="AO76" s="4"/>
      <c r="AP76" s="4">
        <v>54</v>
      </c>
      <c r="AQ76" s="4"/>
      <c r="AR76" s="4"/>
      <c r="AS76" s="4"/>
      <c r="AT76" s="4">
        <f t="shared" si="8"/>
        <v>0.94679999999999986</v>
      </c>
      <c r="AU76" s="4">
        <f t="shared" si="9"/>
        <v>9.4845796366708939</v>
      </c>
      <c r="AV76" s="4">
        <f t="shared" si="10"/>
        <v>289.63020828034576</v>
      </c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2">
      <c r="A77" s="1">
        <v>44119</v>
      </c>
      <c r="B77" t="s">
        <v>396</v>
      </c>
      <c r="C77" t="s">
        <v>249</v>
      </c>
      <c r="D77">
        <v>42</v>
      </c>
      <c r="E77">
        <v>1</v>
      </c>
      <c r="F77">
        <v>1</v>
      </c>
      <c r="G77" t="s">
        <v>60</v>
      </c>
      <c r="H77" t="s">
        <v>212</v>
      </c>
      <c r="I77">
        <v>6.9800000000000001E-2</v>
      </c>
      <c r="J77">
        <v>1.56</v>
      </c>
      <c r="K77">
        <v>30.9</v>
      </c>
      <c r="L77" t="s">
        <v>61</v>
      </c>
      <c r="M77" t="s">
        <v>213</v>
      </c>
      <c r="N77">
        <v>0.54200000000000004</v>
      </c>
      <c r="O77">
        <v>9.18</v>
      </c>
      <c r="P77">
        <v>26.4</v>
      </c>
      <c r="Q77" s="4"/>
      <c r="R77" s="4">
        <v>1</v>
      </c>
      <c r="S77" s="4">
        <v>1</v>
      </c>
      <c r="T77" s="4"/>
      <c r="U77" s="4">
        <f t="shared" si="2"/>
        <v>30.9</v>
      </c>
      <c r="V77" s="4">
        <f t="shared" si="3"/>
        <v>30.9</v>
      </c>
      <c r="W77" s="4">
        <f t="shared" si="4"/>
        <v>30.9</v>
      </c>
      <c r="X77" s="5"/>
      <c r="Y77" s="5"/>
      <c r="Z77" s="5"/>
      <c r="AA77" s="5"/>
      <c r="AB77" s="4"/>
      <c r="AC77" s="4"/>
      <c r="AD77" s="4">
        <v>2</v>
      </c>
      <c r="AE77" s="4" t="s">
        <v>473</v>
      </c>
      <c r="AF77" s="24">
        <f t="shared" si="5"/>
        <v>341.75522603999991</v>
      </c>
      <c r="AG77" s="4">
        <f t="shared" si="6"/>
        <v>341.75522603999991</v>
      </c>
      <c r="AH77" s="4">
        <f t="shared" si="7"/>
        <v>341.75522603999991</v>
      </c>
      <c r="AI77" s="5"/>
      <c r="AJ77" s="5"/>
      <c r="AK77" s="5"/>
      <c r="AL77" s="5"/>
      <c r="AM77" s="4"/>
      <c r="AN77" s="4"/>
      <c r="AO77" s="4"/>
      <c r="AP77" s="4">
        <v>55</v>
      </c>
      <c r="AQ77" s="5"/>
      <c r="AR77" s="4"/>
      <c r="AS77" s="4"/>
      <c r="AT77" s="4">
        <f t="shared" si="8"/>
        <v>0.94579999999999986</v>
      </c>
      <c r="AU77" s="4">
        <f t="shared" si="9"/>
        <v>9.7060689363501815</v>
      </c>
      <c r="AV77" s="4">
        <f t="shared" si="10"/>
        <v>308.76113622228377</v>
      </c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2">
      <c r="A78" s="1">
        <v>44119</v>
      </c>
      <c r="B78" t="s">
        <v>396</v>
      </c>
      <c r="C78" t="s">
        <v>250</v>
      </c>
      <c r="D78" s="19">
        <v>43</v>
      </c>
      <c r="E78">
        <v>1</v>
      </c>
      <c r="F78">
        <v>1</v>
      </c>
      <c r="G78" t="s">
        <v>60</v>
      </c>
      <c r="H78" t="s">
        <v>212</v>
      </c>
      <c r="I78">
        <v>6.4600000000000005E-2</v>
      </c>
      <c r="J78">
        <v>1.46</v>
      </c>
      <c r="K78">
        <v>28.1</v>
      </c>
      <c r="L78" t="s">
        <v>61</v>
      </c>
      <c r="M78" t="s">
        <v>213</v>
      </c>
      <c r="N78">
        <v>0.56499999999999995</v>
      </c>
      <c r="O78">
        <v>9.58</v>
      </c>
      <c r="P78">
        <v>29.8</v>
      </c>
      <c r="Q78" s="4"/>
      <c r="R78" s="4">
        <v>1</v>
      </c>
      <c r="S78" s="4">
        <v>1</v>
      </c>
      <c r="T78" s="4"/>
      <c r="U78" s="4">
        <f t="shared" si="2"/>
        <v>28.1</v>
      </c>
      <c r="V78" s="4">
        <f t="shared" si="3"/>
        <v>28.1</v>
      </c>
      <c r="W78" s="4">
        <f t="shared" si="4"/>
        <v>28.1</v>
      </c>
      <c r="X78" s="5"/>
      <c r="Y78" s="5"/>
      <c r="Z78" s="7">
        <f>ABS(100*ABS(W78-W70)/AVERAGE(W78,W70))</f>
        <v>1.7953321364452424</v>
      </c>
      <c r="AA78" s="7" t="str">
        <f>IF(W78&gt;10, (IF((AND(Z78&gt;=0,Z78&lt;=20)=TRUE),"PASS","FAIL")),(IF((AND(Z78&gt;=0,Z78&lt;=50)=TRUE),"PASS","FAIL")))</f>
        <v>PASS</v>
      </c>
      <c r="AB78" s="7"/>
      <c r="AC78" s="7"/>
      <c r="AD78" s="4">
        <v>2</v>
      </c>
      <c r="AE78" s="4" t="s">
        <v>473</v>
      </c>
      <c r="AF78" s="24">
        <f t="shared" si="5"/>
        <v>381.71282443999996</v>
      </c>
      <c r="AG78" s="4">
        <f t="shared" si="6"/>
        <v>381.71282443999996</v>
      </c>
      <c r="AH78" s="4">
        <f t="shared" si="7"/>
        <v>381.71282443999996</v>
      </c>
      <c r="AI78" s="5"/>
      <c r="AJ78" s="5"/>
      <c r="AK78" s="7">
        <f>ABS(100*ABS(AH78-AH70)/AVERAGE(AH78,AH70))</f>
        <v>10.365032399662033</v>
      </c>
      <c r="AL78" s="7" t="str">
        <f>IF(AH78&gt;10, (IF((AND(AK78&gt;=0,AK78&lt;=20)=TRUE),"PASS","FAIL")),(IF((AND(AK78&gt;=0,AK78&lt;=50)=TRUE),"PASS","FAIL")))</f>
        <v>PASS</v>
      </c>
      <c r="AM78" s="7"/>
      <c r="AN78" s="7"/>
      <c r="AO78" s="4"/>
      <c r="AP78" s="4">
        <v>56</v>
      </c>
      <c r="AQ78" s="5"/>
      <c r="AR78" s="4"/>
      <c r="AS78" s="4"/>
      <c r="AT78" s="4">
        <f t="shared" si="8"/>
        <v>0.94479999999999986</v>
      </c>
      <c r="AU78" s="4">
        <f t="shared" si="9"/>
        <v>10.139712108382728</v>
      </c>
      <c r="AV78" s="4">
        <f t="shared" si="10"/>
        <v>346.23699454601922</v>
      </c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2">
      <c r="A79" s="1">
        <v>44119</v>
      </c>
      <c r="B79" t="s">
        <v>396</v>
      </c>
      <c r="C79" t="s">
        <v>251</v>
      </c>
      <c r="D79" s="19">
        <v>44</v>
      </c>
      <c r="E79">
        <v>1</v>
      </c>
      <c r="F79">
        <v>1</v>
      </c>
      <c r="G79" t="s">
        <v>60</v>
      </c>
      <c r="H79" t="s">
        <v>212</v>
      </c>
      <c r="I79">
        <v>0.113</v>
      </c>
      <c r="J79">
        <v>2.2799999999999998</v>
      </c>
      <c r="K79">
        <v>51.8</v>
      </c>
      <c r="L79" t="s">
        <v>61</v>
      </c>
      <c r="M79" t="s">
        <v>213</v>
      </c>
      <c r="N79">
        <v>0.66800000000000004</v>
      </c>
      <c r="O79">
        <v>11.3</v>
      </c>
      <c r="P79">
        <v>44.7</v>
      </c>
      <c r="Q79" s="4"/>
      <c r="R79" s="4">
        <v>1</v>
      </c>
      <c r="S79" s="4">
        <v>1</v>
      </c>
      <c r="T79" s="4"/>
      <c r="U79" s="4">
        <f t="shared" si="2"/>
        <v>51.8</v>
      </c>
      <c r="V79" s="4">
        <f t="shared" si="3"/>
        <v>51.8</v>
      </c>
      <c r="W79" s="4">
        <f t="shared" si="4"/>
        <v>51.8</v>
      </c>
      <c r="X79" s="5"/>
      <c r="Y79" s="5"/>
      <c r="Z79" s="7"/>
      <c r="AA79" s="7"/>
      <c r="AB79" s="7">
        <f>100*((W79*10250)-(W77*10000))/(1000*250)</f>
        <v>88.78</v>
      </c>
      <c r="AC79" s="7" t="str">
        <f>IF(W79&gt;30, (IF((AND(AB79&gt;=80,AB79&lt;=120)=TRUE),"PASS","FAIL")),(IF((AND(AB79&gt;=50,AB79&lt;=150)=TRUE),"PASS","FAIL")))</f>
        <v>PASS</v>
      </c>
      <c r="AD79" s="4">
        <v>2</v>
      </c>
      <c r="AE79" s="4" t="s">
        <v>473</v>
      </c>
      <c r="AF79" s="24">
        <f t="shared" si="5"/>
        <v>551.11329899999998</v>
      </c>
      <c r="AG79" s="4">
        <f t="shared" si="6"/>
        <v>551.11329899999998</v>
      </c>
      <c r="AH79" s="4">
        <f t="shared" si="7"/>
        <v>551.11329899999998</v>
      </c>
      <c r="AI79" s="5"/>
      <c r="AJ79" s="5"/>
      <c r="AK79" s="7"/>
      <c r="AL79" s="7"/>
      <c r="AM79" s="7">
        <f>100*((AH79*10250)-(AH77*10000))/(1000*250)</f>
        <v>892.54362174000039</v>
      </c>
      <c r="AN79" s="7" t="str">
        <f>IF(AH79&gt;30, (IF((AND(AM79&gt;=80,AM79&lt;=120)=TRUE),"PASS","FAIL")),(IF((AND(AM79&gt;=50,AM79&lt;=150)=TRUE),"PASS","FAIL")))</f>
        <v>FAIL</v>
      </c>
      <c r="AO79" s="4"/>
      <c r="AP79" s="4">
        <v>57</v>
      </c>
      <c r="AQ79" s="5"/>
      <c r="AR79" s="4"/>
      <c r="AS79" s="4"/>
      <c r="AT79" s="4">
        <f t="shared" si="8"/>
        <v>0.94379999999999986</v>
      </c>
      <c r="AU79" s="4">
        <f t="shared" si="9"/>
        <v>11.972875609239248</v>
      </c>
      <c r="AV79" s="4">
        <f t="shared" si="10"/>
        <v>504.9582689107051</v>
      </c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2">
      <c r="A80" s="1">
        <v>44119</v>
      </c>
      <c r="B80" t="s">
        <v>396</v>
      </c>
      <c r="C80" t="s">
        <v>252</v>
      </c>
      <c r="D80">
        <v>45</v>
      </c>
      <c r="E80">
        <v>1</v>
      </c>
      <c r="F80">
        <v>1</v>
      </c>
      <c r="G80" t="s">
        <v>60</v>
      </c>
      <c r="H80" t="s">
        <v>212</v>
      </c>
      <c r="I80">
        <v>6.1899999999999997E-2</v>
      </c>
      <c r="J80">
        <v>1.41</v>
      </c>
      <c r="K80">
        <v>26.7</v>
      </c>
      <c r="L80" t="s">
        <v>61</v>
      </c>
      <c r="M80" t="s">
        <v>213</v>
      </c>
      <c r="N80">
        <v>0.53</v>
      </c>
      <c r="O80">
        <v>8.94</v>
      </c>
      <c r="P80">
        <v>24.3</v>
      </c>
      <c r="Q80" s="4"/>
      <c r="R80" s="4">
        <v>1</v>
      </c>
      <c r="S80" s="4">
        <v>1</v>
      </c>
      <c r="T80" s="4"/>
      <c r="U80" s="4">
        <f t="shared" si="2"/>
        <v>26.7</v>
      </c>
      <c r="V80" s="4">
        <f t="shared" si="3"/>
        <v>26.7</v>
      </c>
      <c r="W80" s="4">
        <f t="shared" si="4"/>
        <v>26.7</v>
      </c>
      <c r="X80" s="5"/>
      <c r="Y80" s="5"/>
      <c r="Z80" s="7"/>
      <c r="AA80" s="7"/>
      <c r="AB80" s="4"/>
      <c r="AC80" s="4"/>
      <c r="AD80" s="4">
        <v>2</v>
      </c>
      <c r="AE80" s="4" t="s">
        <v>473</v>
      </c>
      <c r="AF80" s="24">
        <f t="shared" si="5"/>
        <v>317.6788455599999</v>
      </c>
      <c r="AG80" s="4">
        <f t="shared" si="6"/>
        <v>317.6788455599999</v>
      </c>
      <c r="AH80" s="4">
        <f t="shared" si="7"/>
        <v>317.6788455599999</v>
      </c>
      <c r="AI80" s="5"/>
      <c r="AJ80" s="5"/>
      <c r="AK80" s="7"/>
      <c r="AL80" s="7"/>
      <c r="AM80" s="4"/>
      <c r="AN80" s="4"/>
      <c r="AO80" s="4"/>
      <c r="AP80" s="4">
        <v>58</v>
      </c>
      <c r="AQ80" s="5"/>
      <c r="AR80" s="4"/>
      <c r="AS80" s="4"/>
      <c r="AT80" s="4">
        <f t="shared" si="8"/>
        <v>0.94279999999999986</v>
      </c>
      <c r="AU80" s="4">
        <f t="shared" si="9"/>
        <v>9.482392872295291</v>
      </c>
      <c r="AV80" s="4">
        <f t="shared" si="10"/>
        <v>289.44136360535396</v>
      </c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48" x14ac:dyDescent="0.2">
      <c r="A81" s="1">
        <v>44119</v>
      </c>
      <c r="B81" t="s">
        <v>396</v>
      </c>
      <c r="C81" t="s">
        <v>253</v>
      </c>
      <c r="D81">
        <v>46</v>
      </c>
      <c r="E81">
        <v>1</v>
      </c>
      <c r="F81">
        <v>1</v>
      </c>
      <c r="G81" t="s">
        <v>60</v>
      </c>
      <c r="H81" t="s">
        <v>212</v>
      </c>
      <c r="I81">
        <v>6.8000000000000005E-2</v>
      </c>
      <c r="J81">
        <v>1.32</v>
      </c>
      <c r="K81">
        <v>24.2</v>
      </c>
      <c r="L81" t="s">
        <v>61</v>
      </c>
      <c r="M81" t="s">
        <v>213</v>
      </c>
      <c r="N81">
        <v>0.52200000000000002</v>
      </c>
      <c r="O81">
        <v>8.7799999999999994</v>
      </c>
      <c r="P81">
        <v>22.9</v>
      </c>
      <c r="R81" s="4">
        <v>1</v>
      </c>
      <c r="S81" s="4">
        <v>1</v>
      </c>
      <c r="T81" s="4"/>
      <c r="U81" s="4">
        <f t="shared" si="2"/>
        <v>24.2</v>
      </c>
      <c r="V81" s="4">
        <f t="shared" si="3"/>
        <v>24.2</v>
      </c>
      <c r="W81" s="4">
        <f t="shared" si="4"/>
        <v>24.2</v>
      </c>
      <c r="X81" s="5"/>
      <c r="Y81" s="5"/>
      <c r="AD81" s="4">
        <v>2</v>
      </c>
      <c r="AE81" s="4" t="s">
        <v>473</v>
      </c>
      <c r="AF81" s="24">
        <f t="shared" si="5"/>
        <v>301.58549963999997</v>
      </c>
      <c r="AG81" s="4">
        <f t="shared" si="6"/>
        <v>301.58549963999997</v>
      </c>
      <c r="AH81" s="4">
        <f t="shared" si="7"/>
        <v>301.58549963999997</v>
      </c>
      <c r="AI81" s="5"/>
      <c r="AJ81" s="5"/>
      <c r="AO81" s="4"/>
      <c r="AP81" s="4">
        <v>59</v>
      </c>
      <c r="AQ81" s="5"/>
      <c r="AR81" s="4"/>
      <c r="AS81" s="4"/>
      <c r="AT81" s="4">
        <f t="shared" si="8"/>
        <v>0.94179999999999986</v>
      </c>
      <c r="AU81" s="4">
        <f t="shared" si="9"/>
        <v>9.3225737948609062</v>
      </c>
      <c r="AV81" s="4">
        <f t="shared" si="10"/>
        <v>275.64155592587792</v>
      </c>
    </row>
    <row r="82" spans="1:48" x14ac:dyDescent="0.2">
      <c r="A82" s="1">
        <v>44119</v>
      </c>
      <c r="B82" t="s">
        <v>396</v>
      </c>
      <c r="C82" t="s">
        <v>254</v>
      </c>
      <c r="D82">
        <v>47</v>
      </c>
      <c r="E82">
        <v>1</v>
      </c>
      <c r="F82">
        <v>1</v>
      </c>
      <c r="G82" t="s">
        <v>60</v>
      </c>
      <c r="H82" t="s">
        <v>212</v>
      </c>
      <c r="I82">
        <v>7.3999999999999996E-2</v>
      </c>
      <c r="J82">
        <v>1.65</v>
      </c>
      <c r="K82">
        <v>33.6</v>
      </c>
      <c r="L82" t="s">
        <v>61</v>
      </c>
      <c r="M82" t="s">
        <v>213</v>
      </c>
      <c r="N82">
        <v>0.54800000000000004</v>
      </c>
      <c r="O82">
        <v>9.33</v>
      </c>
      <c r="P82">
        <v>27.6</v>
      </c>
      <c r="R82" s="4">
        <v>1</v>
      </c>
      <c r="S82" s="4">
        <v>1</v>
      </c>
      <c r="T82" s="4"/>
      <c r="U82" s="4">
        <f t="shared" si="2"/>
        <v>33.6</v>
      </c>
      <c r="V82" s="4">
        <f t="shared" si="3"/>
        <v>33.6</v>
      </c>
      <c r="W82" s="4">
        <f t="shared" si="4"/>
        <v>33.6</v>
      </c>
      <c r="X82" s="5"/>
      <c r="Y82" s="5"/>
      <c r="Z82" s="7"/>
      <c r="AA82" s="7"/>
      <c r="AB82" s="4"/>
      <c r="AC82" s="4"/>
      <c r="AD82" s="4">
        <v>2</v>
      </c>
      <c r="AE82" s="4" t="s">
        <v>473</v>
      </c>
      <c r="AF82" s="24">
        <f t="shared" si="5"/>
        <v>356.76418418999992</v>
      </c>
      <c r="AG82" s="4">
        <f t="shared" si="6"/>
        <v>356.76418418999992</v>
      </c>
      <c r="AH82" s="4">
        <f t="shared" si="7"/>
        <v>356.76418418999992</v>
      </c>
      <c r="AI82" s="5"/>
      <c r="AJ82" s="5"/>
      <c r="AK82" s="7"/>
      <c r="AL82" s="7"/>
      <c r="AM82" s="4"/>
      <c r="AN82" s="4"/>
      <c r="AO82" s="4"/>
      <c r="AP82" s="4">
        <v>60</v>
      </c>
      <c r="AQ82" s="5"/>
      <c r="AR82" s="4"/>
      <c r="AS82" s="4"/>
      <c r="AT82" s="4">
        <f t="shared" si="8"/>
        <v>0.94079999999999986</v>
      </c>
      <c r="AU82" s="4">
        <f t="shared" si="9"/>
        <v>9.917091836734695</v>
      </c>
      <c r="AV82" s="4">
        <f t="shared" si="10"/>
        <v>326.9945737941224</v>
      </c>
    </row>
    <row r="83" spans="1:48" x14ac:dyDescent="0.2">
      <c r="A83" s="1">
        <v>44119</v>
      </c>
      <c r="B83" t="s">
        <v>396</v>
      </c>
      <c r="C83" t="s">
        <v>234</v>
      </c>
      <c r="D83">
        <v>17</v>
      </c>
      <c r="E83">
        <v>1</v>
      </c>
      <c r="F83">
        <v>1</v>
      </c>
      <c r="G83" t="s">
        <v>60</v>
      </c>
      <c r="H83" t="s">
        <v>212</v>
      </c>
      <c r="I83">
        <v>5.6899999999999999E-2</v>
      </c>
      <c r="J83">
        <v>1.31</v>
      </c>
      <c r="K83">
        <v>24</v>
      </c>
      <c r="L83" t="s">
        <v>61</v>
      </c>
      <c r="M83" t="s">
        <v>213</v>
      </c>
      <c r="N83">
        <v>0.497</v>
      </c>
      <c r="O83">
        <v>8.4600000000000009</v>
      </c>
      <c r="P83">
        <v>20.100000000000001</v>
      </c>
      <c r="R83" s="4">
        <v>1</v>
      </c>
      <c r="S83" s="4">
        <v>1</v>
      </c>
      <c r="T83" s="4"/>
      <c r="U83" s="4">
        <f t="shared" si="2"/>
        <v>24</v>
      </c>
      <c r="V83" s="4">
        <f t="shared" si="3"/>
        <v>24</v>
      </c>
      <c r="W83" s="4">
        <f t="shared" si="4"/>
        <v>24</v>
      </c>
      <c r="X83" s="5">
        <f>100*(W83-25)/25</f>
        <v>-4</v>
      </c>
      <c r="Y83" s="5" t="str">
        <f>IF((ABS(X83))&lt;=20,"PASS","FAIL")</f>
        <v>PASS</v>
      </c>
      <c r="Z83" s="7"/>
      <c r="AA83" s="7"/>
      <c r="AB83" s="7"/>
      <c r="AC83" s="7"/>
      <c r="AD83" s="4">
        <v>2</v>
      </c>
      <c r="AE83" s="4" t="s">
        <v>473</v>
      </c>
      <c r="AF83" s="24">
        <f t="shared" si="5"/>
        <v>269.29698636000001</v>
      </c>
      <c r="AG83" s="4">
        <f t="shared" si="6"/>
        <v>269.29698636000001</v>
      </c>
      <c r="AH83" s="4">
        <f t="shared" si="7"/>
        <v>269.29698636000001</v>
      </c>
      <c r="AI83" s="5">
        <f>100*(AH83-25)/25</f>
        <v>977.18794544000002</v>
      </c>
      <c r="AJ83" s="5" t="str">
        <f>IF((ABS(AI83))&lt;=20,"PASS","FAIL")</f>
        <v>FAIL</v>
      </c>
      <c r="AK83" s="7"/>
      <c r="AL83" s="7"/>
      <c r="AM83" s="7"/>
      <c r="AN83" s="7"/>
      <c r="AO83" s="4"/>
      <c r="AP83" s="4">
        <v>61</v>
      </c>
      <c r="AQ83" s="5">
        <f>O83</f>
        <v>8.4600000000000009</v>
      </c>
      <c r="AR83" s="4">
        <f t="shared" si="12"/>
        <v>0.93947806774014442</v>
      </c>
      <c r="AS83" s="4"/>
      <c r="AT83" s="4">
        <f t="shared" si="8"/>
        <v>0.93979999999999997</v>
      </c>
      <c r="AU83" s="4">
        <f t="shared" si="9"/>
        <v>9.0019153011279016</v>
      </c>
      <c r="AV83" s="4">
        <f t="shared" si="10"/>
        <v>247.96486929862112</v>
      </c>
    </row>
    <row r="84" spans="1:48" x14ac:dyDescent="0.2">
      <c r="A84" s="1">
        <v>44119</v>
      </c>
      <c r="B84" t="s">
        <v>396</v>
      </c>
      <c r="C84" t="s">
        <v>214</v>
      </c>
      <c r="D84" t="s">
        <v>13</v>
      </c>
      <c r="E84">
        <v>1</v>
      </c>
      <c r="F84">
        <v>1</v>
      </c>
      <c r="G84" t="s">
        <v>60</v>
      </c>
      <c r="H84" t="s">
        <v>212</v>
      </c>
      <c r="I84">
        <v>-5.6899999999999997E-3</v>
      </c>
      <c r="J84">
        <v>-4.3200000000000002E-2</v>
      </c>
      <c r="K84">
        <v>-14</v>
      </c>
      <c r="L84" t="s">
        <v>61</v>
      </c>
      <c r="M84" t="s">
        <v>213</v>
      </c>
      <c r="N84">
        <v>5.4799999999999996E-3</v>
      </c>
      <c r="O84">
        <v>1.9699999999999999E-2</v>
      </c>
      <c r="P84">
        <v>-52.1</v>
      </c>
      <c r="R84" s="4">
        <v>1</v>
      </c>
      <c r="S84" s="4">
        <v>1</v>
      </c>
      <c r="T84" s="4"/>
      <c r="U84" s="4">
        <f t="shared" si="2"/>
        <v>-14</v>
      </c>
      <c r="V84" s="4">
        <f t="shared" si="3"/>
        <v>-14</v>
      </c>
      <c r="W84" s="4">
        <f t="shared" si="4"/>
        <v>-14</v>
      </c>
      <c r="X84" s="5"/>
      <c r="Y84" s="5"/>
      <c r="Z84" s="7"/>
      <c r="AA84" s="7"/>
      <c r="AB84" s="7"/>
      <c r="AC84" s="7"/>
      <c r="AD84" s="4">
        <v>2</v>
      </c>
      <c r="AE84" s="4" t="s">
        <v>473</v>
      </c>
      <c r="AF84" s="24">
        <f t="shared" si="5"/>
        <v>-631.3573562648611</v>
      </c>
      <c r="AG84" s="4">
        <f t="shared" si="6"/>
        <v>-631.3573562648611</v>
      </c>
      <c r="AH84" s="4">
        <f t="shared" si="7"/>
        <v>-631.3573562648611</v>
      </c>
      <c r="AI84" s="5"/>
      <c r="AJ84" s="5"/>
      <c r="AK84" s="7"/>
      <c r="AL84" s="7"/>
      <c r="AM84" s="7"/>
      <c r="AN84" s="7"/>
      <c r="AO84" s="4"/>
      <c r="AP84" s="4">
        <v>62</v>
      </c>
      <c r="AQ84" s="5"/>
      <c r="AR84" s="4"/>
      <c r="AS84" s="4"/>
      <c r="AT84" s="4">
        <f t="shared" si="8"/>
        <v>0.93879999999999986</v>
      </c>
      <c r="AU84" s="4">
        <f t="shared" si="9"/>
        <v>2.0984235193864508E-2</v>
      </c>
      <c r="AV84" s="4">
        <f t="shared" si="10"/>
        <v>-521.21630848031157</v>
      </c>
    </row>
    <row r="85" spans="1:48" x14ac:dyDescent="0.2">
      <c r="A85" s="1">
        <v>44119</v>
      </c>
      <c r="B85" t="s">
        <v>396</v>
      </c>
      <c r="C85" t="s">
        <v>255</v>
      </c>
      <c r="D85">
        <v>48</v>
      </c>
      <c r="E85">
        <v>1</v>
      </c>
      <c r="F85">
        <v>1</v>
      </c>
      <c r="G85" t="s">
        <v>60</v>
      </c>
      <c r="H85" t="s">
        <v>212</v>
      </c>
      <c r="I85">
        <v>0.14699999999999999</v>
      </c>
      <c r="J85">
        <v>2.97</v>
      </c>
      <c r="K85">
        <v>72.2</v>
      </c>
      <c r="L85" t="s">
        <v>61</v>
      </c>
      <c r="M85" t="s">
        <v>213</v>
      </c>
      <c r="N85">
        <v>0.56699999999999995</v>
      </c>
      <c r="O85">
        <v>9.67</v>
      </c>
      <c r="P85">
        <v>30.6</v>
      </c>
      <c r="R85" s="4">
        <v>1</v>
      </c>
      <c r="S85" s="4">
        <v>1</v>
      </c>
      <c r="T85" s="4"/>
      <c r="U85" s="4">
        <f t="shared" si="2"/>
        <v>72.2</v>
      </c>
      <c r="V85" s="4">
        <f t="shared" si="3"/>
        <v>72.2</v>
      </c>
      <c r="W85" s="4">
        <f t="shared" si="4"/>
        <v>72.2</v>
      </c>
      <c r="X85" s="5"/>
      <c r="Y85" s="5"/>
      <c r="AD85" s="4">
        <v>2</v>
      </c>
      <c r="AE85" s="4" t="s">
        <v>473</v>
      </c>
      <c r="AF85" s="24">
        <f t="shared" si="5"/>
        <v>390.67405019</v>
      </c>
      <c r="AG85" s="4">
        <f t="shared" si="6"/>
        <v>390.67405019</v>
      </c>
      <c r="AH85" s="4">
        <f t="shared" si="7"/>
        <v>390.67405019</v>
      </c>
      <c r="AI85" s="5"/>
      <c r="AJ85" s="5"/>
      <c r="AO85" s="4"/>
      <c r="AP85" s="4">
        <v>63</v>
      </c>
      <c r="AQ85" s="5"/>
      <c r="AR85" s="4"/>
      <c r="AS85" s="4"/>
      <c r="AT85" s="4">
        <f t="shared" si="8"/>
        <v>0.93779999999999997</v>
      </c>
      <c r="AU85" s="4">
        <f t="shared" si="9"/>
        <v>10.311367029217317</v>
      </c>
      <c r="AV85" s="4">
        <f t="shared" si="10"/>
        <v>361.07901664827591</v>
      </c>
    </row>
    <row r="86" spans="1:48" x14ac:dyDescent="0.2">
      <c r="A86" s="1">
        <v>44119</v>
      </c>
      <c r="B86" t="s">
        <v>396</v>
      </c>
      <c r="C86" t="s">
        <v>256</v>
      </c>
      <c r="D86">
        <v>49</v>
      </c>
      <c r="E86">
        <v>1</v>
      </c>
      <c r="F86">
        <v>1</v>
      </c>
      <c r="G86" t="s">
        <v>60</v>
      </c>
      <c r="H86" t="s">
        <v>212</v>
      </c>
      <c r="I86">
        <v>7.1199999999999999E-2</v>
      </c>
      <c r="J86">
        <v>1.63</v>
      </c>
      <c r="K86">
        <v>33.200000000000003</v>
      </c>
      <c r="L86" t="s">
        <v>61</v>
      </c>
      <c r="M86" t="s">
        <v>213</v>
      </c>
      <c r="N86">
        <v>0.49299999999999999</v>
      </c>
      <c r="O86">
        <v>8.3800000000000008</v>
      </c>
      <c r="P86">
        <v>19.399999999999999</v>
      </c>
      <c r="R86" s="4">
        <v>1</v>
      </c>
      <c r="S86" s="4">
        <v>1</v>
      </c>
      <c r="T86" s="4"/>
      <c r="U86" s="4">
        <f t="shared" si="2"/>
        <v>33.200000000000003</v>
      </c>
      <c r="V86" s="4">
        <f t="shared" si="3"/>
        <v>33.200000000000003</v>
      </c>
      <c r="W86" s="4">
        <f t="shared" si="4"/>
        <v>33.200000000000003</v>
      </c>
      <c r="Z86" s="7"/>
      <c r="AA86" s="7"/>
      <c r="AD86" s="4">
        <v>2</v>
      </c>
      <c r="AE86" s="4" t="s">
        <v>473</v>
      </c>
      <c r="AF86" s="24">
        <f t="shared" si="5"/>
        <v>261.20364524000001</v>
      </c>
      <c r="AG86" s="4">
        <f t="shared" si="6"/>
        <v>261.20364524000001</v>
      </c>
      <c r="AH86" s="4">
        <f t="shared" si="7"/>
        <v>261.20364524000001</v>
      </c>
      <c r="AK86" s="7"/>
      <c r="AL86" s="7"/>
      <c r="AO86" s="4"/>
      <c r="AP86" s="4">
        <v>64</v>
      </c>
      <c r="AR86" s="4"/>
      <c r="AS86" s="4"/>
      <c r="AT86" s="4">
        <f t="shared" si="8"/>
        <v>0.93679999999999986</v>
      </c>
      <c r="AU86" s="4">
        <f t="shared" si="9"/>
        <v>8.9453458582408221</v>
      </c>
      <c r="AV86" s="4">
        <f t="shared" si="10"/>
        <v>243.08377356715582</v>
      </c>
    </row>
    <row r="87" spans="1:48" x14ac:dyDescent="0.2">
      <c r="A87" s="1">
        <v>44119</v>
      </c>
      <c r="B87" t="s">
        <v>396</v>
      </c>
      <c r="C87" t="s">
        <v>257</v>
      </c>
      <c r="D87">
        <v>50</v>
      </c>
      <c r="E87">
        <v>1</v>
      </c>
      <c r="F87">
        <v>1</v>
      </c>
      <c r="G87" t="s">
        <v>60</v>
      </c>
      <c r="H87" t="s">
        <v>212</v>
      </c>
      <c r="I87">
        <v>7.5399999999999995E-2</v>
      </c>
      <c r="J87">
        <v>1.65</v>
      </c>
      <c r="K87">
        <v>33.799999999999997</v>
      </c>
      <c r="L87" t="s">
        <v>61</v>
      </c>
      <c r="M87" t="s">
        <v>213</v>
      </c>
      <c r="N87">
        <v>0.84599999999999997</v>
      </c>
      <c r="O87">
        <v>14.4</v>
      </c>
      <c r="P87">
        <v>71.400000000000006</v>
      </c>
      <c r="R87" s="4">
        <v>1</v>
      </c>
      <c r="S87" s="4">
        <v>1</v>
      </c>
      <c r="T87" s="4"/>
      <c r="U87" s="4">
        <f t="shared" ref="U87:U150" si="13">K87</f>
        <v>33.799999999999997</v>
      </c>
      <c r="V87" s="4">
        <f t="shared" si="3"/>
        <v>33.799999999999997</v>
      </c>
      <c r="W87" s="4">
        <f t="shared" si="4"/>
        <v>33.799999999999997</v>
      </c>
      <c r="X87" s="5"/>
      <c r="Y87" s="5"/>
      <c r="Z87" s="7"/>
      <c r="AA87" s="7"/>
      <c r="AD87" s="4">
        <v>2</v>
      </c>
      <c r="AE87" s="4" t="s">
        <v>473</v>
      </c>
      <c r="AF87" s="24">
        <f t="shared" si="5"/>
        <v>846.52305599999988</v>
      </c>
      <c r="AG87" s="4">
        <f t="shared" si="6"/>
        <v>846.52305599999988</v>
      </c>
      <c r="AH87" s="4">
        <f t="shared" si="7"/>
        <v>846.52305599999988</v>
      </c>
      <c r="AI87" s="5"/>
      <c r="AJ87" s="5"/>
      <c r="AK87" s="7"/>
      <c r="AL87" s="7"/>
      <c r="AO87" s="4"/>
      <c r="AP87" s="4">
        <v>65</v>
      </c>
      <c r="AQ87" s="5"/>
      <c r="AR87" s="4"/>
      <c r="AS87" s="4"/>
      <c r="AT87" s="4">
        <f t="shared" si="8"/>
        <v>0.93579999999999997</v>
      </c>
      <c r="AU87" s="4">
        <f t="shared" si="9"/>
        <v>15.387903398162001</v>
      </c>
      <c r="AV87" s="4">
        <f t="shared" si="10"/>
        <v>801.92577892673751</v>
      </c>
    </row>
    <row r="88" spans="1:48" x14ac:dyDescent="0.2">
      <c r="A88" s="1">
        <v>44119</v>
      </c>
      <c r="B88" t="s">
        <v>396</v>
      </c>
      <c r="C88" t="s">
        <v>258</v>
      </c>
      <c r="D88">
        <v>51</v>
      </c>
      <c r="E88">
        <v>1</v>
      </c>
      <c r="F88">
        <v>1</v>
      </c>
      <c r="G88" t="s">
        <v>60</v>
      </c>
      <c r="H88" t="s">
        <v>212</v>
      </c>
      <c r="I88">
        <v>4.9399999999999999E-2</v>
      </c>
      <c r="J88">
        <v>1.2</v>
      </c>
      <c r="K88">
        <v>20.9</v>
      </c>
      <c r="L88" t="s">
        <v>61</v>
      </c>
      <c r="M88" t="s">
        <v>213</v>
      </c>
      <c r="N88">
        <v>0.4</v>
      </c>
      <c r="O88">
        <v>6.8</v>
      </c>
      <c r="P88">
        <v>5.83</v>
      </c>
      <c r="R88" s="4">
        <v>1</v>
      </c>
      <c r="S88" s="4">
        <v>1</v>
      </c>
      <c r="T88" s="4"/>
      <c r="U88" s="4">
        <f t="shared" si="13"/>
        <v>20.9</v>
      </c>
      <c r="V88" s="4">
        <f t="shared" ref="V88:V151" si="14">IF(R88=1,U88,(U88-6.8))</f>
        <v>20.9</v>
      </c>
      <c r="W88" s="4">
        <f t="shared" ref="W88:W151" si="15">IF(R88=1,U88,(V88*R88))</f>
        <v>20.9</v>
      </c>
      <c r="AB88" s="7"/>
      <c r="AC88" s="7"/>
      <c r="AD88" s="4">
        <v>2</v>
      </c>
      <c r="AE88" s="4" t="s">
        <v>473</v>
      </c>
      <c r="AF88" s="24">
        <f t="shared" ref="AF88:AF151" si="16">(-0.6629*O88^2)+(112.33*O88)-633.57</f>
        <v>99.621503999999845</v>
      </c>
      <c r="AG88" s="4">
        <f t="shared" ref="AG88:AG151" si="17">IF(R88=1,AF88,(AF88-379))</f>
        <v>99.621503999999845</v>
      </c>
      <c r="AH88" s="4">
        <f t="shared" ref="AH88:AH151" si="18">IF(R88=1,AF88,(AG88*R88))</f>
        <v>99.621503999999845</v>
      </c>
      <c r="AM88" s="7"/>
      <c r="AN88" s="7"/>
      <c r="AO88" s="4"/>
      <c r="AP88" s="4">
        <v>66</v>
      </c>
      <c r="AR88" s="4"/>
      <c r="AS88" s="4"/>
      <c r="AT88" s="4">
        <f t="shared" ref="AT88:AT151" si="19">(-0.001*AP88)+1.0008</f>
        <v>0.93479999999999985</v>
      </c>
      <c r="AU88" s="4">
        <f t="shared" ref="AU88:AU151" si="20">O88/AT88</f>
        <v>7.2742832691484818</v>
      </c>
      <c r="AV88" s="4">
        <f t="shared" ref="AV88:AV151" si="21">10*((0.00716*AU88^2)+(8.5*AU88)-52.3)</f>
        <v>99.102805988535607</v>
      </c>
    </row>
    <row r="89" spans="1:48" x14ac:dyDescent="0.2">
      <c r="A89" s="1">
        <v>44119</v>
      </c>
      <c r="B89" t="s">
        <v>396</v>
      </c>
      <c r="C89" t="s">
        <v>259</v>
      </c>
      <c r="D89">
        <v>52</v>
      </c>
      <c r="E89">
        <v>1</v>
      </c>
      <c r="F89">
        <v>1</v>
      </c>
      <c r="G89" t="s">
        <v>60</v>
      </c>
      <c r="H89" t="s">
        <v>212</v>
      </c>
      <c r="I89">
        <v>6.5199999999999994E-2</v>
      </c>
      <c r="J89">
        <v>1.43</v>
      </c>
      <c r="K89">
        <v>27.4</v>
      </c>
      <c r="L89" t="s">
        <v>61</v>
      </c>
      <c r="M89" t="s">
        <v>213</v>
      </c>
      <c r="N89">
        <v>0.47899999999999998</v>
      </c>
      <c r="O89">
        <v>8.16</v>
      </c>
      <c r="P89">
        <v>17.600000000000001</v>
      </c>
      <c r="R89" s="4">
        <v>1</v>
      </c>
      <c r="S89" s="4">
        <v>1</v>
      </c>
      <c r="T89" s="4"/>
      <c r="U89" s="4">
        <f t="shared" si="13"/>
        <v>27.4</v>
      </c>
      <c r="V89" s="4">
        <f t="shared" si="14"/>
        <v>27.4</v>
      </c>
      <c r="W89" s="4">
        <f t="shared" si="15"/>
        <v>27.4</v>
      </c>
      <c r="X89" s="5"/>
      <c r="Y89" s="5"/>
      <c r="AD89" s="4">
        <v>2</v>
      </c>
      <c r="AE89" s="4" t="s">
        <v>473</v>
      </c>
      <c r="AF89" s="24">
        <f t="shared" si="16"/>
        <v>238.90320575999999</v>
      </c>
      <c r="AG89" s="4">
        <f t="shared" si="17"/>
        <v>238.90320575999999</v>
      </c>
      <c r="AH89" s="4">
        <f t="shared" si="18"/>
        <v>238.90320575999999</v>
      </c>
      <c r="AI89" s="5"/>
      <c r="AJ89" s="5"/>
      <c r="AO89" s="4"/>
      <c r="AP89" s="4">
        <v>67</v>
      </c>
      <c r="AQ89" s="5"/>
      <c r="AR89" s="4"/>
      <c r="AS89" s="4"/>
      <c r="AT89" s="4">
        <f t="shared" si="19"/>
        <v>0.93379999999999996</v>
      </c>
      <c r="AU89" s="4">
        <f t="shared" si="20"/>
        <v>8.7384878989076888</v>
      </c>
      <c r="AV89" s="4">
        <f t="shared" si="21"/>
        <v>225.23893123352352</v>
      </c>
    </row>
    <row r="90" spans="1:48" x14ac:dyDescent="0.2">
      <c r="A90" s="1">
        <v>44119</v>
      </c>
      <c r="B90" t="s">
        <v>396</v>
      </c>
      <c r="C90" t="s">
        <v>260</v>
      </c>
      <c r="D90">
        <v>53</v>
      </c>
      <c r="E90">
        <v>1</v>
      </c>
      <c r="F90">
        <v>1</v>
      </c>
      <c r="G90" t="s">
        <v>60</v>
      </c>
      <c r="H90" t="s">
        <v>212</v>
      </c>
      <c r="I90">
        <v>9.0200000000000002E-2</v>
      </c>
      <c r="J90">
        <v>1.94</v>
      </c>
      <c r="K90">
        <v>42.1</v>
      </c>
      <c r="L90" t="s">
        <v>61</v>
      </c>
      <c r="M90" t="s">
        <v>213</v>
      </c>
      <c r="N90">
        <v>0.54600000000000004</v>
      </c>
      <c r="O90">
        <v>9.31</v>
      </c>
      <c r="P90">
        <v>27.5</v>
      </c>
      <c r="R90" s="4">
        <v>1</v>
      </c>
      <c r="S90" s="4">
        <v>1</v>
      </c>
      <c r="T90" s="4"/>
      <c r="U90" s="4">
        <f t="shared" si="13"/>
        <v>42.1</v>
      </c>
      <c r="V90" s="4">
        <f t="shared" si="14"/>
        <v>42.1</v>
      </c>
      <c r="W90" s="4">
        <f t="shared" si="15"/>
        <v>42.1</v>
      </c>
      <c r="Z90" s="7"/>
      <c r="AA90" s="7"/>
      <c r="AD90" s="4">
        <v>2</v>
      </c>
      <c r="AE90" s="4" t="s">
        <v>473</v>
      </c>
      <c r="AF90" s="24">
        <f t="shared" si="16"/>
        <v>354.76471331000005</v>
      </c>
      <c r="AG90" s="4">
        <f t="shared" si="17"/>
        <v>354.76471331000005</v>
      </c>
      <c r="AH90" s="4">
        <f t="shared" si="18"/>
        <v>354.76471331000005</v>
      </c>
      <c r="AK90" s="7"/>
      <c r="AL90" s="7"/>
      <c r="AO90" s="4"/>
      <c r="AP90" s="4">
        <v>68</v>
      </c>
      <c r="AR90" s="4"/>
      <c r="AS90" s="4"/>
      <c r="AT90" s="4">
        <f t="shared" si="19"/>
        <v>0.93279999999999985</v>
      </c>
      <c r="AU90" s="4">
        <f t="shared" si="20"/>
        <v>9.9807032590051481</v>
      </c>
      <c r="AV90" s="4">
        <f t="shared" si="21"/>
        <v>332.49217074361059</v>
      </c>
    </row>
    <row r="91" spans="1:48" x14ac:dyDescent="0.2">
      <c r="A91" s="1">
        <v>44119</v>
      </c>
      <c r="B91" t="s">
        <v>396</v>
      </c>
      <c r="C91" t="s">
        <v>261</v>
      </c>
      <c r="D91">
        <v>54</v>
      </c>
      <c r="E91">
        <v>1</v>
      </c>
      <c r="F91">
        <v>1</v>
      </c>
      <c r="G91" t="s">
        <v>60</v>
      </c>
      <c r="H91" t="s">
        <v>212</v>
      </c>
      <c r="I91">
        <v>4.3299999999999998E-2</v>
      </c>
      <c r="J91">
        <v>1.04</v>
      </c>
      <c r="K91">
        <v>16.2</v>
      </c>
      <c r="L91" t="s">
        <v>61</v>
      </c>
      <c r="M91" t="s">
        <v>213</v>
      </c>
      <c r="N91">
        <v>0.36299999999999999</v>
      </c>
      <c r="O91">
        <v>6.19</v>
      </c>
      <c r="P91">
        <v>0.57699999999999996</v>
      </c>
      <c r="R91" s="4">
        <v>1</v>
      </c>
      <c r="S91" s="4">
        <v>1</v>
      </c>
      <c r="T91" s="4"/>
      <c r="U91" s="4">
        <f t="shared" si="13"/>
        <v>16.2</v>
      </c>
      <c r="V91" s="4">
        <f t="shared" si="14"/>
        <v>16.2</v>
      </c>
      <c r="W91" s="4">
        <f t="shared" si="15"/>
        <v>16.2</v>
      </c>
      <c r="AB91" s="7"/>
      <c r="AC91" s="7"/>
      <c r="AD91" s="4">
        <v>2</v>
      </c>
      <c r="AE91" s="4" t="s">
        <v>473</v>
      </c>
      <c r="AF91" s="24">
        <f t="shared" si="16"/>
        <v>36.352957309999965</v>
      </c>
      <c r="AG91" s="4">
        <f t="shared" si="17"/>
        <v>36.352957309999965</v>
      </c>
      <c r="AH91" s="4">
        <f t="shared" si="18"/>
        <v>36.352957309999965</v>
      </c>
      <c r="AM91" s="7"/>
      <c r="AN91" s="7"/>
      <c r="AO91" s="4"/>
      <c r="AP91" s="4">
        <v>69</v>
      </c>
      <c r="AR91" s="4"/>
      <c r="AS91" s="4"/>
      <c r="AT91" s="4">
        <f t="shared" si="19"/>
        <v>0.93179999999999996</v>
      </c>
      <c r="AU91" s="4">
        <f t="shared" si="20"/>
        <v>6.64305644988195</v>
      </c>
      <c r="AV91" s="4">
        <f t="shared" si="21"/>
        <v>44.819520488102143</v>
      </c>
    </row>
    <row r="92" spans="1:48" x14ac:dyDescent="0.2">
      <c r="A92" s="1">
        <v>44119</v>
      </c>
      <c r="B92" t="s">
        <v>396</v>
      </c>
      <c r="C92" t="s">
        <v>262</v>
      </c>
      <c r="D92" s="19">
        <v>55</v>
      </c>
      <c r="E92">
        <v>1</v>
      </c>
      <c r="F92">
        <v>1</v>
      </c>
      <c r="G92" t="s">
        <v>60</v>
      </c>
      <c r="H92" t="s">
        <v>212</v>
      </c>
      <c r="I92">
        <v>6.6600000000000006E-2</v>
      </c>
      <c r="J92">
        <v>1.46</v>
      </c>
      <c r="K92">
        <v>28.1</v>
      </c>
      <c r="L92" t="s">
        <v>61</v>
      </c>
      <c r="M92" t="s">
        <v>213</v>
      </c>
      <c r="N92">
        <v>0.46600000000000003</v>
      </c>
      <c r="O92">
        <v>7.85</v>
      </c>
      <c r="P92">
        <v>14.9</v>
      </c>
      <c r="R92" s="4">
        <v>1</v>
      </c>
      <c r="S92" s="4">
        <v>1</v>
      </c>
      <c r="T92" s="4"/>
      <c r="U92" s="4">
        <f t="shared" si="13"/>
        <v>28.1</v>
      </c>
      <c r="V92" s="4">
        <f t="shared" si="14"/>
        <v>28.1</v>
      </c>
      <c r="W92" s="4">
        <f t="shared" si="15"/>
        <v>28.1</v>
      </c>
      <c r="X92" s="5"/>
      <c r="Y92" s="5"/>
      <c r="Z92" s="7">
        <f>ABS(100*ABS(W92-W86)/AVERAGE(W92,W86))</f>
        <v>16.639477977161505</v>
      </c>
      <c r="AA92" s="7" t="str">
        <f>IF(W92&gt;10, (IF((AND(Z92&gt;=0,Z92&lt;=20)=TRUE),"PASS","FAIL")),(IF((AND(Z92&gt;=0,Z92&lt;=50)=TRUE),"PASS","FAIL")))</f>
        <v>PASS</v>
      </c>
      <c r="AB92" s="7"/>
      <c r="AC92" s="7"/>
      <c r="AD92" s="4">
        <v>2</v>
      </c>
      <c r="AE92" s="4" t="s">
        <v>473</v>
      </c>
      <c r="AF92" s="24">
        <f t="shared" si="16"/>
        <v>207.37094474999992</v>
      </c>
      <c r="AG92" s="4">
        <f t="shared" si="17"/>
        <v>207.37094474999992</v>
      </c>
      <c r="AH92" s="4">
        <f t="shared" si="18"/>
        <v>207.37094474999992</v>
      </c>
      <c r="AI92" s="5"/>
      <c r="AJ92" s="5"/>
      <c r="AK92" s="7">
        <f>ABS(100*ABS(AH92-AH86)/AVERAGE(AH92,AH86))</f>
        <v>22.977217134693099</v>
      </c>
      <c r="AL92" s="7" t="str">
        <f>IF(AH92&gt;10, (IF((AND(AK92&gt;=0,AK92&lt;=20)=TRUE),"PASS","FAIL")),(IF((AND(AK92&gt;=0,AK92&lt;=50)=TRUE),"PASS","FAIL")))</f>
        <v>FAIL</v>
      </c>
      <c r="AM92" s="7"/>
      <c r="AN92" s="7"/>
      <c r="AO92" s="4"/>
      <c r="AP92" s="4">
        <v>70</v>
      </c>
      <c r="AQ92" s="5"/>
      <c r="AR92" s="4"/>
      <c r="AS92" s="4"/>
      <c r="AT92" s="4">
        <f t="shared" si="19"/>
        <v>0.93079999999999985</v>
      </c>
      <c r="AU92" s="4">
        <f t="shared" si="20"/>
        <v>8.4336055006446085</v>
      </c>
      <c r="AV92" s="4">
        <f t="shared" si="21"/>
        <v>198.94906779941167</v>
      </c>
    </row>
    <row r="93" spans="1:48" x14ac:dyDescent="0.2">
      <c r="A93" s="1">
        <v>44119</v>
      </c>
      <c r="B93" t="s">
        <v>396</v>
      </c>
      <c r="C93" t="s">
        <v>263</v>
      </c>
      <c r="D93" s="19">
        <v>56</v>
      </c>
      <c r="E93">
        <v>1</v>
      </c>
      <c r="F93">
        <v>1</v>
      </c>
      <c r="G93" t="s">
        <v>60</v>
      </c>
      <c r="H93" t="s">
        <v>212</v>
      </c>
      <c r="I93">
        <v>8.7900000000000006E-2</v>
      </c>
      <c r="J93">
        <v>1.83</v>
      </c>
      <c r="K93">
        <v>38.799999999999997</v>
      </c>
      <c r="L93" t="s">
        <v>61</v>
      </c>
      <c r="M93" t="s">
        <v>213</v>
      </c>
      <c r="N93">
        <v>0.498</v>
      </c>
      <c r="O93">
        <v>8.4</v>
      </c>
      <c r="P93">
        <v>19.7</v>
      </c>
      <c r="R93" s="4">
        <v>1</v>
      </c>
      <c r="S93" s="4">
        <v>1</v>
      </c>
      <c r="T93" s="4"/>
      <c r="U93" s="4">
        <f t="shared" si="13"/>
        <v>38.799999999999997</v>
      </c>
      <c r="V93" s="4">
        <f t="shared" si="14"/>
        <v>38.799999999999997</v>
      </c>
      <c r="W93" s="4">
        <f t="shared" si="15"/>
        <v>38.799999999999997</v>
      </c>
      <c r="Z93" s="7"/>
      <c r="AA93" s="7"/>
      <c r="AB93" s="7">
        <f>100*((W93*10250)-(W91*10000))/(1000*250)</f>
        <v>94.279999999999973</v>
      </c>
      <c r="AC93" s="7" t="str">
        <f>IF(W93&gt;30, (IF((AND(AB93&gt;=80,AB93&lt;=120)=TRUE),"PASS","FAIL")),(IF((AND(AB93&gt;=50,AB93&lt;=150)=TRUE),"PASS","FAIL")))</f>
        <v>PASS</v>
      </c>
      <c r="AD93" s="4">
        <v>2</v>
      </c>
      <c r="AE93" s="4" t="s">
        <v>473</v>
      </c>
      <c r="AF93" s="24">
        <f t="shared" si="16"/>
        <v>263.22777599999995</v>
      </c>
      <c r="AG93" s="4">
        <f t="shared" si="17"/>
        <v>263.22777599999995</v>
      </c>
      <c r="AH93" s="4">
        <f t="shared" si="18"/>
        <v>263.22777599999995</v>
      </c>
      <c r="AK93" s="7"/>
      <c r="AL93" s="7"/>
      <c r="AM93" s="7">
        <f>100*((AH93*10250)-(AH91*10000))/(1000*250)</f>
        <v>933.82205235999993</v>
      </c>
      <c r="AN93" s="7" t="str">
        <f>IF(AH93&gt;30, (IF((AND(AM93&gt;=80,AM93&lt;=120)=TRUE),"PASS","FAIL")),(IF((AND(AM93&gt;=50,AM93&lt;=150)=TRUE),"PASS","FAIL")))</f>
        <v>FAIL</v>
      </c>
      <c r="AO93" s="4"/>
      <c r="AP93" s="4">
        <v>71</v>
      </c>
      <c r="AR93" s="4"/>
      <c r="AS93" s="4"/>
      <c r="AT93" s="4">
        <f t="shared" si="19"/>
        <v>0.92979999999999996</v>
      </c>
      <c r="AU93" s="4">
        <f t="shared" si="20"/>
        <v>9.034200903420091</v>
      </c>
      <c r="AV93" s="4">
        <f t="shared" si="21"/>
        <v>250.75083866568406</v>
      </c>
    </row>
    <row r="94" spans="1:48" x14ac:dyDescent="0.2">
      <c r="A94" s="1">
        <v>44119</v>
      </c>
      <c r="B94" t="s">
        <v>396</v>
      </c>
      <c r="C94" t="s">
        <v>264</v>
      </c>
      <c r="D94">
        <v>57</v>
      </c>
      <c r="E94">
        <v>1</v>
      </c>
      <c r="F94">
        <v>1</v>
      </c>
      <c r="G94" t="s">
        <v>60</v>
      </c>
      <c r="H94" t="s">
        <v>212</v>
      </c>
      <c r="I94">
        <v>9.0800000000000006E-2</v>
      </c>
      <c r="J94">
        <v>1.95</v>
      </c>
      <c r="K94">
        <v>42.2</v>
      </c>
      <c r="L94" t="s">
        <v>61</v>
      </c>
      <c r="M94" t="s">
        <v>213</v>
      </c>
      <c r="N94">
        <v>0.504</v>
      </c>
      <c r="O94">
        <v>8.56</v>
      </c>
      <c r="P94">
        <v>21</v>
      </c>
      <c r="R94" s="4">
        <v>1</v>
      </c>
      <c r="S94" s="4">
        <v>1</v>
      </c>
      <c r="T94" s="4"/>
      <c r="U94" s="4">
        <f t="shared" si="13"/>
        <v>42.2</v>
      </c>
      <c r="V94" s="4">
        <f t="shared" si="14"/>
        <v>42.2</v>
      </c>
      <c r="W94" s="4">
        <f t="shared" si="15"/>
        <v>42.2</v>
      </c>
      <c r="AD94" s="4">
        <v>2</v>
      </c>
      <c r="AE94" s="4" t="s">
        <v>473</v>
      </c>
      <c r="AF94" s="24">
        <f t="shared" si="16"/>
        <v>279.40173055999992</v>
      </c>
      <c r="AG94" s="4">
        <f t="shared" si="17"/>
        <v>279.40173055999992</v>
      </c>
      <c r="AH94" s="4">
        <f t="shared" si="18"/>
        <v>279.40173055999992</v>
      </c>
      <c r="AO94" s="4"/>
      <c r="AP94" s="4">
        <v>72</v>
      </c>
      <c r="AR94" s="4"/>
      <c r="AS94" s="4"/>
      <c r="AT94" s="4">
        <f t="shared" si="19"/>
        <v>0.92879999999999985</v>
      </c>
      <c r="AU94" s="4">
        <f t="shared" si="20"/>
        <v>9.2161929371231714</v>
      </c>
      <c r="AV94" s="4">
        <f t="shared" si="21"/>
        <v>266.45797565287592</v>
      </c>
    </row>
    <row r="95" spans="1:48" x14ac:dyDescent="0.2">
      <c r="A95" s="1">
        <v>44119</v>
      </c>
      <c r="B95" t="s">
        <v>396</v>
      </c>
      <c r="C95" t="s">
        <v>234</v>
      </c>
      <c r="D95">
        <v>15</v>
      </c>
      <c r="E95">
        <v>1</v>
      </c>
      <c r="F95">
        <v>1</v>
      </c>
      <c r="G95" t="s">
        <v>60</v>
      </c>
      <c r="H95" t="s">
        <v>212</v>
      </c>
      <c r="I95">
        <v>5.7000000000000002E-2</v>
      </c>
      <c r="J95">
        <v>1.29</v>
      </c>
      <c r="K95">
        <v>23.5</v>
      </c>
      <c r="L95" t="s">
        <v>61</v>
      </c>
      <c r="M95" t="s">
        <v>213</v>
      </c>
      <c r="N95">
        <v>0.48499999999999999</v>
      </c>
      <c r="O95">
        <v>8.35</v>
      </c>
      <c r="P95">
        <v>19.2</v>
      </c>
      <c r="R95" s="4">
        <v>1</v>
      </c>
      <c r="S95" s="4">
        <v>1</v>
      </c>
      <c r="T95" s="4"/>
      <c r="U95" s="4">
        <f t="shared" si="13"/>
        <v>23.5</v>
      </c>
      <c r="V95" s="4">
        <f t="shared" si="14"/>
        <v>23.5</v>
      </c>
      <c r="W95" s="4">
        <f t="shared" si="15"/>
        <v>23.5</v>
      </c>
      <c r="X95" s="5">
        <f>100*(W95-25)/25</f>
        <v>-6</v>
      </c>
      <c r="Y95" s="5" t="str">
        <f>IF((ABS(X95))&lt;=20,"PASS","FAIL")</f>
        <v>PASS</v>
      </c>
      <c r="AD95" s="4">
        <v>2</v>
      </c>
      <c r="AE95" s="4" t="s">
        <v>473</v>
      </c>
      <c r="AF95" s="24">
        <f t="shared" si="16"/>
        <v>258.16645474999984</v>
      </c>
      <c r="AG95" s="4">
        <f t="shared" si="17"/>
        <v>258.16645474999984</v>
      </c>
      <c r="AH95" s="4">
        <f t="shared" si="18"/>
        <v>258.16645474999984</v>
      </c>
      <c r="AI95" s="5">
        <f>100*(AH95-25)/25</f>
        <v>932.66581899999937</v>
      </c>
      <c r="AJ95" s="5" t="str">
        <f>IF((ABS(AI95))&lt;=20,"PASS","FAIL")</f>
        <v>FAIL</v>
      </c>
      <c r="AO95" s="4"/>
      <c r="AP95" s="4">
        <v>73</v>
      </c>
      <c r="AQ95" s="5">
        <f>O95</f>
        <v>8.35</v>
      </c>
      <c r="AR95" s="4">
        <f t="shared" si="12"/>
        <v>0.92726263187118252</v>
      </c>
      <c r="AS95" s="4"/>
      <c r="AT95" s="4">
        <f t="shared" si="19"/>
        <v>0.92779999999999996</v>
      </c>
      <c r="AU95" s="4">
        <f t="shared" si="20"/>
        <v>8.9997844363009261</v>
      </c>
      <c r="AV95" s="4">
        <f t="shared" si="21"/>
        <v>247.7809992704104</v>
      </c>
    </row>
    <row r="96" spans="1:48" x14ac:dyDescent="0.2">
      <c r="A96" s="1">
        <v>44119</v>
      </c>
      <c r="B96" t="s">
        <v>396</v>
      </c>
      <c r="C96" t="s">
        <v>214</v>
      </c>
      <c r="D96" t="s">
        <v>13</v>
      </c>
      <c r="E96">
        <v>1</v>
      </c>
      <c r="F96">
        <v>1</v>
      </c>
      <c r="G96" t="s">
        <v>60</v>
      </c>
      <c r="H96" t="s">
        <v>212</v>
      </c>
      <c r="I96">
        <v>8.09E-3</v>
      </c>
      <c r="J96">
        <v>8.9499999999999996E-2</v>
      </c>
      <c r="K96">
        <v>-10.3</v>
      </c>
      <c r="L96" t="s">
        <v>61</v>
      </c>
      <c r="M96" t="s">
        <v>213</v>
      </c>
      <c r="N96">
        <v>5.0600000000000003E-3</v>
      </c>
      <c r="O96">
        <v>0.104</v>
      </c>
      <c r="P96">
        <v>-51.4</v>
      </c>
      <c r="R96" s="4">
        <v>1</v>
      </c>
      <c r="S96" s="4">
        <v>1</v>
      </c>
      <c r="T96" s="4"/>
      <c r="U96" s="4">
        <f t="shared" si="13"/>
        <v>-10.3</v>
      </c>
      <c r="V96" s="4">
        <f t="shared" si="14"/>
        <v>-10.3</v>
      </c>
      <c r="W96" s="4">
        <f t="shared" si="15"/>
        <v>-10.3</v>
      </c>
      <c r="X96" s="5"/>
      <c r="Y96" s="5"/>
      <c r="Z96" s="7"/>
      <c r="AA96" s="7"/>
      <c r="AB96" s="4"/>
      <c r="AC96" s="4"/>
      <c r="AD96" s="4">
        <v>2</v>
      </c>
      <c r="AE96" s="4" t="s">
        <v>473</v>
      </c>
      <c r="AF96" s="24">
        <f t="shared" si="16"/>
        <v>-621.89484992640007</v>
      </c>
      <c r="AG96" s="4">
        <f t="shared" si="17"/>
        <v>-621.89484992640007</v>
      </c>
      <c r="AH96" s="4">
        <f t="shared" si="18"/>
        <v>-621.89484992640007</v>
      </c>
      <c r="AI96" s="5"/>
      <c r="AJ96" s="5"/>
      <c r="AK96" s="7"/>
      <c r="AL96" s="7"/>
      <c r="AM96" s="4"/>
      <c r="AN96" s="4"/>
      <c r="AO96" s="4"/>
      <c r="AP96" s="4">
        <v>74</v>
      </c>
      <c r="AQ96" s="5"/>
      <c r="AR96" s="4"/>
      <c r="AS96" s="4"/>
      <c r="AT96" s="4">
        <f t="shared" si="19"/>
        <v>0.92679999999999996</v>
      </c>
      <c r="AU96" s="4">
        <f t="shared" si="20"/>
        <v>0.11221406991799741</v>
      </c>
      <c r="AV96" s="4">
        <f t="shared" si="21"/>
        <v>-513.46090246995016</v>
      </c>
    </row>
    <row r="97" spans="1:48" x14ac:dyDescent="0.2">
      <c r="A97" s="1">
        <v>44119</v>
      </c>
      <c r="B97" t="s">
        <v>396</v>
      </c>
      <c r="C97" t="s">
        <v>265</v>
      </c>
      <c r="D97">
        <v>58</v>
      </c>
      <c r="E97">
        <v>1</v>
      </c>
      <c r="F97">
        <v>1</v>
      </c>
      <c r="G97" t="s">
        <v>60</v>
      </c>
      <c r="H97" t="s">
        <v>212</v>
      </c>
      <c r="I97">
        <v>6.1899999999999997E-2</v>
      </c>
      <c r="J97">
        <v>1.42</v>
      </c>
      <c r="K97">
        <v>27.2</v>
      </c>
      <c r="L97" t="s">
        <v>61</v>
      </c>
      <c r="M97" t="s">
        <v>213</v>
      </c>
      <c r="N97">
        <v>0.434</v>
      </c>
      <c r="O97">
        <v>7.41</v>
      </c>
      <c r="P97">
        <v>11.1</v>
      </c>
      <c r="R97" s="4">
        <v>1</v>
      </c>
      <c r="S97" s="4">
        <v>1</v>
      </c>
      <c r="T97" s="4"/>
      <c r="U97" s="4">
        <f t="shared" si="13"/>
        <v>27.2</v>
      </c>
      <c r="V97" s="4">
        <f t="shared" si="14"/>
        <v>27.2</v>
      </c>
      <c r="W97" s="4">
        <f t="shared" si="15"/>
        <v>27.2</v>
      </c>
      <c r="X97" s="5"/>
      <c r="Y97" s="5"/>
      <c r="Z97" s="4"/>
      <c r="AA97" s="4"/>
      <c r="AB97" s="7"/>
      <c r="AC97" s="7"/>
      <c r="AD97" s="4">
        <v>2</v>
      </c>
      <c r="AE97" s="4" t="s">
        <v>473</v>
      </c>
      <c r="AF97" s="24">
        <f t="shared" si="16"/>
        <v>162.39672051000002</v>
      </c>
      <c r="AG97" s="4">
        <f t="shared" si="17"/>
        <v>162.39672051000002</v>
      </c>
      <c r="AH97" s="4">
        <f t="shared" si="18"/>
        <v>162.39672051000002</v>
      </c>
      <c r="AI97" s="5"/>
      <c r="AJ97" s="5"/>
      <c r="AK97" s="4"/>
      <c r="AL97" s="4"/>
      <c r="AM97" s="7"/>
      <c r="AN97" s="7"/>
      <c r="AO97" s="4"/>
      <c r="AP97" s="4">
        <v>75</v>
      </c>
      <c r="AQ97" s="5"/>
      <c r="AR97" s="4"/>
      <c r="AS97" s="4"/>
      <c r="AT97" s="4">
        <f t="shared" si="19"/>
        <v>0.92579999999999996</v>
      </c>
      <c r="AU97" s="4">
        <f t="shared" si="20"/>
        <v>8.0038885288399229</v>
      </c>
      <c r="AV97" s="4">
        <f t="shared" si="21"/>
        <v>161.91738073267146</v>
      </c>
    </row>
    <row r="98" spans="1:48" x14ac:dyDescent="0.2">
      <c r="A98" s="1">
        <v>44119</v>
      </c>
      <c r="B98" t="s">
        <v>396</v>
      </c>
      <c r="C98" t="s">
        <v>266</v>
      </c>
      <c r="D98">
        <v>59</v>
      </c>
      <c r="E98">
        <v>1</v>
      </c>
      <c r="F98">
        <v>1</v>
      </c>
      <c r="G98" t="s">
        <v>60</v>
      </c>
      <c r="H98" t="s">
        <v>212</v>
      </c>
      <c r="I98">
        <v>0.34300000000000003</v>
      </c>
      <c r="J98">
        <v>6.58</v>
      </c>
      <c r="K98">
        <v>183</v>
      </c>
      <c r="L98" t="s">
        <v>61</v>
      </c>
      <c r="M98" t="s">
        <v>213</v>
      </c>
      <c r="N98">
        <v>0.90900000000000003</v>
      </c>
      <c r="O98">
        <v>15.5</v>
      </c>
      <c r="P98">
        <v>81.5</v>
      </c>
      <c r="R98" s="4">
        <v>1</v>
      </c>
      <c r="S98" s="4">
        <v>2</v>
      </c>
      <c r="T98" s="4" t="s">
        <v>356</v>
      </c>
      <c r="U98" s="4">
        <f t="shared" si="13"/>
        <v>183</v>
      </c>
      <c r="V98" s="4">
        <f t="shared" si="14"/>
        <v>183</v>
      </c>
      <c r="W98" s="4">
        <f t="shared" si="15"/>
        <v>183</v>
      </c>
      <c r="X98" s="5"/>
      <c r="Y98" s="5"/>
      <c r="Z98" s="7"/>
      <c r="AA98" s="7"/>
      <c r="AB98" s="5"/>
      <c r="AC98" s="5"/>
      <c r="AD98" s="4">
        <v>2</v>
      </c>
      <c r="AE98" s="4" t="s">
        <v>473</v>
      </c>
      <c r="AF98" s="24">
        <f t="shared" si="16"/>
        <v>948.28327499999989</v>
      </c>
      <c r="AG98" s="4">
        <f t="shared" si="17"/>
        <v>948.28327499999989</v>
      </c>
      <c r="AH98" s="4">
        <f t="shared" si="18"/>
        <v>948.28327499999989</v>
      </c>
      <c r="AI98" s="5"/>
      <c r="AJ98" s="5"/>
      <c r="AK98" s="7"/>
      <c r="AL98" s="7"/>
      <c r="AM98" s="5"/>
      <c r="AN98" s="5"/>
      <c r="AO98" s="4"/>
      <c r="AP98" s="4">
        <v>76</v>
      </c>
      <c r="AQ98" s="5"/>
      <c r="AR98" s="4"/>
      <c r="AS98" s="4"/>
      <c r="AT98" s="4">
        <f t="shared" si="19"/>
        <v>0.92479999999999996</v>
      </c>
      <c r="AU98" s="4">
        <f t="shared" si="20"/>
        <v>16.760380622837371</v>
      </c>
      <c r="AV98" s="4">
        <f t="shared" si="21"/>
        <v>921.74553461853907</v>
      </c>
    </row>
    <row r="99" spans="1:48" x14ac:dyDescent="0.2">
      <c r="A99" s="1">
        <v>44119</v>
      </c>
      <c r="B99" t="s">
        <v>396</v>
      </c>
      <c r="C99" t="s">
        <v>267</v>
      </c>
      <c r="D99">
        <v>60</v>
      </c>
      <c r="E99">
        <v>1</v>
      </c>
      <c r="F99">
        <v>1</v>
      </c>
      <c r="G99" t="s">
        <v>60</v>
      </c>
      <c r="H99" t="s">
        <v>212</v>
      </c>
      <c r="I99">
        <v>0.61499999999999999</v>
      </c>
      <c r="J99">
        <v>11.6</v>
      </c>
      <c r="K99">
        <v>350</v>
      </c>
      <c r="L99" t="s">
        <v>61</v>
      </c>
      <c r="M99" t="s">
        <v>213</v>
      </c>
      <c r="N99">
        <v>0.8</v>
      </c>
      <c r="O99">
        <v>13.9</v>
      </c>
      <c r="P99">
        <v>66.900000000000006</v>
      </c>
      <c r="R99" s="4">
        <v>1</v>
      </c>
      <c r="S99" s="4">
        <v>2</v>
      </c>
      <c r="T99" s="4" t="s">
        <v>356</v>
      </c>
      <c r="U99" s="4">
        <f t="shared" si="13"/>
        <v>350</v>
      </c>
      <c r="V99" s="4">
        <f t="shared" si="14"/>
        <v>350</v>
      </c>
      <c r="W99" s="4">
        <f t="shared" si="15"/>
        <v>350</v>
      </c>
      <c r="Z99" s="7"/>
      <c r="AA99" s="7"/>
      <c r="AD99" s="4">
        <v>2</v>
      </c>
      <c r="AE99" s="4" t="s">
        <v>473</v>
      </c>
      <c r="AF99" s="24">
        <f t="shared" si="16"/>
        <v>799.73809099999983</v>
      </c>
      <c r="AG99" s="4">
        <f t="shared" si="17"/>
        <v>799.73809099999983</v>
      </c>
      <c r="AH99" s="4">
        <f t="shared" si="18"/>
        <v>799.73809099999983</v>
      </c>
      <c r="AK99" s="7"/>
      <c r="AL99" s="7"/>
      <c r="AO99" s="4"/>
      <c r="AP99" s="4">
        <v>77</v>
      </c>
      <c r="AR99" s="4"/>
      <c r="AS99" s="4"/>
      <c r="AT99" s="4">
        <f t="shared" si="19"/>
        <v>0.92379999999999995</v>
      </c>
      <c r="AU99" s="4">
        <f t="shared" si="20"/>
        <v>15.046546871617235</v>
      </c>
      <c r="AV99" s="4">
        <f t="shared" si="21"/>
        <v>772.16662189706494</v>
      </c>
    </row>
    <row r="100" spans="1:48" x14ac:dyDescent="0.2">
      <c r="A100" s="1">
        <v>44119</v>
      </c>
      <c r="B100" t="s">
        <v>396</v>
      </c>
      <c r="C100" t="s">
        <v>268</v>
      </c>
      <c r="D100">
        <v>61</v>
      </c>
      <c r="E100">
        <v>1</v>
      </c>
      <c r="F100">
        <v>1</v>
      </c>
      <c r="G100" t="s">
        <v>60</v>
      </c>
      <c r="H100" t="s">
        <v>212</v>
      </c>
      <c r="I100">
        <v>7.4200000000000002E-2</v>
      </c>
      <c r="J100">
        <v>1.66</v>
      </c>
      <c r="K100">
        <v>34</v>
      </c>
      <c r="L100" t="s">
        <v>61</v>
      </c>
      <c r="M100" t="s">
        <v>213</v>
      </c>
      <c r="N100">
        <v>0.871</v>
      </c>
      <c r="O100">
        <v>14.8</v>
      </c>
      <c r="P100">
        <v>75.2</v>
      </c>
      <c r="R100" s="4">
        <v>1</v>
      </c>
      <c r="S100" s="4">
        <v>1</v>
      </c>
      <c r="T100" s="4"/>
      <c r="U100" s="4">
        <f t="shared" si="13"/>
        <v>34</v>
      </c>
      <c r="V100" s="4">
        <f t="shared" si="14"/>
        <v>34</v>
      </c>
      <c r="W100" s="4">
        <f t="shared" si="15"/>
        <v>34</v>
      </c>
      <c r="Z100" s="7"/>
      <c r="AA100" s="7"/>
      <c r="AB100" s="7"/>
      <c r="AC100" s="7"/>
      <c r="AD100" s="4">
        <v>2</v>
      </c>
      <c r="AE100" s="4" t="s">
        <v>473</v>
      </c>
      <c r="AF100" s="24">
        <f t="shared" si="16"/>
        <v>883.71238400000004</v>
      </c>
      <c r="AG100" s="4">
        <f t="shared" si="17"/>
        <v>883.71238400000004</v>
      </c>
      <c r="AH100" s="4">
        <f t="shared" si="18"/>
        <v>883.71238400000004</v>
      </c>
      <c r="AK100" s="7"/>
      <c r="AL100" s="7"/>
      <c r="AM100" s="7"/>
      <c r="AN100" s="7"/>
      <c r="AO100" s="4"/>
      <c r="AP100" s="4">
        <v>78</v>
      </c>
      <c r="AR100" s="4"/>
      <c r="AS100" s="4"/>
      <c r="AT100" s="4">
        <f t="shared" si="19"/>
        <v>0.92279999999999995</v>
      </c>
      <c r="AU100" s="4">
        <f t="shared" si="20"/>
        <v>16.038144776766366</v>
      </c>
      <c r="AV100" s="4">
        <f t="shared" si="21"/>
        <v>858.65940751738617</v>
      </c>
    </row>
    <row r="101" spans="1:48" x14ac:dyDescent="0.2">
      <c r="A101" s="1">
        <v>44119</v>
      </c>
      <c r="B101" t="s">
        <v>396</v>
      </c>
      <c r="C101" t="s">
        <v>269</v>
      </c>
      <c r="D101">
        <v>62</v>
      </c>
      <c r="E101">
        <v>1</v>
      </c>
      <c r="F101">
        <v>1</v>
      </c>
      <c r="G101" t="s">
        <v>60</v>
      </c>
      <c r="H101" t="s">
        <v>212</v>
      </c>
      <c r="I101">
        <v>8.3799999999999999E-2</v>
      </c>
      <c r="J101">
        <v>1.82</v>
      </c>
      <c r="K101">
        <v>38.6</v>
      </c>
      <c r="L101" t="s">
        <v>61</v>
      </c>
      <c r="M101" t="s">
        <v>213</v>
      </c>
      <c r="N101">
        <v>1.02</v>
      </c>
      <c r="O101">
        <v>17.3</v>
      </c>
      <c r="P101">
        <v>96.9</v>
      </c>
      <c r="R101" s="4">
        <v>1</v>
      </c>
      <c r="S101" s="4">
        <v>1</v>
      </c>
      <c r="T101" s="4"/>
      <c r="U101" s="4">
        <f t="shared" si="13"/>
        <v>38.6</v>
      </c>
      <c r="V101" s="4">
        <f t="shared" si="14"/>
        <v>38.6</v>
      </c>
      <c r="W101" s="4">
        <f t="shared" si="15"/>
        <v>38.6</v>
      </c>
      <c r="X101" s="5"/>
      <c r="Y101" s="5"/>
      <c r="AD101" s="4">
        <v>2</v>
      </c>
      <c r="AE101" s="4" t="s">
        <v>473</v>
      </c>
      <c r="AF101" s="24">
        <f t="shared" si="16"/>
        <v>1111.3396589999998</v>
      </c>
      <c r="AG101" s="4">
        <f t="shared" si="17"/>
        <v>1111.3396589999998</v>
      </c>
      <c r="AH101" s="4">
        <f t="shared" si="18"/>
        <v>1111.3396589999998</v>
      </c>
      <c r="AI101" s="5"/>
      <c r="AJ101" s="5"/>
      <c r="AO101" s="4"/>
      <c r="AP101" s="4">
        <v>79</v>
      </c>
      <c r="AQ101" s="5"/>
      <c r="AR101" s="4"/>
      <c r="AS101" s="4"/>
      <c r="AT101" s="4">
        <f t="shared" si="19"/>
        <v>0.92179999999999995</v>
      </c>
      <c r="AU101" s="4">
        <f t="shared" si="20"/>
        <v>18.767628552831418</v>
      </c>
      <c r="AV101" s="4">
        <f t="shared" si="21"/>
        <v>1097.4676569058595</v>
      </c>
    </row>
    <row r="102" spans="1:48" x14ac:dyDescent="0.2">
      <c r="A102" s="1">
        <v>44119</v>
      </c>
      <c r="B102" t="s">
        <v>396</v>
      </c>
      <c r="C102" t="s">
        <v>270</v>
      </c>
      <c r="D102">
        <v>63</v>
      </c>
      <c r="E102">
        <v>1</v>
      </c>
      <c r="F102">
        <v>1</v>
      </c>
      <c r="G102" t="s">
        <v>60</v>
      </c>
      <c r="H102" t="s">
        <v>212</v>
      </c>
      <c r="I102">
        <v>7.9100000000000004E-2</v>
      </c>
      <c r="J102">
        <v>1.77</v>
      </c>
      <c r="K102">
        <v>37</v>
      </c>
      <c r="L102" t="s">
        <v>61</v>
      </c>
      <c r="M102" t="s">
        <v>213</v>
      </c>
      <c r="N102">
        <v>1.23</v>
      </c>
      <c r="O102">
        <v>20.7</v>
      </c>
      <c r="P102">
        <v>126</v>
      </c>
      <c r="R102" s="4">
        <v>1</v>
      </c>
      <c r="S102" s="4">
        <v>1</v>
      </c>
      <c r="T102" s="4"/>
      <c r="U102" s="4">
        <f t="shared" si="13"/>
        <v>37</v>
      </c>
      <c r="V102" s="4">
        <f t="shared" si="14"/>
        <v>37</v>
      </c>
      <c r="W102" s="4">
        <f t="shared" si="15"/>
        <v>37</v>
      </c>
      <c r="AB102" s="7"/>
      <c r="AC102" s="7"/>
      <c r="AD102" s="4">
        <v>2</v>
      </c>
      <c r="AE102" s="4" t="s">
        <v>473</v>
      </c>
      <c r="AF102" s="24">
        <f t="shared" si="16"/>
        <v>1407.6149789999995</v>
      </c>
      <c r="AG102" s="4">
        <f t="shared" si="17"/>
        <v>1407.6149789999995</v>
      </c>
      <c r="AH102" s="4">
        <f t="shared" si="18"/>
        <v>1407.6149789999995</v>
      </c>
      <c r="AM102" s="7"/>
      <c r="AN102" s="7"/>
      <c r="AO102" s="4"/>
      <c r="AP102" s="4">
        <v>80</v>
      </c>
      <c r="AR102" s="4"/>
      <c r="AS102" s="4"/>
      <c r="AT102" s="4">
        <f t="shared" si="19"/>
        <v>0.92079999999999995</v>
      </c>
      <c r="AU102" s="4">
        <f t="shared" si="20"/>
        <v>22.480451781059948</v>
      </c>
      <c r="AV102" s="4">
        <f t="shared" si="21"/>
        <v>1424.0229443893838</v>
      </c>
    </row>
    <row r="103" spans="1:48" x14ac:dyDescent="0.2">
      <c r="A103" s="1">
        <v>44119</v>
      </c>
      <c r="B103" t="s">
        <v>396</v>
      </c>
      <c r="C103" t="s">
        <v>271</v>
      </c>
      <c r="D103">
        <v>64</v>
      </c>
      <c r="E103">
        <v>1</v>
      </c>
      <c r="F103">
        <v>1</v>
      </c>
      <c r="G103" t="s">
        <v>60</v>
      </c>
      <c r="H103" t="s">
        <v>212</v>
      </c>
      <c r="I103">
        <v>6.8699999999999997E-2</v>
      </c>
      <c r="J103">
        <v>1.6</v>
      </c>
      <c r="K103">
        <v>32.200000000000003</v>
      </c>
      <c r="L103" t="s">
        <v>61</v>
      </c>
      <c r="M103" t="s">
        <v>213</v>
      </c>
      <c r="N103">
        <v>1.78</v>
      </c>
      <c r="O103">
        <v>30.6</v>
      </c>
      <c r="P103">
        <v>215</v>
      </c>
      <c r="R103" s="4">
        <v>1</v>
      </c>
      <c r="S103" s="4">
        <v>1</v>
      </c>
      <c r="T103" s="4"/>
      <c r="U103" s="4">
        <f t="shared" si="13"/>
        <v>32.200000000000003</v>
      </c>
      <c r="V103" s="4">
        <f t="shared" si="14"/>
        <v>32.200000000000003</v>
      </c>
      <c r="W103" s="4">
        <f t="shared" si="15"/>
        <v>32.200000000000003</v>
      </c>
      <c r="Z103" s="7"/>
      <c r="AA103" s="7"/>
      <c r="AD103" s="4">
        <v>2</v>
      </c>
      <c r="AE103" s="4" t="s">
        <v>473</v>
      </c>
      <c r="AF103" s="24">
        <f t="shared" si="16"/>
        <v>2183.014956</v>
      </c>
      <c r="AG103" s="4">
        <f t="shared" si="17"/>
        <v>2183.014956</v>
      </c>
      <c r="AH103" s="4">
        <f t="shared" si="18"/>
        <v>2183.014956</v>
      </c>
      <c r="AK103" s="7"/>
      <c r="AL103" s="7"/>
      <c r="AO103" s="4"/>
      <c r="AP103" s="4">
        <v>81</v>
      </c>
      <c r="AR103" s="4"/>
      <c r="AS103" s="4"/>
      <c r="AT103" s="4">
        <f t="shared" si="19"/>
        <v>0.91979999999999995</v>
      </c>
      <c r="AU103" s="4">
        <f t="shared" si="20"/>
        <v>33.268101761252453</v>
      </c>
      <c r="AV103" s="4">
        <f t="shared" si="21"/>
        <v>2384.0331378939272</v>
      </c>
    </row>
    <row r="104" spans="1:48" x14ac:dyDescent="0.2">
      <c r="A104" s="1">
        <v>44119</v>
      </c>
      <c r="B104" t="s">
        <v>396</v>
      </c>
      <c r="C104" t="s">
        <v>272</v>
      </c>
      <c r="D104">
        <v>65</v>
      </c>
      <c r="E104">
        <v>1</v>
      </c>
      <c r="F104">
        <v>1</v>
      </c>
      <c r="G104" t="s">
        <v>60</v>
      </c>
      <c r="H104" t="s">
        <v>212</v>
      </c>
      <c r="I104">
        <v>4.9200000000000001E-2</v>
      </c>
      <c r="J104">
        <v>1.18</v>
      </c>
      <c r="K104">
        <v>20.3</v>
      </c>
      <c r="L104" t="s">
        <v>61</v>
      </c>
      <c r="M104" t="s">
        <v>213</v>
      </c>
      <c r="N104">
        <v>0.58399999999999996</v>
      </c>
      <c r="O104">
        <v>9.94</v>
      </c>
      <c r="P104">
        <v>32.9</v>
      </c>
      <c r="R104" s="4">
        <v>1</v>
      </c>
      <c r="S104" s="4">
        <v>1</v>
      </c>
      <c r="T104" s="4"/>
      <c r="U104" s="4">
        <f t="shared" si="13"/>
        <v>20.3</v>
      </c>
      <c r="V104" s="4">
        <f t="shared" si="14"/>
        <v>20.3</v>
      </c>
      <c r="W104" s="4">
        <f t="shared" si="15"/>
        <v>20.3</v>
      </c>
      <c r="X104" s="5"/>
      <c r="Y104" s="5"/>
      <c r="AB104" s="7"/>
      <c r="AC104" s="7"/>
      <c r="AD104" s="4">
        <v>2</v>
      </c>
      <c r="AE104" s="4" t="s">
        <v>473</v>
      </c>
      <c r="AF104" s="24">
        <f t="shared" si="16"/>
        <v>417.49329355999987</v>
      </c>
      <c r="AG104" s="4">
        <f t="shared" si="17"/>
        <v>417.49329355999987</v>
      </c>
      <c r="AH104" s="4">
        <f t="shared" si="18"/>
        <v>417.49329355999987</v>
      </c>
      <c r="AI104" s="5"/>
      <c r="AJ104" s="5"/>
      <c r="AM104" s="7"/>
      <c r="AN104" s="7"/>
      <c r="AO104" s="4"/>
      <c r="AP104" s="4">
        <v>82</v>
      </c>
      <c r="AQ104" s="5"/>
      <c r="AR104" s="4"/>
      <c r="AS104" s="4"/>
      <c r="AT104" s="4">
        <f t="shared" si="19"/>
        <v>0.91879999999999995</v>
      </c>
      <c r="AU104" s="4">
        <f t="shared" si="20"/>
        <v>10.818458859381803</v>
      </c>
      <c r="AV104" s="4">
        <f t="shared" si="21"/>
        <v>404.94899917725024</v>
      </c>
    </row>
    <row r="105" spans="1:48" x14ac:dyDescent="0.2">
      <c r="A105" s="1">
        <v>44119</v>
      </c>
      <c r="B105" t="s">
        <v>396</v>
      </c>
      <c r="C105" t="s">
        <v>273</v>
      </c>
      <c r="D105">
        <v>66</v>
      </c>
      <c r="E105">
        <v>1</v>
      </c>
      <c r="F105">
        <v>1</v>
      </c>
      <c r="G105" t="s">
        <v>60</v>
      </c>
      <c r="H105" t="s">
        <v>212</v>
      </c>
      <c r="I105">
        <v>0.34399999999999997</v>
      </c>
      <c r="J105">
        <v>6.62</v>
      </c>
      <c r="K105">
        <v>184</v>
      </c>
      <c r="L105" t="s">
        <v>61</v>
      </c>
      <c r="M105" t="s">
        <v>213</v>
      </c>
      <c r="N105">
        <v>0.92600000000000005</v>
      </c>
      <c r="O105">
        <v>15.8</v>
      </c>
      <c r="P105">
        <v>84.1</v>
      </c>
      <c r="R105" s="4">
        <v>1</v>
      </c>
      <c r="S105" s="4">
        <v>2</v>
      </c>
      <c r="T105" s="4" t="s">
        <v>356</v>
      </c>
      <c r="U105" s="4">
        <f t="shared" si="13"/>
        <v>184</v>
      </c>
      <c r="V105" s="4">
        <f t="shared" si="14"/>
        <v>184</v>
      </c>
      <c r="W105" s="4">
        <f t="shared" si="15"/>
        <v>184</v>
      </c>
      <c r="AD105" s="4">
        <v>2</v>
      </c>
      <c r="AE105" s="4" t="s">
        <v>473</v>
      </c>
      <c r="AF105" s="24">
        <f t="shared" si="16"/>
        <v>975.75764399999991</v>
      </c>
      <c r="AG105" s="4">
        <f t="shared" si="17"/>
        <v>975.75764399999991</v>
      </c>
      <c r="AH105" s="4">
        <f t="shared" si="18"/>
        <v>975.75764399999991</v>
      </c>
      <c r="AO105" s="4"/>
      <c r="AP105" s="4">
        <v>83</v>
      </c>
      <c r="AR105" s="4"/>
      <c r="AS105" s="4"/>
      <c r="AT105" s="4">
        <f t="shared" si="19"/>
        <v>0.91779999999999995</v>
      </c>
      <c r="AU105" s="4">
        <f t="shared" si="20"/>
        <v>17.215079538025716</v>
      </c>
      <c r="AV105" s="4">
        <f t="shared" si="21"/>
        <v>961.50106251882517</v>
      </c>
    </row>
    <row r="106" spans="1:48" x14ac:dyDescent="0.2">
      <c r="A106" s="1">
        <v>44119</v>
      </c>
      <c r="B106" t="s">
        <v>396</v>
      </c>
      <c r="C106" t="s">
        <v>274</v>
      </c>
      <c r="D106" s="19">
        <v>67</v>
      </c>
      <c r="E106">
        <v>1</v>
      </c>
      <c r="F106">
        <v>1</v>
      </c>
      <c r="G106" t="s">
        <v>60</v>
      </c>
      <c r="H106" t="s">
        <v>212</v>
      </c>
      <c r="I106">
        <v>7.22E-2</v>
      </c>
      <c r="J106">
        <v>1.61</v>
      </c>
      <c r="K106">
        <v>32.6</v>
      </c>
      <c r="L106" t="s">
        <v>61</v>
      </c>
      <c r="M106" t="s">
        <v>213</v>
      </c>
      <c r="N106">
        <v>0.85599999999999998</v>
      </c>
      <c r="O106">
        <v>14.5</v>
      </c>
      <c r="P106">
        <v>72.5</v>
      </c>
      <c r="R106" s="4">
        <v>1</v>
      </c>
      <c r="S106" s="4">
        <v>1</v>
      </c>
      <c r="T106" s="4"/>
      <c r="U106" s="4">
        <f t="shared" si="13"/>
        <v>32.6</v>
      </c>
      <c r="V106" s="4">
        <f t="shared" si="14"/>
        <v>32.6</v>
      </c>
      <c r="W106" s="4">
        <f t="shared" si="15"/>
        <v>32.6</v>
      </c>
      <c r="Z106" s="7">
        <f>ABS(100*ABS(W106-W100)/AVERAGE(W106,W100))</f>
        <v>4.2042042042042</v>
      </c>
      <c r="AA106" s="7" t="str">
        <f>IF(W106&gt;10, (IF((AND(Z106&gt;=0,Z106&lt;=20)=TRUE),"PASS","FAIL")),(IF((AND(Z106&gt;=0,Z106&lt;=50)=TRUE),"PASS","FAIL")))</f>
        <v>PASS</v>
      </c>
      <c r="AB106" s="7"/>
      <c r="AC106" s="7"/>
      <c r="AD106" s="4">
        <v>2</v>
      </c>
      <c r="AE106" s="4" t="s">
        <v>473</v>
      </c>
      <c r="AF106" s="24">
        <f t="shared" si="16"/>
        <v>855.84027500000013</v>
      </c>
      <c r="AG106" s="4">
        <f t="shared" si="17"/>
        <v>855.84027500000013</v>
      </c>
      <c r="AH106" s="4">
        <f t="shared" si="18"/>
        <v>855.84027500000013</v>
      </c>
      <c r="AK106" s="7">
        <f>ABS(100*ABS(AH106-AH100)/AVERAGE(AH106,AH100))</f>
        <v>3.2045145464032667</v>
      </c>
      <c r="AL106" s="7" t="str">
        <f>IF(AH106&gt;10, (IF((AND(AK106&gt;=0,AK106&lt;=20)=TRUE),"PASS","FAIL")),(IF((AND(AK106&gt;=0,AK106&lt;=50)=TRUE),"PASS","FAIL")))</f>
        <v>PASS</v>
      </c>
      <c r="AM106" s="7"/>
      <c r="AN106" s="7"/>
      <c r="AO106" s="4"/>
      <c r="AP106" s="4">
        <v>84</v>
      </c>
      <c r="AR106" s="4"/>
      <c r="AS106" s="4"/>
      <c r="AT106" s="4">
        <f t="shared" si="19"/>
        <v>0.91679999999999995</v>
      </c>
      <c r="AU106" s="4">
        <f t="shared" si="20"/>
        <v>15.815881326352532</v>
      </c>
      <c r="AV106" s="4">
        <f t="shared" si="21"/>
        <v>839.26008725242082</v>
      </c>
    </row>
    <row r="107" spans="1:48" x14ac:dyDescent="0.2">
      <c r="A107" s="1">
        <v>44119</v>
      </c>
      <c r="B107" t="s">
        <v>396</v>
      </c>
      <c r="C107" t="s">
        <v>234</v>
      </c>
      <c r="D107">
        <v>16</v>
      </c>
      <c r="E107">
        <v>1</v>
      </c>
      <c r="F107">
        <v>1</v>
      </c>
      <c r="G107" t="s">
        <v>60</v>
      </c>
      <c r="H107" t="s">
        <v>212</v>
      </c>
      <c r="I107">
        <v>5.7700000000000001E-2</v>
      </c>
      <c r="J107">
        <v>1.35</v>
      </c>
      <c r="K107">
        <v>25</v>
      </c>
      <c r="L107" t="s">
        <v>61</v>
      </c>
      <c r="M107" t="s">
        <v>213</v>
      </c>
      <c r="N107">
        <v>0.502</v>
      </c>
      <c r="O107">
        <v>8.4600000000000009</v>
      </c>
      <c r="P107">
        <v>20.2</v>
      </c>
      <c r="R107" s="4">
        <v>1</v>
      </c>
      <c r="S107" s="4">
        <v>1</v>
      </c>
      <c r="T107" s="4"/>
      <c r="U107" s="4">
        <f t="shared" si="13"/>
        <v>25</v>
      </c>
      <c r="V107" s="4">
        <f t="shared" si="14"/>
        <v>25</v>
      </c>
      <c r="W107" s="4">
        <f t="shared" si="15"/>
        <v>25</v>
      </c>
      <c r="X107" s="5">
        <f>100*(W107-25)/25</f>
        <v>0</v>
      </c>
      <c r="Y107" s="5" t="str">
        <f>IF((ABS(X107))&lt;=20,"PASS","FAIL")</f>
        <v>PASS</v>
      </c>
      <c r="Z107" s="7"/>
      <c r="AA107" s="7"/>
      <c r="AB107" s="7"/>
      <c r="AC107" s="7"/>
      <c r="AD107" s="4">
        <v>2</v>
      </c>
      <c r="AE107" s="4" t="s">
        <v>473</v>
      </c>
      <c r="AF107" s="24">
        <f t="shared" si="16"/>
        <v>269.29698636000001</v>
      </c>
      <c r="AG107" s="4">
        <f t="shared" si="17"/>
        <v>269.29698636000001</v>
      </c>
      <c r="AH107" s="4">
        <f t="shared" si="18"/>
        <v>269.29698636000001</v>
      </c>
      <c r="AI107" s="5">
        <f>100*(AH107-25)/25</f>
        <v>977.18794544000002</v>
      </c>
      <c r="AJ107" s="5" t="str">
        <f>IF((ABS(AI107))&lt;=20,"PASS","FAIL")</f>
        <v>FAIL</v>
      </c>
      <c r="AK107" s="7"/>
      <c r="AL107" s="7"/>
      <c r="AM107" s="7"/>
      <c r="AN107" s="7"/>
      <c r="AO107" s="4"/>
      <c r="AP107" s="4">
        <v>85</v>
      </c>
      <c r="AQ107" s="5">
        <f>O107</f>
        <v>8.4600000000000009</v>
      </c>
      <c r="AR107" s="4">
        <f t="shared" ref="AR107:AR162" si="22">AQ107/9.005</f>
        <v>0.93947806774014442</v>
      </c>
      <c r="AS107" s="4"/>
      <c r="AT107" s="4">
        <f t="shared" si="19"/>
        <v>0.91579999999999995</v>
      </c>
      <c r="AU107" s="4">
        <f t="shared" si="20"/>
        <v>9.2378248525879023</v>
      </c>
      <c r="AV107" s="4">
        <f t="shared" si="21"/>
        <v>268.32527088327936</v>
      </c>
    </row>
    <row r="108" spans="1:48" x14ac:dyDescent="0.2">
      <c r="A108" s="1">
        <v>44119</v>
      </c>
      <c r="B108" t="s">
        <v>396</v>
      </c>
      <c r="C108" t="s">
        <v>214</v>
      </c>
      <c r="D108" t="s">
        <v>13</v>
      </c>
      <c r="E108">
        <v>1</v>
      </c>
      <c r="F108">
        <v>1</v>
      </c>
      <c r="G108" t="s">
        <v>60</v>
      </c>
      <c r="H108" t="s">
        <v>212</v>
      </c>
      <c r="I108">
        <v>-7.0800000000000004E-3</v>
      </c>
      <c r="J108">
        <v>-4.9599999999999998E-2</v>
      </c>
      <c r="K108">
        <v>-14.2</v>
      </c>
      <c r="L108" t="s">
        <v>61</v>
      </c>
      <c r="M108" t="s">
        <v>213</v>
      </c>
      <c r="N108">
        <v>7.7299999999999999E-3</v>
      </c>
      <c r="O108">
        <v>7.7499999999999999E-2</v>
      </c>
      <c r="P108">
        <v>-51.6</v>
      </c>
      <c r="R108" s="4">
        <v>1</v>
      </c>
      <c r="S108" s="4">
        <v>1</v>
      </c>
      <c r="T108" s="4"/>
      <c r="U108" s="4">
        <f t="shared" si="13"/>
        <v>-14.2</v>
      </c>
      <c r="V108" s="4">
        <f t="shared" si="14"/>
        <v>-14.2</v>
      </c>
      <c r="W108" s="4">
        <f t="shared" si="15"/>
        <v>-14.2</v>
      </c>
      <c r="X108" s="5"/>
      <c r="Y108" s="5"/>
      <c r="Z108" s="7"/>
      <c r="AA108" s="7"/>
      <c r="AB108" s="4"/>
      <c r="AC108" s="4"/>
      <c r="AD108" s="4">
        <v>2</v>
      </c>
      <c r="AE108" s="4" t="s">
        <v>473</v>
      </c>
      <c r="AF108" s="24">
        <f t="shared" si="16"/>
        <v>-624.86840654312505</v>
      </c>
      <c r="AG108" s="4">
        <f t="shared" si="17"/>
        <v>-624.86840654312505</v>
      </c>
      <c r="AH108" s="4">
        <f t="shared" si="18"/>
        <v>-624.86840654312505</v>
      </c>
      <c r="AI108" s="5"/>
      <c r="AJ108" s="5"/>
      <c r="AK108" s="7"/>
      <c r="AL108" s="7"/>
      <c r="AM108" s="4"/>
      <c r="AN108" s="4"/>
      <c r="AO108" s="4"/>
      <c r="AP108" s="4">
        <v>86</v>
      </c>
      <c r="AQ108" s="5"/>
      <c r="AR108" s="4"/>
      <c r="AS108" s="4"/>
      <c r="AT108" s="4">
        <f t="shared" si="19"/>
        <v>0.91479999999999995</v>
      </c>
      <c r="AU108" s="4">
        <f t="shared" si="20"/>
        <v>8.4717971141233056E-2</v>
      </c>
      <c r="AV108" s="4">
        <f t="shared" si="21"/>
        <v>-515.79845857015539</v>
      </c>
    </row>
    <row r="109" spans="1:48" x14ac:dyDescent="0.2">
      <c r="A109" s="1">
        <v>44119</v>
      </c>
      <c r="B109" t="s">
        <v>396</v>
      </c>
      <c r="C109" t="s">
        <v>275</v>
      </c>
      <c r="D109" s="19">
        <v>68</v>
      </c>
      <c r="E109">
        <v>1</v>
      </c>
      <c r="F109">
        <v>1</v>
      </c>
      <c r="G109" t="s">
        <v>60</v>
      </c>
      <c r="H109" t="s">
        <v>212</v>
      </c>
      <c r="I109">
        <v>0.432</v>
      </c>
      <c r="J109">
        <v>8.19</v>
      </c>
      <c r="K109">
        <v>235</v>
      </c>
      <c r="L109" t="s">
        <v>61</v>
      </c>
      <c r="M109" t="s">
        <v>213</v>
      </c>
      <c r="N109">
        <v>1.28</v>
      </c>
      <c r="O109">
        <v>21.7</v>
      </c>
      <c r="P109">
        <v>136</v>
      </c>
      <c r="R109" s="4">
        <v>1</v>
      </c>
      <c r="S109" s="4">
        <v>2</v>
      </c>
      <c r="T109" s="4" t="s">
        <v>356</v>
      </c>
      <c r="U109" s="4">
        <f t="shared" si="13"/>
        <v>235</v>
      </c>
      <c r="V109" s="4">
        <f t="shared" si="14"/>
        <v>235</v>
      </c>
      <c r="W109" s="4">
        <f t="shared" si="15"/>
        <v>235</v>
      </c>
      <c r="X109" s="5"/>
      <c r="Y109" s="5"/>
      <c r="Z109" s="7"/>
      <c r="AA109" s="7"/>
      <c r="AB109" s="7">
        <f>100*((W109*10250)-(W105*10000))/(1000*250)</f>
        <v>227.5</v>
      </c>
      <c r="AC109" s="7" t="str">
        <f>IF(W109&gt;30, (IF((AND(AB109&gt;=80,AB109&lt;=120)=TRUE),"PASS","FAIL")),(IF((AND(AB109&gt;=50,AB109&lt;=150)=TRUE),"PASS","FAIL")))</f>
        <v>FAIL</v>
      </c>
      <c r="AD109" s="4">
        <v>2</v>
      </c>
      <c r="AE109" s="4" t="s">
        <v>473</v>
      </c>
      <c r="AF109" s="24">
        <f t="shared" si="16"/>
        <v>1491.8380189999993</v>
      </c>
      <c r="AG109" s="4">
        <f t="shared" si="17"/>
        <v>1491.8380189999993</v>
      </c>
      <c r="AH109" s="4">
        <f t="shared" si="18"/>
        <v>1491.8380189999993</v>
      </c>
      <c r="AI109" s="5"/>
      <c r="AJ109" s="5"/>
      <c r="AK109" s="7"/>
      <c r="AL109" s="7"/>
      <c r="AM109" s="7">
        <f>100*((AH109*10250)-(AH105*10000))/(1000*250)</f>
        <v>2213.5053018999979</v>
      </c>
      <c r="AN109" s="7" t="str">
        <f>IF(AH109&gt;30, (IF((AND(AM109&gt;=80,AM109&lt;=120)=TRUE),"PASS","FAIL")),(IF((AND(AM109&gt;=50,AM109&lt;=150)=TRUE),"PASS","FAIL")))</f>
        <v>FAIL</v>
      </c>
      <c r="AO109" s="4"/>
      <c r="AP109" s="4">
        <v>87</v>
      </c>
      <c r="AQ109" s="5"/>
      <c r="AR109" s="4"/>
      <c r="AS109" s="4"/>
      <c r="AT109" s="4">
        <f t="shared" si="19"/>
        <v>0.91379999999999995</v>
      </c>
      <c r="AU109" s="4">
        <f t="shared" si="20"/>
        <v>23.746990588750275</v>
      </c>
      <c r="AV109" s="4">
        <f t="shared" si="21"/>
        <v>1535.8708406845626</v>
      </c>
    </row>
    <row r="110" spans="1:48" x14ac:dyDescent="0.2">
      <c r="A110" s="1">
        <v>44119</v>
      </c>
      <c r="B110" t="s">
        <v>396</v>
      </c>
      <c r="C110" t="s">
        <v>276</v>
      </c>
      <c r="D110">
        <v>69</v>
      </c>
      <c r="E110">
        <v>1</v>
      </c>
      <c r="F110">
        <v>1</v>
      </c>
      <c r="G110" t="s">
        <v>60</v>
      </c>
      <c r="H110" t="s">
        <v>212</v>
      </c>
      <c r="I110">
        <v>7.7700000000000005E-2</v>
      </c>
      <c r="J110">
        <v>1.75</v>
      </c>
      <c r="K110">
        <v>36.6</v>
      </c>
      <c r="L110" t="s">
        <v>61</v>
      </c>
      <c r="M110" t="s">
        <v>213</v>
      </c>
      <c r="N110">
        <v>0.67500000000000004</v>
      </c>
      <c r="O110">
        <v>11.4</v>
      </c>
      <c r="P110">
        <v>45.9</v>
      </c>
      <c r="R110" s="4">
        <v>1</v>
      </c>
      <c r="S110" s="4">
        <v>1</v>
      </c>
      <c r="T110" s="4"/>
      <c r="U110" s="4">
        <f t="shared" si="13"/>
        <v>36.6</v>
      </c>
      <c r="V110" s="4">
        <f t="shared" si="14"/>
        <v>36.6</v>
      </c>
      <c r="W110" s="4">
        <f t="shared" si="15"/>
        <v>36.6</v>
      </c>
      <c r="X110" s="5"/>
      <c r="Y110" s="5"/>
      <c r="Z110" s="7"/>
      <c r="AA110" s="7"/>
      <c r="AB110" s="4"/>
      <c r="AC110" s="4"/>
      <c r="AD110" s="4">
        <v>2</v>
      </c>
      <c r="AE110" s="4" t="s">
        <v>473</v>
      </c>
      <c r="AF110" s="24">
        <f t="shared" si="16"/>
        <v>560.84151600000007</v>
      </c>
      <c r="AG110" s="4">
        <f t="shared" si="17"/>
        <v>560.84151600000007</v>
      </c>
      <c r="AH110" s="4">
        <f t="shared" si="18"/>
        <v>560.84151600000007</v>
      </c>
      <c r="AI110" s="5"/>
      <c r="AJ110" s="5"/>
      <c r="AK110" s="7"/>
      <c r="AL110" s="7"/>
      <c r="AM110" s="4"/>
      <c r="AN110" s="4"/>
      <c r="AO110" s="4"/>
      <c r="AP110" s="4">
        <v>88</v>
      </c>
      <c r="AQ110" s="5"/>
      <c r="AR110" s="4"/>
      <c r="AS110" s="4"/>
      <c r="AT110" s="4">
        <f t="shared" si="19"/>
        <v>0.91279999999999994</v>
      </c>
      <c r="AU110" s="4">
        <f t="shared" si="20"/>
        <v>12.489044697633656</v>
      </c>
      <c r="AV110" s="4">
        <f t="shared" si="21"/>
        <v>549.73669790096039</v>
      </c>
    </row>
    <row r="111" spans="1:48" x14ac:dyDescent="0.2">
      <c r="A111" s="1">
        <v>44119</v>
      </c>
      <c r="B111" t="s">
        <v>396</v>
      </c>
      <c r="C111" t="s">
        <v>277</v>
      </c>
      <c r="D111">
        <v>70</v>
      </c>
      <c r="E111">
        <v>1</v>
      </c>
      <c r="F111">
        <v>1</v>
      </c>
      <c r="G111" t="s">
        <v>60</v>
      </c>
      <c r="H111" t="s">
        <v>212</v>
      </c>
      <c r="I111">
        <v>4.99E-2</v>
      </c>
      <c r="J111">
        <v>1.22</v>
      </c>
      <c r="K111">
        <v>21.3</v>
      </c>
      <c r="L111" t="s">
        <v>61</v>
      </c>
      <c r="M111" t="s">
        <v>213</v>
      </c>
      <c r="N111">
        <v>0.44</v>
      </c>
      <c r="O111">
        <v>7.47</v>
      </c>
      <c r="P111">
        <v>11.6</v>
      </c>
      <c r="R111" s="4">
        <v>1</v>
      </c>
      <c r="S111" s="4">
        <v>1</v>
      </c>
      <c r="T111" s="4"/>
      <c r="U111" s="4">
        <f t="shared" si="13"/>
        <v>21.3</v>
      </c>
      <c r="V111" s="4">
        <f t="shared" si="14"/>
        <v>21.3</v>
      </c>
      <c r="W111" s="4">
        <f t="shared" si="15"/>
        <v>21.3</v>
      </c>
      <c r="X111" s="4"/>
      <c r="Y111" s="4"/>
      <c r="Z111" s="4"/>
      <c r="AA111" s="4"/>
      <c r="AB111" s="7"/>
      <c r="AC111" s="7"/>
      <c r="AD111" s="4">
        <v>2</v>
      </c>
      <c r="AE111" s="4" t="s">
        <v>473</v>
      </c>
      <c r="AF111" s="24">
        <f t="shared" si="16"/>
        <v>168.54468338999993</v>
      </c>
      <c r="AG111" s="4">
        <f t="shared" si="17"/>
        <v>168.54468338999993</v>
      </c>
      <c r="AH111" s="4">
        <f t="shared" si="18"/>
        <v>168.54468338999993</v>
      </c>
      <c r="AI111" s="4"/>
      <c r="AJ111" s="4"/>
      <c r="AK111" s="4"/>
      <c r="AL111" s="4"/>
      <c r="AM111" s="7"/>
      <c r="AN111" s="7"/>
      <c r="AO111" s="4"/>
      <c r="AP111" s="4">
        <v>89</v>
      </c>
      <c r="AQ111" s="4"/>
      <c r="AR111" s="4"/>
      <c r="AS111" s="4"/>
      <c r="AT111" s="4">
        <f t="shared" si="19"/>
        <v>0.91179999999999994</v>
      </c>
      <c r="AU111" s="4">
        <f t="shared" si="20"/>
        <v>8.1925860934415446</v>
      </c>
      <c r="AV111" s="4">
        <f t="shared" si="21"/>
        <v>178.17550017246049</v>
      </c>
    </row>
    <row r="112" spans="1:48" x14ac:dyDescent="0.2">
      <c r="A112" s="1">
        <v>44119</v>
      </c>
      <c r="B112" t="s">
        <v>396</v>
      </c>
      <c r="C112" t="s">
        <v>278</v>
      </c>
      <c r="D112">
        <v>71</v>
      </c>
      <c r="E112">
        <v>1</v>
      </c>
      <c r="F112">
        <v>1</v>
      </c>
      <c r="G112" t="s">
        <v>60</v>
      </c>
      <c r="H112" t="s">
        <v>212</v>
      </c>
      <c r="I112">
        <v>6.8699999999999997E-2</v>
      </c>
      <c r="J112">
        <v>1.57</v>
      </c>
      <c r="K112">
        <v>31.4</v>
      </c>
      <c r="L112" t="s">
        <v>61</v>
      </c>
      <c r="M112" t="s">
        <v>213</v>
      </c>
      <c r="N112">
        <v>0.52200000000000002</v>
      </c>
      <c r="O112">
        <v>8.91</v>
      </c>
      <c r="P112">
        <v>24.1</v>
      </c>
      <c r="R112" s="4">
        <v>1</v>
      </c>
      <c r="S112" s="4">
        <v>1</v>
      </c>
      <c r="T112" s="4"/>
      <c r="U112" s="4">
        <f t="shared" si="13"/>
        <v>31.4</v>
      </c>
      <c r="V112" s="4">
        <f t="shared" si="14"/>
        <v>31.4</v>
      </c>
      <c r="W112" s="4">
        <f t="shared" si="15"/>
        <v>31.4</v>
      </c>
      <c r="X112" s="5"/>
      <c r="Y112" s="5"/>
      <c r="Z112" s="7"/>
      <c r="AA112" s="7"/>
      <c r="AB112" s="5"/>
      <c r="AC112" s="5"/>
      <c r="AD112" s="4">
        <v>2</v>
      </c>
      <c r="AE112" s="4" t="s">
        <v>473</v>
      </c>
      <c r="AF112" s="24">
        <f t="shared" si="16"/>
        <v>314.66392851000001</v>
      </c>
      <c r="AG112" s="4">
        <f t="shared" si="17"/>
        <v>314.66392851000001</v>
      </c>
      <c r="AH112" s="4">
        <f t="shared" si="18"/>
        <v>314.66392851000001</v>
      </c>
      <c r="AI112" s="5"/>
      <c r="AJ112" s="5"/>
      <c r="AK112" s="7"/>
      <c r="AL112" s="7"/>
      <c r="AM112" s="5"/>
      <c r="AN112" s="5"/>
      <c r="AO112" s="4"/>
      <c r="AP112" s="4">
        <v>90</v>
      </c>
      <c r="AQ112" s="5"/>
      <c r="AR112" s="4"/>
      <c r="AS112" s="4"/>
      <c r="AT112" s="4">
        <f t="shared" si="19"/>
        <v>0.91079999999999994</v>
      </c>
      <c r="AU112" s="4">
        <f t="shared" si="20"/>
        <v>9.7826086956521738</v>
      </c>
      <c r="AV112" s="4">
        <f t="shared" si="21"/>
        <v>315.37381852551988</v>
      </c>
    </row>
    <row r="113" spans="1:48" x14ac:dyDescent="0.2">
      <c r="A113" s="1">
        <v>44119</v>
      </c>
      <c r="B113" t="s">
        <v>396</v>
      </c>
      <c r="C113" t="s">
        <v>279</v>
      </c>
      <c r="D113">
        <v>72</v>
      </c>
      <c r="E113">
        <v>1</v>
      </c>
      <c r="F113">
        <v>1</v>
      </c>
      <c r="G113" t="s">
        <v>60</v>
      </c>
      <c r="H113" t="s">
        <v>212</v>
      </c>
      <c r="I113">
        <v>6.1800000000000001E-2</v>
      </c>
      <c r="J113">
        <v>1.4</v>
      </c>
      <c r="K113">
        <v>26.5</v>
      </c>
      <c r="L113" t="s">
        <v>61</v>
      </c>
      <c r="M113" t="s">
        <v>213</v>
      </c>
      <c r="N113">
        <v>0.52100000000000002</v>
      </c>
      <c r="O113">
        <v>8.85</v>
      </c>
      <c r="P113">
        <v>23.5</v>
      </c>
      <c r="R113" s="4">
        <v>1</v>
      </c>
      <c r="S113" s="4">
        <v>1</v>
      </c>
      <c r="T113" s="4"/>
      <c r="U113" s="4">
        <f t="shared" si="13"/>
        <v>26.5</v>
      </c>
      <c r="V113" s="4">
        <f t="shared" si="14"/>
        <v>26.5</v>
      </c>
      <c r="W113" s="4">
        <f t="shared" si="15"/>
        <v>26.5</v>
      </c>
      <c r="Z113" s="7"/>
      <c r="AA113" s="7"/>
      <c r="AD113" s="4">
        <v>2</v>
      </c>
      <c r="AE113" s="4" t="s">
        <v>473</v>
      </c>
      <c r="AF113" s="24">
        <f t="shared" si="16"/>
        <v>308.63051474999997</v>
      </c>
      <c r="AG113" s="4">
        <f t="shared" si="17"/>
        <v>308.63051474999997</v>
      </c>
      <c r="AH113" s="4">
        <f t="shared" si="18"/>
        <v>308.63051474999997</v>
      </c>
      <c r="AK113" s="7"/>
      <c r="AL113" s="7"/>
      <c r="AO113" s="4"/>
      <c r="AP113" s="4">
        <v>91</v>
      </c>
      <c r="AR113" s="4"/>
      <c r="AS113" s="4"/>
      <c r="AT113" s="4">
        <f t="shared" si="19"/>
        <v>0.90979999999999994</v>
      </c>
      <c r="AU113" s="4">
        <f t="shared" si="20"/>
        <v>9.7274126181578371</v>
      </c>
      <c r="AV113" s="4">
        <f t="shared" si="21"/>
        <v>310.6050475704792</v>
      </c>
    </row>
    <row r="114" spans="1:48" x14ac:dyDescent="0.2">
      <c r="A114" s="1">
        <v>44119</v>
      </c>
      <c r="B114" t="s">
        <v>396</v>
      </c>
      <c r="C114" t="s">
        <v>280</v>
      </c>
      <c r="D114">
        <v>73</v>
      </c>
      <c r="E114">
        <v>1</v>
      </c>
      <c r="F114">
        <v>1</v>
      </c>
      <c r="G114" t="s">
        <v>60</v>
      </c>
      <c r="H114" t="s">
        <v>212</v>
      </c>
      <c r="I114">
        <v>0.05</v>
      </c>
      <c r="J114">
        <v>1.1399999999999999</v>
      </c>
      <c r="K114">
        <v>19</v>
      </c>
      <c r="L114" t="s">
        <v>61</v>
      </c>
      <c r="M114" t="s">
        <v>213</v>
      </c>
      <c r="N114">
        <v>0.50800000000000001</v>
      </c>
      <c r="O114">
        <v>8.6300000000000008</v>
      </c>
      <c r="P114">
        <v>21.6</v>
      </c>
      <c r="R114" s="4">
        <v>1</v>
      </c>
      <c r="S114" s="4">
        <v>1</v>
      </c>
      <c r="T114" s="4"/>
      <c r="U114" s="4">
        <f t="shared" si="13"/>
        <v>19</v>
      </c>
      <c r="V114" s="4">
        <f t="shared" si="14"/>
        <v>19</v>
      </c>
      <c r="W114" s="4">
        <f t="shared" si="15"/>
        <v>19</v>
      </c>
      <c r="AB114" s="7"/>
      <c r="AC114" s="7"/>
      <c r="AD114" s="4">
        <v>2</v>
      </c>
      <c r="AE114" s="4" t="s">
        <v>473</v>
      </c>
      <c r="AF114" s="24">
        <f t="shared" si="16"/>
        <v>286.46716299000002</v>
      </c>
      <c r="AG114" s="4">
        <f t="shared" si="17"/>
        <v>286.46716299000002</v>
      </c>
      <c r="AH114" s="4">
        <f t="shared" si="18"/>
        <v>286.46716299000002</v>
      </c>
      <c r="AM114" s="7"/>
      <c r="AN114" s="7"/>
      <c r="AO114" s="4"/>
      <c r="AP114" s="4">
        <v>92</v>
      </c>
      <c r="AR114" s="4"/>
      <c r="AS114" s="4"/>
      <c r="AT114" s="4">
        <f t="shared" si="19"/>
        <v>0.90879999999999994</v>
      </c>
      <c r="AU114" s="4">
        <f t="shared" si="20"/>
        <v>9.4960387323943678</v>
      </c>
      <c r="AV114" s="4">
        <f t="shared" si="21"/>
        <v>290.61980446859206</v>
      </c>
    </row>
    <row r="115" spans="1:48" x14ac:dyDescent="0.2">
      <c r="A115" s="1">
        <v>44119</v>
      </c>
      <c r="B115" t="s">
        <v>396</v>
      </c>
      <c r="C115" t="s">
        <v>281</v>
      </c>
      <c r="D115">
        <v>74</v>
      </c>
      <c r="E115">
        <v>1</v>
      </c>
      <c r="F115">
        <v>1</v>
      </c>
      <c r="G115" t="s">
        <v>60</v>
      </c>
      <c r="H115" t="s">
        <v>212</v>
      </c>
      <c r="I115">
        <v>0.14899999999999999</v>
      </c>
      <c r="J115">
        <v>3.01</v>
      </c>
      <c r="K115">
        <v>73.400000000000006</v>
      </c>
      <c r="L115" t="s">
        <v>61</v>
      </c>
      <c r="M115" t="s">
        <v>213</v>
      </c>
      <c r="N115">
        <v>1.0900000000000001</v>
      </c>
      <c r="O115">
        <v>18.7</v>
      </c>
      <c r="P115">
        <v>109</v>
      </c>
      <c r="R115" s="4">
        <v>1</v>
      </c>
      <c r="S115" s="4">
        <v>1</v>
      </c>
      <c r="T115" s="4"/>
      <c r="U115" s="4">
        <f t="shared" si="13"/>
        <v>73.400000000000006</v>
      </c>
      <c r="V115" s="4">
        <f t="shared" si="14"/>
        <v>73.400000000000006</v>
      </c>
      <c r="W115" s="4">
        <f t="shared" si="15"/>
        <v>73.400000000000006</v>
      </c>
      <c r="Z115" s="7"/>
      <c r="AA115" s="7"/>
      <c r="AD115" s="4">
        <v>2</v>
      </c>
      <c r="AE115" s="4" t="s">
        <v>473</v>
      </c>
      <c r="AF115" s="24">
        <f t="shared" si="16"/>
        <v>1235.191499</v>
      </c>
      <c r="AG115" s="4">
        <f t="shared" si="17"/>
        <v>1235.191499</v>
      </c>
      <c r="AH115" s="4">
        <f t="shared" si="18"/>
        <v>1235.191499</v>
      </c>
      <c r="AK115" s="7"/>
      <c r="AL115" s="7"/>
      <c r="AO115" s="4"/>
      <c r="AP115" s="4">
        <v>93</v>
      </c>
      <c r="AR115" s="4"/>
      <c r="AS115" s="4"/>
      <c r="AT115" s="4">
        <f t="shared" si="19"/>
        <v>0.90779999999999994</v>
      </c>
      <c r="AU115" s="4">
        <f t="shared" si="20"/>
        <v>20.599250936329589</v>
      </c>
      <c r="AV115" s="4">
        <f t="shared" si="21"/>
        <v>1258.3182959502872</v>
      </c>
    </row>
    <row r="116" spans="1:48" x14ac:dyDescent="0.2">
      <c r="A116" s="1">
        <v>44119</v>
      </c>
      <c r="B116" t="s">
        <v>396</v>
      </c>
      <c r="C116" t="s">
        <v>282</v>
      </c>
      <c r="D116">
        <v>75</v>
      </c>
      <c r="E116">
        <v>1</v>
      </c>
      <c r="F116">
        <v>1</v>
      </c>
      <c r="G116" t="s">
        <v>60</v>
      </c>
      <c r="H116" t="s">
        <v>212</v>
      </c>
      <c r="I116">
        <v>8.4099999999999994E-2</v>
      </c>
      <c r="J116">
        <v>1.84</v>
      </c>
      <c r="K116">
        <v>39.200000000000003</v>
      </c>
      <c r="L116" t="s">
        <v>61</v>
      </c>
      <c r="M116" t="s">
        <v>213</v>
      </c>
      <c r="N116">
        <v>0.83399999999999996</v>
      </c>
      <c r="O116">
        <v>14.2</v>
      </c>
      <c r="P116">
        <v>69.900000000000006</v>
      </c>
      <c r="R116" s="4">
        <v>1</v>
      </c>
      <c r="S116" s="4">
        <v>1</v>
      </c>
      <c r="T116" s="4"/>
      <c r="U116" s="4">
        <f t="shared" si="13"/>
        <v>39.200000000000003</v>
      </c>
      <c r="V116" s="4">
        <f t="shared" si="14"/>
        <v>39.200000000000003</v>
      </c>
      <c r="W116" s="4">
        <f t="shared" si="15"/>
        <v>39.200000000000003</v>
      </c>
      <c r="X116" s="5"/>
      <c r="Y116" s="5"/>
      <c r="AB116" s="7"/>
      <c r="AC116" s="7"/>
      <c r="AD116" s="4">
        <v>2</v>
      </c>
      <c r="AE116" s="4" t="s">
        <v>473</v>
      </c>
      <c r="AF116" s="24">
        <f t="shared" si="16"/>
        <v>827.84884399999976</v>
      </c>
      <c r="AG116" s="4">
        <f t="shared" si="17"/>
        <v>827.84884399999976</v>
      </c>
      <c r="AH116" s="4">
        <f t="shared" si="18"/>
        <v>827.84884399999976</v>
      </c>
      <c r="AI116" s="5"/>
      <c r="AJ116" s="5"/>
      <c r="AM116" s="7"/>
      <c r="AN116" s="7"/>
      <c r="AO116" s="4"/>
      <c r="AP116" s="4">
        <v>94</v>
      </c>
      <c r="AQ116" s="5"/>
      <c r="AR116" s="4"/>
      <c r="AS116" s="4"/>
      <c r="AT116" s="4">
        <f t="shared" si="19"/>
        <v>0.90679999999999994</v>
      </c>
      <c r="AU116" s="4">
        <f t="shared" si="20"/>
        <v>15.659461843846493</v>
      </c>
      <c r="AV116" s="4">
        <f t="shared" si="21"/>
        <v>825.61191888605595</v>
      </c>
    </row>
    <row r="117" spans="1:48" x14ac:dyDescent="0.2">
      <c r="A117" s="1">
        <v>44119</v>
      </c>
      <c r="B117" t="s">
        <v>396</v>
      </c>
      <c r="C117" t="s">
        <v>283</v>
      </c>
      <c r="D117">
        <v>76</v>
      </c>
      <c r="E117">
        <v>1</v>
      </c>
      <c r="F117">
        <v>1</v>
      </c>
      <c r="G117" t="s">
        <v>60</v>
      </c>
      <c r="H117" t="s">
        <v>212</v>
      </c>
      <c r="I117">
        <v>0.113</v>
      </c>
      <c r="J117">
        <v>2.38</v>
      </c>
      <c r="K117">
        <v>54.8</v>
      </c>
      <c r="L117" t="s">
        <v>61</v>
      </c>
      <c r="M117" t="s">
        <v>213</v>
      </c>
      <c r="N117">
        <v>0.55400000000000005</v>
      </c>
      <c r="O117">
        <v>9.48</v>
      </c>
      <c r="P117">
        <v>28.9</v>
      </c>
      <c r="R117" s="4">
        <v>1</v>
      </c>
      <c r="S117" s="4">
        <v>1</v>
      </c>
      <c r="T117" s="4"/>
      <c r="U117" s="4">
        <f t="shared" si="13"/>
        <v>54.8</v>
      </c>
      <c r="V117" s="4">
        <f t="shared" si="14"/>
        <v>54.8</v>
      </c>
      <c r="W117" s="4">
        <f t="shared" si="15"/>
        <v>54.8</v>
      </c>
      <c r="AD117" s="4">
        <v>2</v>
      </c>
      <c r="AE117" s="4" t="s">
        <v>473</v>
      </c>
      <c r="AF117" s="24">
        <f t="shared" si="16"/>
        <v>371.74331184000005</v>
      </c>
      <c r="AG117" s="4">
        <f t="shared" si="17"/>
        <v>371.74331184000005</v>
      </c>
      <c r="AH117" s="4">
        <f t="shared" si="18"/>
        <v>371.74331184000005</v>
      </c>
      <c r="AO117" s="4"/>
      <c r="AP117" s="4">
        <v>95</v>
      </c>
      <c r="AR117" s="4"/>
      <c r="AS117" s="4"/>
      <c r="AT117" s="4">
        <f t="shared" si="19"/>
        <v>0.90579999999999994</v>
      </c>
      <c r="AU117" s="4">
        <f t="shared" si="20"/>
        <v>10.465886509163171</v>
      </c>
      <c r="AV117" s="4">
        <f t="shared" si="21"/>
        <v>374.44304355713371</v>
      </c>
    </row>
    <row r="118" spans="1:48" x14ac:dyDescent="0.2">
      <c r="A118" s="1">
        <v>44119</v>
      </c>
      <c r="B118" t="s">
        <v>396</v>
      </c>
      <c r="C118" t="s">
        <v>284</v>
      </c>
      <c r="D118">
        <v>77</v>
      </c>
      <c r="E118">
        <v>1</v>
      </c>
      <c r="F118">
        <v>1</v>
      </c>
      <c r="G118" t="s">
        <v>60</v>
      </c>
      <c r="H118" t="s">
        <v>212</v>
      </c>
      <c r="I118">
        <v>5.8000000000000003E-2</v>
      </c>
      <c r="J118">
        <v>1.35</v>
      </c>
      <c r="K118">
        <v>25.2</v>
      </c>
      <c r="L118" t="s">
        <v>61</v>
      </c>
      <c r="M118" t="s">
        <v>213</v>
      </c>
      <c r="N118">
        <v>0.432</v>
      </c>
      <c r="O118">
        <v>7.39</v>
      </c>
      <c r="P118">
        <v>11</v>
      </c>
      <c r="R118" s="4">
        <v>1</v>
      </c>
      <c r="S118" s="4">
        <v>1</v>
      </c>
      <c r="T118" s="4"/>
      <c r="U118" s="4">
        <f t="shared" si="13"/>
        <v>25.2</v>
      </c>
      <c r="V118" s="4">
        <f t="shared" si="14"/>
        <v>25.2</v>
      </c>
      <c r="W118" s="4">
        <f t="shared" si="15"/>
        <v>25.2</v>
      </c>
      <c r="AD118" s="4">
        <v>2</v>
      </c>
      <c r="AE118" s="4" t="s">
        <v>473</v>
      </c>
      <c r="AF118" s="24">
        <f t="shared" si="16"/>
        <v>160.34633890999999</v>
      </c>
      <c r="AG118" s="4">
        <f t="shared" si="17"/>
        <v>160.34633890999999</v>
      </c>
      <c r="AH118" s="4">
        <f t="shared" si="18"/>
        <v>160.34633890999999</v>
      </c>
      <c r="AO118" s="4"/>
      <c r="AP118" s="4">
        <v>96</v>
      </c>
      <c r="AR118" s="4"/>
      <c r="AS118" s="4"/>
      <c r="AT118" s="4">
        <f t="shared" si="19"/>
        <v>0.90479999999999994</v>
      </c>
      <c r="AU118" s="4">
        <f t="shared" si="20"/>
        <v>8.1675508399646333</v>
      </c>
      <c r="AV118" s="4">
        <f t="shared" si="21"/>
        <v>176.01817768638981</v>
      </c>
    </row>
    <row r="119" spans="1:48" x14ac:dyDescent="0.2">
      <c r="A119" s="1">
        <v>44119</v>
      </c>
      <c r="B119" t="s">
        <v>396</v>
      </c>
      <c r="C119" t="s">
        <v>285</v>
      </c>
      <c r="D119">
        <v>1</v>
      </c>
      <c r="E119">
        <v>1</v>
      </c>
      <c r="F119">
        <v>1</v>
      </c>
      <c r="G119" t="s">
        <v>60</v>
      </c>
      <c r="H119" t="s">
        <v>212</v>
      </c>
      <c r="I119">
        <v>0.29599999999999999</v>
      </c>
      <c r="J119">
        <v>5.73</v>
      </c>
      <c r="K119">
        <v>156</v>
      </c>
      <c r="L119" t="s">
        <v>61</v>
      </c>
      <c r="M119" t="s">
        <v>213</v>
      </c>
      <c r="N119">
        <v>1.29</v>
      </c>
      <c r="O119">
        <v>21.8</v>
      </c>
      <c r="P119">
        <v>137</v>
      </c>
      <c r="R119" s="4">
        <v>1</v>
      </c>
      <c r="S119" s="4">
        <v>1</v>
      </c>
      <c r="T119" s="4"/>
      <c r="U119" s="4">
        <f t="shared" si="13"/>
        <v>156</v>
      </c>
      <c r="V119" s="4">
        <f t="shared" si="14"/>
        <v>156</v>
      </c>
      <c r="W119" s="4">
        <f t="shared" si="15"/>
        <v>156</v>
      </c>
      <c r="AD119" s="4">
        <v>2</v>
      </c>
      <c r="AE119" s="4" t="s">
        <v>473</v>
      </c>
      <c r="AF119" s="24">
        <f t="shared" si="16"/>
        <v>1500.1874039999998</v>
      </c>
      <c r="AG119" s="4">
        <f t="shared" si="17"/>
        <v>1500.1874039999998</v>
      </c>
      <c r="AH119" s="4">
        <f t="shared" si="18"/>
        <v>1500.1874039999998</v>
      </c>
      <c r="AO119" s="4"/>
      <c r="AP119" s="4">
        <v>97</v>
      </c>
      <c r="AR119" s="4"/>
      <c r="AS119" s="4"/>
      <c r="AT119" s="4">
        <f t="shared" si="19"/>
        <v>0.90379999999999994</v>
      </c>
      <c r="AU119" s="4">
        <f t="shared" si="20"/>
        <v>24.120380615180352</v>
      </c>
      <c r="AV119" s="4">
        <f t="shared" si="21"/>
        <v>1568.8887139794456</v>
      </c>
    </row>
    <row r="120" spans="1:48" x14ac:dyDescent="0.2">
      <c r="A120" s="1">
        <v>44119</v>
      </c>
      <c r="B120" t="s">
        <v>396</v>
      </c>
      <c r="C120" t="s">
        <v>286</v>
      </c>
      <c r="D120">
        <v>3</v>
      </c>
      <c r="E120">
        <v>1</v>
      </c>
      <c r="F120">
        <v>1</v>
      </c>
      <c r="G120" t="s">
        <v>60</v>
      </c>
      <c r="H120" t="s">
        <v>212</v>
      </c>
      <c r="I120">
        <v>0.19500000000000001</v>
      </c>
      <c r="J120">
        <v>3.86</v>
      </c>
      <c r="K120">
        <v>98.6</v>
      </c>
      <c r="L120" t="s">
        <v>61</v>
      </c>
      <c r="M120" t="s">
        <v>213</v>
      </c>
      <c r="N120">
        <v>0.94799999999999995</v>
      </c>
      <c r="O120">
        <v>16.100000000000001</v>
      </c>
      <c r="P120">
        <v>86.2</v>
      </c>
      <c r="R120" s="4">
        <v>1</v>
      </c>
      <c r="S120" s="4">
        <v>1</v>
      </c>
      <c r="T120" s="4"/>
      <c r="U120" s="4">
        <f t="shared" si="13"/>
        <v>98.6</v>
      </c>
      <c r="V120" s="4">
        <f t="shared" si="14"/>
        <v>98.6</v>
      </c>
      <c r="W120" s="4">
        <f t="shared" si="15"/>
        <v>98.6</v>
      </c>
      <c r="X120" s="5"/>
      <c r="Y120" s="5"/>
      <c r="Z120" s="7"/>
      <c r="AA120" s="7"/>
      <c r="AD120" s="4">
        <v>2</v>
      </c>
      <c r="AE120" s="4" t="s">
        <v>473</v>
      </c>
      <c r="AF120" s="24">
        <f t="shared" si="16"/>
        <v>1003.1126910000002</v>
      </c>
      <c r="AG120" s="4">
        <f t="shared" si="17"/>
        <v>1003.1126910000002</v>
      </c>
      <c r="AH120" s="4">
        <f t="shared" si="18"/>
        <v>1003.1126910000002</v>
      </c>
      <c r="AI120" s="5"/>
      <c r="AJ120" s="5"/>
      <c r="AK120" s="7"/>
      <c r="AL120" s="7"/>
      <c r="AO120" s="4"/>
      <c r="AP120" s="4">
        <v>98</v>
      </c>
      <c r="AQ120" s="5"/>
      <c r="AR120" s="4"/>
      <c r="AS120" s="4"/>
      <c r="AT120" s="4">
        <f t="shared" si="19"/>
        <v>0.90279999999999994</v>
      </c>
      <c r="AU120" s="4">
        <f t="shared" si="20"/>
        <v>17.833407177669475</v>
      </c>
      <c r="AV120" s="4">
        <f t="shared" si="21"/>
        <v>1015.6105875699275</v>
      </c>
    </row>
    <row r="121" spans="1:48" x14ac:dyDescent="0.2">
      <c r="A121" s="1">
        <v>44119</v>
      </c>
      <c r="B121" t="s">
        <v>396</v>
      </c>
      <c r="C121" t="s">
        <v>287</v>
      </c>
      <c r="D121">
        <v>5</v>
      </c>
      <c r="E121">
        <v>1</v>
      </c>
      <c r="F121">
        <v>1</v>
      </c>
      <c r="G121" t="s">
        <v>60</v>
      </c>
      <c r="H121" t="s">
        <v>212</v>
      </c>
      <c r="I121">
        <v>0.10299999999999999</v>
      </c>
      <c r="J121">
        <v>2.17</v>
      </c>
      <c r="K121">
        <v>48.6</v>
      </c>
      <c r="L121" t="s">
        <v>61</v>
      </c>
      <c r="M121" t="s">
        <v>213</v>
      </c>
      <c r="N121">
        <v>0.61899999999999999</v>
      </c>
      <c r="O121">
        <v>10.6</v>
      </c>
      <c r="P121">
        <v>38.5</v>
      </c>
      <c r="R121" s="4">
        <v>1</v>
      </c>
      <c r="S121" s="4">
        <v>1</v>
      </c>
      <c r="T121" s="4"/>
      <c r="U121" s="4">
        <f t="shared" si="13"/>
        <v>48.6</v>
      </c>
      <c r="V121" s="4">
        <f t="shared" si="14"/>
        <v>48.6</v>
      </c>
      <c r="W121" s="4">
        <f t="shared" si="15"/>
        <v>48.6</v>
      </c>
      <c r="X121" s="5"/>
      <c r="Y121" s="5"/>
      <c r="AB121" s="7"/>
      <c r="AC121" s="7"/>
      <c r="AD121" s="4">
        <v>2</v>
      </c>
      <c r="AE121" s="4" t="s">
        <v>473</v>
      </c>
      <c r="AF121" s="24">
        <f t="shared" si="16"/>
        <v>482.64455599999985</v>
      </c>
      <c r="AG121" s="4">
        <f t="shared" si="17"/>
        <v>482.64455599999985</v>
      </c>
      <c r="AH121" s="4">
        <f t="shared" si="18"/>
        <v>482.64455599999985</v>
      </c>
      <c r="AI121" s="5"/>
      <c r="AJ121" s="5"/>
      <c r="AM121" s="7"/>
      <c r="AN121" s="7"/>
      <c r="AO121" s="4"/>
      <c r="AP121" s="4">
        <v>99</v>
      </c>
      <c r="AQ121" s="5"/>
      <c r="AR121" s="4"/>
      <c r="AS121" s="4"/>
      <c r="AT121" s="4">
        <f t="shared" si="19"/>
        <v>0.90179999999999993</v>
      </c>
      <c r="AU121" s="4">
        <f t="shared" si="20"/>
        <v>11.75426923929918</v>
      </c>
      <c r="AV121" s="4">
        <f t="shared" si="21"/>
        <v>486.00534506748573</v>
      </c>
    </row>
    <row r="122" spans="1:48" x14ac:dyDescent="0.2">
      <c r="A122" s="1">
        <v>44119</v>
      </c>
      <c r="B122" t="s">
        <v>396</v>
      </c>
      <c r="C122" t="s">
        <v>234</v>
      </c>
      <c r="D122">
        <v>7</v>
      </c>
      <c r="E122">
        <v>1</v>
      </c>
      <c r="F122">
        <v>1</v>
      </c>
      <c r="G122" t="s">
        <v>60</v>
      </c>
      <c r="H122" t="s">
        <v>212</v>
      </c>
      <c r="I122">
        <v>5.6099999999999997E-2</v>
      </c>
      <c r="J122">
        <v>1.3</v>
      </c>
      <c r="K122">
        <v>23.6</v>
      </c>
      <c r="L122" t="s">
        <v>61</v>
      </c>
      <c r="M122" t="s">
        <v>213</v>
      </c>
      <c r="N122">
        <v>0.48</v>
      </c>
      <c r="O122">
        <v>8.1300000000000008</v>
      </c>
      <c r="P122">
        <v>17.3</v>
      </c>
      <c r="R122" s="4">
        <v>1</v>
      </c>
      <c r="S122" s="4">
        <v>1</v>
      </c>
      <c r="T122" s="4"/>
      <c r="U122" s="4">
        <f t="shared" si="13"/>
        <v>23.6</v>
      </c>
      <c r="V122" s="4">
        <f t="shared" si="14"/>
        <v>23.6</v>
      </c>
      <c r="W122" s="4">
        <f t="shared" si="15"/>
        <v>23.6</v>
      </c>
      <c r="X122" s="5"/>
      <c r="Y122" s="5"/>
      <c r="AD122" s="4">
        <v>2</v>
      </c>
      <c r="AE122" s="4" t="s">
        <v>473</v>
      </c>
      <c r="AF122" s="24">
        <f t="shared" si="16"/>
        <v>235.85726498999998</v>
      </c>
      <c r="AG122" s="4">
        <f t="shared" si="17"/>
        <v>235.85726498999998</v>
      </c>
      <c r="AH122" s="4">
        <f t="shared" si="18"/>
        <v>235.85726498999998</v>
      </c>
      <c r="AI122" s="5"/>
      <c r="AJ122" s="5"/>
      <c r="AO122" s="4"/>
      <c r="AP122" s="4">
        <v>100</v>
      </c>
      <c r="AQ122" s="5">
        <f>O122</f>
        <v>8.1300000000000008</v>
      </c>
      <c r="AR122" s="4">
        <f t="shared" si="22"/>
        <v>0.90283176013325928</v>
      </c>
      <c r="AS122" s="4"/>
      <c r="AT122" s="4">
        <f t="shared" si="19"/>
        <v>0.90079999999999993</v>
      </c>
      <c r="AU122" s="4">
        <f t="shared" si="20"/>
        <v>9.0253108348135012</v>
      </c>
      <c r="AV122" s="4">
        <f t="shared" si="21"/>
        <v>249.98368743276174</v>
      </c>
    </row>
    <row r="123" spans="1:48" x14ac:dyDescent="0.2">
      <c r="A123" s="1">
        <v>44119</v>
      </c>
      <c r="B123" t="s">
        <v>396</v>
      </c>
      <c r="C123" t="s">
        <v>288</v>
      </c>
      <c r="D123">
        <v>9</v>
      </c>
      <c r="E123">
        <v>1</v>
      </c>
      <c r="F123">
        <v>1</v>
      </c>
      <c r="G123" t="s">
        <v>60</v>
      </c>
      <c r="H123" t="s">
        <v>212</v>
      </c>
      <c r="I123">
        <v>3.3000000000000002E-2</v>
      </c>
      <c r="J123">
        <v>0.81399999999999995</v>
      </c>
      <c r="K123">
        <v>9.9</v>
      </c>
      <c r="L123" t="s">
        <v>61</v>
      </c>
      <c r="M123" t="s">
        <v>213</v>
      </c>
      <c r="N123">
        <v>0.40200000000000002</v>
      </c>
      <c r="O123">
        <v>6.87</v>
      </c>
      <c r="P123">
        <v>6.46</v>
      </c>
      <c r="R123" s="4">
        <v>1</v>
      </c>
      <c r="S123" s="4">
        <v>1</v>
      </c>
      <c r="T123" s="4"/>
      <c r="U123" s="4">
        <f t="shared" si="13"/>
        <v>9.9</v>
      </c>
      <c r="V123" s="4">
        <f t="shared" si="14"/>
        <v>9.9</v>
      </c>
      <c r="W123" s="4">
        <f t="shared" si="15"/>
        <v>9.9</v>
      </c>
      <c r="AD123" s="4">
        <v>2</v>
      </c>
      <c r="AE123" s="4" t="s">
        <v>473</v>
      </c>
      <c r="AF123" s="24">
        <f t="shared" si="16"/>
        <v>106.85027498999989</v>
      </c>
      <c r="AG123" s="4">
        <f t="shared" si="17"/>
        <v>106.85027498999989</v>
      </c>
      <c r="AH123" s="4">
        <f t="shared" si="18"/>
        <v>106.85027498999989</v>
      </c>
      <c r="AO123" s="4"/>
      <c r="AP123" s="4">
        <v>101</v>
      </c>
      <c r="AR123" s="4"/>
      <c r="AS123" s="4"/>
      <c r="AT123" s="4">
        <f t="shared" si="19"/>
        <v>0.89979999999999993</v>
      </c>
      <c r="AU123" s="4">
        <f t="shared" si="20"/>
        <v>7.6350300066681491</v>
      </c>
      <c r="AV123" s="4">
        <f t="shared" si="21"/>
        <v>130.15137828410772</v>
      </c>
    </row>
    <row r="124" spans="1:48" x14ac:dyDescent="0.2">
      <c r="A124" s="1">
        <v>44119</v>
      </c>
      <c r="B124" t="s">
        <v>396</v>
      </c>
      <c r="C124" t="s">
        <v>289</v>
      </c>
      <c r="D124">
        <v>11</v>
      </c>
      <c r="E124">
        <v>1</v>
      </c>
      <c r="F124">
        <v>1</v>
      </c>
      <c r="G124" t="s">
        <v>60</v>
      </c>
      <c r="H124" t="s">
        <v>212</v>
      </c>
      <c r="I124">
        <v>2.9100000000000001E-2</v>
      </c>
      <c r="J124">
        <v>0.69399999999999995</v>
      </c>
      <c r="K124">
        <v>6.52</v>
      </c>
      <c r="L124" t="s">
        <v>61</v>
      </c>
      <c r="M124" t="s">
        <v>213</v>
      </c>
      <c r="N124">
        <v>0.40100000000000002</v>
      </c>
      <c r="O124">
        <v>6.87</v>
      </c>
      <c r="P124">
        <v>6.42</v>
      </c>
      <c r="R124" s="4">
        <v>1</v>
      </c>
      <c r="S124" s="4">
        <v>1</v>
      </c>
      <c r="T124" s="4"/>
      <c r="U124" s="4">
        <f t="shared" si="13"/>
        <v>6.52</v>
      </c>
      <c r="V124" s="4">
        <f t="shared" si="14"/>
        <v>6.52</v>
      </c>
      <c r="W124" s="4">
        <f t="shared" si="15"/>
        <v>6.52</v>
      </c>
      <c r="X124" s="5"/>
      <c r="Y124" s="5"/>
      <c r="Z124" s="7"/>
      <c r="AA124" s="7"/>
      <c r="AB124" s="4"/>
      <c r="AC124" s="4"/>
      <c r="AD124" s="4">
        <v>2</v>
      </c>
      <c r="AE124" s="4" t="s">
        <v>473</v>
      </c>
      <c r="AF124" s="24">
        <f t="shared" si="16"/>
        <v>106.85027498999989</v>
      </c>
      <c r="AG124" s="4">
        <f t="shared" si="17"/>
        <v>106.85027498999989</v>
      </c>
      <c r="AH124" s="4">
        <f t="shared" si="18"/>
        <v>106.85027498999989</v>
      </c>
      <c r="AI124" s="5"/>
      <c r="AJ124" s="5"/>
      <c r="AK124" s="7"/>
      <c r="AL124" s="7"/>
      <c r="AM124" s="4"/>
      <c r="AN124" s="4"/>
      <c r="AO124" s="4"/>
      <c r="AP124" s="4">
        <v>102</v>
      </c>
      <c r="AQ124" s="5"/>
      <c r="AR124" s="4"/>
      <c r="AS124" s="4"/>
      <c r="AT124" s="4">
        <f t="shared" si="19"/>
        <v>0.89879999999999993</v>
      </c>
      <c r="AU124" s="4">
        <f t="shared" si="20"/>
        <v>7.6435246995994666</v>
      </c>
      <c r="AV124" s="4">
        <f t="shared" si="21"/>
        <v>130.88271990602522</v>
      </c>
    </row>
    <row r="125" spans="1:48" x14ac:dyDescent="0.2">
      <c r="A125" s="1">
        <v>44119</v>
      </c>
      <c r="B125" t="s">
        <v>396</v>
      </c>
      <c r="C125" t="s">
        <v>290</v>
      </c>
      <c r="D125">
        <v>13</v>
      </c>
      <c r="E125">
        <v>1</v>
      </c>
      <c r="F125">
        <v>1</v>
      </c>
      <c r="G125" t="s">
        <v>60</v>
      </c>
      <c r="H125" t="s">
        <v>212</v>
      </c>
      <c r="I125">
        <v>2.0500000000000001E-2</v>
      </c>
      <c r="J125">
        <v>0.44500000000000001</v>
      </c>
      <c r="K125">
        <v>-0.45100000000000001</v>
      </c>
      <c r="L125" t="s">
        <v>61</v>
      </c>
      <c r="M125" t="s">
        <v>213</v>
      </c>
      <c r="N125">
        <v>0.31900000000000001</v>
      </c>
      <c r="O125">
        <v>5.5</v>
      </c>
      <c r="P125">
        <v>-5.3</v>
      </c>
      <c r="R125" s="4">
        <v>1</v>
      </c>
      <c r="S125" s="4">
        <v>1</v>
      </c>
      <c r="T125" s="4"/>
      <c r="U125" s="4">
        <f t="shared" si="13"/>
        <v>-0.45100000000000001</v>
      </c>
      <c r="V125" s="4">
        <f t="shared" si="14"/>
        <v>-0.45100000000000001</v>
      </c>
      <c r="W125" s="4">
        <f t="shared" si="15"/>
        <v>-0.45100000000000001</v>
      </c>
      <c r="X125" s="4"/>
      <c r="Y125" s="4"/>
      <c r="Z125" s="4"/>
      <c r="AA125" s="4"/>
      <c r="AB125" s="7"/>
      <c r="AC125" s="7"/>
      <c r="AD125" s="4">
        <v>2</v>
      </c>
      <c r="AE125" s="4" t="s">
        <v>473</v>
      </c>
      <c r="AF125" s="24">
        <f t="shared" si="16"/>
        <v>-35.807725000000119</v>
      </c>
      <c r="AG125" s="4">
        <f t="shared" si="17"/>
        <v>-35.807725000000119</v>
      </c>
      <c r="AH125" s="4">
        <f t="shared" si="18"/>
        <v>-35.807725000000119</v>
      </c>
      <c r="AI125" s="4"/>
      <c r="AJ125" s="4"/>
      <c r="AK125" s="4"/>
      <c r="AL125" s="4"/>
      <c r="AM125" s="7"/>
      <c r="AN125" s="7"/>
      <c r="AO125" s="4"/>
      <c r="AP125" s="4">
        <v>103</v>
      </c>
      <c r="AQ125" s="4"/>
      <c r="AR125" s="4"/>
      <c r="AS125" s="4"/>
      <c r="AT125" s="4">
        <f t="shared" si="19"/>
        <v>0.89779999999999993</v>
      </c>
      <c r="AU125" s="4">
        <f t="shared" si="20"/>
        <v>6.1260859879705949</v>
      </c>
      <c r="AV125" s="4">
        <f t="shared" si="21"/>
        <v>0.40438033199251322</v>
      </c>
    </row>
    <row r="126" spans="1:48" x14ac:dyDescent="0.2">
      <c r="A126" s="1">
        <v>44119</v>
      </c>
      <c r="B126" t="s">
        <v>396</v>
      </c>
      <c r="C126" t="s">
        <v>222</v>
      </c>
      <c r="D126" t="s">
        <v>12</v>
      </c>
      <c r="E126">
        <v>1</v>
      </c>
      <c r="F126">
        <v>1</v>
      </c>
      <c r="G126" t="s">
        <v>60</v>
      </c>
      <c r="H126" t="s">
        <v>212</v>
      </c>
      <c r="I126">
        <v>4.15E-3</v>
      </c>
      <c r="J126">
        <v>-1.4200000000000001E-2</v>
      </c>
      <c r="K126">
        <v>-13.2</v>
      </c>
      <c r="L126" t="s">
        <v>61</v>
      </c>
      <c r="M126" t="s">
        <v>213</v>
      </c>
      <c r="N126">
        <v>0.89300000000000002</v>
      </c>
      <c r="O126">
        <v>14.7</v>
      </c>
      <c r="P126">
        <v>74.599999999999994</v>
      </c>
      <c r="Q126">
        <f>100*O127/O126</f>
        <v>76.19047619047619</v>
      </c>
      <c r="R126" s="4">
        <v>1</v>
      </c>
      <c r="S126" s="4">
        <v>1</v>
      </c>
      <c r="T126" s="4"/>
      <c r="U126" s="4">
        <f t="shared" si="13"/>
        <v>-13.2</v>
      </c>
      <c r="V126" s="4">
        <f t="shared" si="14"/>
        <v>-13.2</v>
      </c>
      <c r="W126" s="4">
        <f t="shared" si="15"/>
        <v>-13.2</v>
      </c>
      <c r="X126" s="5"/>
      <c r="Y126" s="5"/>
      <c r="Z126" s="7"/>
      <c r="AA126" s="7"/>
      <c r="AB126" s="5"/>
      <c r="AC126" s="5"/>
      <c r="AD126" s="4">
        <v>2</v>
      </c>
      <c r="AE126" s="4" t="s">
        <v>473</v>
      </c>
      <c r="AF126" s="24">
        <f t="shared" si="16"/>
        <v>874.43493899999987</v>
      </c>
      <c r="AG126" s="4">
        <f t="shared" si="17"/>
        <v>874.43493899999987</v>
      </c>
      <c r="AH126" s="4">
        <f t="shared" si="18"/>
        <v>874.43493899999987</v>
      </c>
      <c r="AI126" s="5"/>
      <c r="AJ126" s="5"/>
      <c r="AK126" s="7"/>
      <c r="AL126" s="7"/>
      <c r="AM126" s="5"/>
      <c r="AN126" s="5"/>
      <c r="AO126" s="4">
        <f t="shared" ref="AO126" si="23">Q126</f>
        <v>76.19047619047619</v>
      </c>
      <c r="AP126" s="4">
        <v>104</v>
      </c>
      <c r="AQ126" s="5"/>
      <c r="AR126" s="4"/>
      <c r="AS126" s="4"/>
      <c r="AT126" s="4">
        <f t="shared" si="19"/>
        <v>0.89679999999999993</v>
      </c>
      <c r="AU126" s="4">
        <f t="shared" si="20"/>
        <v>16.391614629794827</v>
      </c>
      <c r="AV126" s="4">
        <f t="shared" si="21"/>
        <v>889.52509169285452</v>
      </c>
    </row>
    <row r="127" spans="1:48" x14ac:dyDescent="0.2">
      <c r="A127" s="1">
        <v>44119</v>
      </c>
      <c r="B127" t="s">
        <v>396</v>
      </c>
      <c r="C127" t="s">
        <v>223</v>
      </c>
      <c r="D127" t="s">
        <v>11</v>
      </c>
      <c r="E127">
        <v>1</v>
      </c>
      <c r="F127">
        <v>1</v>
      </c>
      <c r="G127" t="s">
        <v>60</v>
      </c>
      <c r="H127" t="s">
        <v>212</v>
      </c>
      <c r="I127">
        <v>2.0400000000000001E-2</v>
      </c>
      <c r="J127">
        <v>0.34300000000000003</v>
      </c>
      <c r="K127">
        <v>-3.3</v>
      </c>
      <c r="L127" t="s">
        <v>61</v>
      </c>
      <c r="M127" t="s">
        <v>213</v>
      </c>
      <c r="N127">
        <v>0.65500000000000003</v>
      </c>
      <c r="O127">
        <v>11.2</v>
      </c>
      <c r="P127">
        <v>43.6</v>
      </c>
      <c r="R127" s="4">
        <v>1</v>
      </c>
      <c r="S127" s="4">
        <v>1</v>
      </c>
      <c r="T127" s="4"/>
      <c r="U127" s="4">
        <f t="shared" si="13"/>
        <v>-3.3</v>
      </c>
      <c r="V127" s="4">
        <f t="shared" si="14"/>
        <v>-3.3</v>
      </c>
      <c r="W127" s="4">
        <f t="shared" si="15"/>
        <v>-3.3</v>
      </c>
      <c r="Z127" s="7"/>
      <c r="AA127" s="7"/>
      <c r="AD127" s="4">
        <v>2</v>
      </c>
      <c r="AE127" s="4" t="s">
        <v>473</v>
      </c>
      <c r="AF127" s="24">
        <f t="shared" si="16"/>
        <v>541.37182399999995</v>
      </c>
      <c r="AG127" s="4">
        <f t="shared" si="17"/>
        <v>541.37182399999995</v>
      </c>
      <c r="AH127" s="4">
        <f t="shared" si="18"/>
        <v>541.37182399999995</v>
      </c>
      <c r="AK127" s="7"/>
      <c r="AL127" s="7"/>
      <c r="AO127" s="4"/>
      <c r="AP127" s="4">
        <v>105</v>
      </c>
      <c r="AR127" s="4"/>
      <c r="AS127" s="4"/>
      <c r="AT127" s="4">
        <f t="shared" si="19"/>
        <v>0.89579999999999993</v>
      </c>
      <c r="AU127" s="4">
        <f t="shared" si="20"/>
        <v>12.502790801518197</v>
      </c>
      <c r="AV127" s="4">
        <f t="shared" si="21"/>
        <v>550.92971422142614</v>
      </c>
    </row>
    <row r="128" spans="1:48" x14ac:dyDescent="0.2">
      <c r="A128" s="1">
        <v>44119</v>
      </c>
      <c r="B128" t="s">
        <v>396</v>
      </c>
      <c r="C128" t="s">
        <v>291</v>
      </c>
      <c r="D128">
        <v>78</v>
      </c>
      <c r="E128">
        <v>1</v>
      </c>
      <c r="F128">
        <v>1</v>
      </c>
      <c r="G128" t="s">
        <v>60</v>
      </c>
      <c r="H128" t="s">
        <v>212</v>
      </c>
      <c r="I128">
        <v>7.3499999999999996E-2</v>
      </c>
      <c r="J128">
        <v>1.65</v>
      </c>
      <c r="K128">
        <v>33.6</v>
      </c>
      <c r="L128" t="s">
        <v>61</v>
      </c>
      <c r="M128" t="s">
        <v>213</v>
      </c>
      <c r="N128">
        <v>0.52500000000000002</v>
      </c>
      <c r="O128">
        <v>8.92</v>
      </c>
      <c r="P128">
        <v>24.1</v>
      </c>
      <c r="R128" s="4">
        <v>1</v>
      </c>
      <c r="S128" s="4">
        <v>1</v>
      </c>
      <c r="T128" s="4"/>
      <c r="U128" s="4">
        <f t="shared" si="13"/>
        <v>33.6</v>
      </c>
      <c r="V128" s="4">
        <f t="shared" si="14"/>
        <v>33.6</v>
      </c>
      <c r="W128" s="4">
        <f t="shared" si="15"/>
        <v>33.6</v>
      </c>
      <c r="X128" s="5"/>
      <c r="Y128" s="5"/>
      <c r="AB128" s="7"/>
      <c r="AC128" s="7"/>
      <c r="AD128" s="4">
        <v>2</v>
      </c>
      <c r="AE128" s="4" t="s">
        <v>473</v>
      </c>
      <c r="AF128" s="24">
        <f t="shared" si="16"/>
        <v>315.66903344000002</v>
      </c>
      <c r="AG128" s="4">
        <f t="shared" si="17"/>
        <v>315.66903344000002</v>
      </c>
      <c r="AH128" s="4">
        <f t="shared" si="18"/>
        <v>315.66903344000002</v>
      </c>
      <c r="AI128" s="5"/>
      <c r="AJ128" s="5"/>
      <c r="AM128" s="7"/>
      <c r="AN128" s="7"/>
      <c r="AO128" s="4"/>
      <c r="AP128" s="4">
        <v>106</v>
      </c>
      <c r="AQ128" s="5"/>
      <c r="AR128" s="4"/>
      <c r="AS128" s="4"/>
      <c r="AT128" s="4">
        <f t="shared" si="19"/>
        <v>0.89479999999999993</v>
      </c>
      <c r="AU128" s="4">
        <f t="shared" si="20"/>
        <v>9.9687080911935642</v>
      </c>
      <c r="AV128" s="4">
        <f t="shared" si="21"/>
        <v>331.45544784758488</v>
      </c>
    </row>
    <row r="129" spans="1:48" x14ac:dyDescent="0.2">
      <c r="A129" s="1">
        <v>44119</v>
      </c>
      <c r="B129" t="s">
        <v>396</v>
      </c>
      <c r="C129" t="s">
        <v>292</v>
      </c>
      <c r="D129" s="19">
        <v>79</v>
      </c>
      <c r="E129">
        <v>1</v>
      </c>
      <c r="F129">
        <v>1</v>
      </c>
      <c r="G129" t="s">
        <v>60</v>
      </c>
      <c r="H129" t="s">
        <v>212</v>
      </c>
      <c r="I129">
        <v>4.9500000000000002E-2</v>
      </c>
      <c r="J129">
        <v>1.17</v>
      </c>
      <c r="K129">
        <v>20</v>
      </c>
      <c r="L129" t="s">
        <v>61</v>
      </c>
      <c r="M129" t="s">
        <v>213</v>
      </c>
      <c r="N129">
        <v>0.52700000000000002</v>
      </c>
      <c r="O129">
        <v>8.93</v>
      </c>
      <c r="P129">
        <v>24.2</v>
      </c>
      <c r="R129" s="4">
        <v>1</v>
      </c>
      <c r="S129" s="4">
        <v>1</v>
      </c>
      <c r="T129" s="4"/>
      <c r="U129" s="4">
        <f t="shared" si="13"/>
        <v>20</v>
      </c>
      <c r="V129" s="4">
        <f t="shared" si="14"/>
        <v>20</v>
      </c>
      <c r="W129" s="4">
        <f t="shared" si="15"/>
        <v>20</v>
      </c>
      <c r="Z129" s="7">
        <f>ABS(100*ABS(W129-W114)/AVERAGE(W129,W114))</f>
        <v>5.1282051282051286</v>
      </c>
      <c r="AA129" s="7" t="str">
        <f>IF(W129&gt;10, (IF((AND(Z129&gt;=0,Z129&lt;=20)=TRUE),"PASS","FAIL")),(IF((AND(Z129&gt;=0,Z129&lt;=50)=TRUE),"PASS","FAIL")))</f>
        <v>PASS</v>
      </c>
      <c r="AB129" s="7"/>
      <c r="AC129" s="7"/>
      <c r="AD129" s="4">
        <v>2</v>
      </c>
      <c r="AE129" s="4" t="s">
        <v>473</v>
      </c>
      <c r="AF129" s="24">
        <f t="shared" si="16"/>
        <v>316.67400578999991</v>
      </c>
      <c r="AG129" s="4">
        <f t="shared" si="17"/>
        <v>316.67400578999991</v>
      </c>
      <c r="AH129" s="4">
        <f t="shared" si="18"/>
        <v>316.67400578999991</v>
      </c>
      <c r="AK129" s="7">
        <f>ABS(100*ABS(AH129-AH114)/AVERAGE(AH129,AH114))</f>
        <v>10.016508361085878</v>
      </c>
      <c r="AL129" s="7" t="str">
        <f>IF(AH129&gt;10, (IF((AND(AK129&gt;=0,AK129&lt;=20)=TRUE),"PASS","FAIL")),(IF((AND(AK129&gt;=0,AK129&lt;=50)=TRUE),"PASS","FAIL")))</f>
        <v>PASS</v>
      </c>
      <c r="AM129" s="7"/>
      <c r="AN129" s="7"/>
      <c r="AO129" s="4"/>
      <c r="AP129" s="4">
        <v>107</v>
      </c>
      <c r="AR129" s="4"/>
      <c r="AS129" s="4"/>
      <c r="AT129" s="4">
        <f t="shared" si="19"/>
        <v>0.89379999999999993</v>
      </c>
      <c r="AU129" s="4">
        <f t="shared" si="20"/>
        <v>9.9910494517789221</v>
      </c>
      <c r="AV129" s="4">
        <f t="shared" si="21"/>
        <v>333.38639195219753</v>
      </c>
    </row>
    <row r="130" spans="1:48" x14ac:dyDescent="0.2">
      <c r="A130" s="1">
        <v>44119</v>
      </c>
      <c r="B130" t="s">
        <v>396</v>
      </c>
      <c r="C130" t="s">
        <v>293</v>
      </c>
      <c r="D130" s="19">
        <v>80</v>
      </c>
      <c r="E130">
        <v>1</v>
      </c>
      <c r="F130">
        <v>1</v>
      </c>
      <c r="G130" t="s">
        <v>60</v>
      </c>
      <c r="H130" t="s">
        <v>212</v>
      </c>
      <c r="I130">
        <v>0.122</v>
      </c>
      <c r="J130">
        <v>2.56</v>
      </c>
      <c r="K130">
        <v>59.9</v>
      </c>
      <c r="L130" t="s">
        <v>61</v>
      </c>
      <c r="M130" t="s">
        <v>213</v>
      </c>
      <c r="N130">
        <v>0.69299999999999995</v>
      </c>
      <c r="O130">
        <v>11.9</v>
      </c>
      <c r="P130">
        <v>49.6</v>
      </c>
      <c r="R130" s="4">
        <v>1</v>
      </c>
      <c r="S130" s="4">
        <v>1</v>
      </c>
      <c r="T130" s="4"/>
      <c r="U130" s="4">
        <f t="shared" si="13"/>
        <v>59.9</v>
      </c>
      <c r="V130" s="4">
        <f t="shared" si="14"/>
        <v>59.9</v>
      </c>
      <c r="W130" s="4">
        <f t="shared" si="15"/>
        <v>59.9</v>
      </c>
      <c r="X130" s="5"/>
      <c r="Y130" s="5"/>
      <c r="Z130" s="7"/>
      <c r="AA130" s="7"/>
      <c r="AB130" s="7">
        <f>100*((W130*10250)-(W128*10000))/(1000*250)</f>
        <v>111.19</v>
      </c>
      <c r="AC130" s="7" t="str">
        <f>IF(W130&gt;30, (IF((AND(AB130&gt;=80,AB130&lt;=120)=TRUE),"PASS","FAIL")),(IF((AND(AB130&gt;=50,AB130&lt;=150)=TRUE),"PASS","FAIL")))</f>
        <v>PASS</v>
      </c>
      <c r="AD130" s="4">
        <v>2</v>
      </c>
      <c r="AE130" s="4" t="s">
        <v>473</v>
      </c>
      <c r="AF130" s="24">
        <f t="shared" si="16"/>
        <v>609.2837310000001</v>
      </c>
      <c r="AG130" s="4">
        <f t="shared" si="17"/>
        <v>609.2837310000001</v>
      </c>
      <c r="AH130" s="4">
        <f t="shared" si="18"/>
        <v>609.2837310000001</v>
      </c>
      <c r="AI130" s="5"/>
      <c r="AJ130" s="5"/>
      <c r="AK130" s="7"/>
      <c r="AL130" s="7"/>
      <c r="AM130" s="7">
        <f>100*((AH130*10250)-(AH128*10000))/(1000*250)</f>
        <v>1235.3871633400004</v>
      </c>
      <c r="AN130" s="7" t="str">
        <f>IF(AH130&gt;30, (IF((AND(AM130&gt;=80,AM130&lt;=120)=TRUE),"PASS","FAIL")),(IF((AND(AM130&gt;=50,AM130&lt;=150)=TRUE),"PASS","FAIL")))</f>
        <v>FAIL</v>
      </c>
      <c r="AO130" s="4"/>
      <c r="AP130" s="4">
        <v>108</v>
      </c>
      <c r="AQ130" s="5"/>
      <c r="AR130" s="4"/>
      <c r="AS130" s="4"/>
      <c r="AT130" s="4">
        <f t="shared" si="19"/>
        <v>0.89279999999999993</v>
      </c>
      <c r="AU130" s="4">
        <f t="shared" si="20"/>
        <v>13.328853046594984</v>
      </c>
      <c r="AV130" s="4">
        <f t="shared" si="21"/>
        <v>622.67284492587476</v>
      </c>
    </row>
    <row r="131" spans="1:48" x14ac:dyDescent="0.2">
      <c r="A131" s="1">
        <v>44119</v>
      </c>
      <c r="B131" t="s">
        <v>396</v>
      </c>
      <c r="C131" t="s">
        <v>294</v>
      </c>
      <c r="D131">
        <v>81</v>
      </c>
      <c r="E131">
        <v>1</v>
      </c>
      <c r="F131">
        <v>1</v>
      </c>
      <c r="G131" t="s">
        <v>60</v>
      </c>
      <c r="H131" t="s">
        <v>212</v>
      </c>
      <c r="I131">
        <v>0.14599999999999999</v>
      </c>
      <c r="J131">
        <v>2.94</v>
      </c>
      <c r="K131">
        <v>71.2</v>
      </c>
      <c r="L131" t="s">
        <v>61</v>
      </c>
      <c r="M131" t="s">
        <v>213</v>
      </c>
      <c r="N131">
        <v>0.54900000000000004</v>
      </c>
      <c r="O131">
        <v>9.4</v>
      </c>
      <c r="P131">
        <v>28.3</v>
      </c>
      <c r="R131" s="4">
        <v>1</v>
      </c>
      <c r="S131" s="4">
        <v>1</v>
      </c>
      <c r="T131" s="4"/>
      <c r="U131" s="4">
        <f t="shared" si="13"/>
        <v>71.2</v>
      </c>
      <c r="V131" s="4">
        <f t="shared" si="14"/>
        <v>71.2</v>
      </c>
      <c r="W131" s="4">
        <f t="shared" si="15"/>
        <v>71.2</v>
      </c>
      <c r="X131" s="5"/>
      <c r="Y131" s="5"/>
      <c r="AD131" s="4">
        <v>2</v>
      </c>
      <c r="AE131" s="4" t="s">
        <v>473</v>
      </c>
      <c r="AF131" s="24">
        <f t="shared" si="16"/>
        <v>363.75815599999999</v>
      </c>
      <c r="AG131" s="4">
        <f t="shared" si="17"/>
        <v>363.75815599999999</v>
      </c>
      <c r="AH131" s="4">
        <f t="shared" si="18"/>
        <v>363.75815599999999</v>
      </c>
      <c r="AI131" s="5"/>
      <c r="AJ131" s="5"/>
      <c r="AO131" s="4"/>
      <c r="AP131" s="4">
        <v>109</v>
      </c>
      <c r="AQ131" s="5"/>
      <c r="AR131" s="4"/>
      <c r="AS131" s="4"/>
      <c r="AT131" s="4">
        <f t="shared" si="19"/>
        <v>0.89179999999999993</v>
      </c>
      <c r="AU131" s="4">
        <f t="shared" si="20"/>
        <v>10.540479928235031</v>
      </c>
      <c r="AV131" s="4">
        <f t="shared" si="21"/>
        <v>380.89567684559256</v>
      </c>
    </row>
    <row r="132" spans="1:48" x14ac:dyDescent="0.2">
      <c r="A132" s="1">
        <v>44119</v>
      </c>
      <c r="B132" t="s">
        <v>396</v>
      </c>
      <c r="C132" t="s">
        <v>295</v>
      </c>
      <c r="D132">
        <v>82</v>
      </c>
      <c r="E132">
        <v>1</v>
      </c>
      <c r="F132">
        <v>1</v>
      </c>
      <c r="G132" t="s">
        <v>60</v>
      </c>
      <c r="H132" t="s">
        <v>212</v>
      </c>
      <c r="I132">
        <v>5.3600000000000002E-2</v>
      </c>
      <c r="J132">
        <v>1.26</v>
      </c>
      <c r="K132">
        <v>22.5</v>
      </c>
      <c r="L132" t="s">
        <v>61</v>
      </c>
      <c r="M132" t="s">
        <v>213</v>
      </c>
      <c r="N132">
        <v>0.48899999999999999</v>
      </c>
      <c r="O132">
        <v>8.35</v>
      </c>
      <c r="P132">
        <v>19.2</v>
      </c>
      <c r="R132" s="4">
        <v>1</v>
      </c>
      <c r="S132" s="4">
        <v>1</v>
      </c>
      <c r="T132" s="4"/>
      <c r="U132" s="4">
        <f t="shared" si="13"/>
        <v>22.5</v>
      </c>
      <c r="V132" s="4">
        <f t="shared" si="14"/>
        <v>22.5</v>
      </c>
      <c r="W132" s="4">
        <f t="shared" si="15"/>
        <v>22.5</v>
      </c>
      <c r="AD132" s="4">
        <v>2</v>
      </c>
      <c r="AE132" s="4" t="s">
        <v>473</v>
      </c>
      <c r="AF132" s="24">
        <f t="shared" si="16"/>
        <v>258.16645474999984</v>
      </c>
      <c r="AG132" s="4">
        <f t="shared" si="17"/>
        <v>258.16645474999984</v>
      </c>
      <c r="AH132" s="4">
        <f t="shared" si="18"/>
        <v>258.16645474999984</v>
      </c>
      <c r="AO132" s="4"/>
      <c r="AP132" s="4">
        <v>110</v>
      </c>
      <c r="AR132" s="4"/>
      <c r="AS132" s="4"/>
      <c r="AT132" s="4">
        <f t="shared" si="19"/>
        <v>0.89079999999999993</v>
      </c>
      <c r="AU132" s="4">
        <f t="shared" si="20"/>
        <v>9.3735967669510565</v>
      </c>
      <c r="AV132" s="4">
        <f t="shared" si="21"/>
        <v>280.04681024145657</v>
      </c>
    </row>
    <row r="133" spans="1:48" x14ac:dyDescent="0.2">
      <c r="A133" s="1">
        <v>44119</v>
      </c>
      <c r="B133" t="s">
        <v>396</v>
      </c>
      <c r="C133" t="s">
        <v>296</v>
      </c>
      <c r="D133">
        <v>83</v>
      </c>
      <c r="E133">
        <v>1</v>
      </c>
      <c r="F133">
        <v>1</v>
      </c>
      <c r="G133" t="s">
        <v>60</v>
      </c>
      <c r="H133" t="s">
        <v>212</v>
      </c>
      <c r="I133">
        <v>7.5200000000000003E-2</v>
      </c>
      <c r="J133">
        <v>1.67</v>
      </c>
      <c r="K133">
        <v>34.1</v>
      </c>
      <c r="L133" t="s">
        <v>61</v>
      </c>
      <c r="M133" t="s">
        <v>213</v>
      </c>
      <c r="N133">
        <v>0.72799999999999998</v>
      </c>
      <c r="O133">
        <v>12.5</v>
      </c>
      <c r="P133">
        <v>55.2</v>
      </c>
      <c r="R133" s="4">
        <v>1</v>
      </c>
      <c r="S133" s="4">
        <v>1</v>
      </c>
      <c r="T133" s="4"/>
      <c r="U133" s="4">
        <f t="shared" si="13"/>
        <v>34.1</v>
      </c>
      <c r="V133" s="4">
        <f t="shared" si="14"/>
        <v>34.1</v>
      </c>
      <c r="W133" s="4">
        <f t="shared" si="15"/>
        <v>34.1</v>
      </c>
      <c r="X133" s="5"/>
      <c r="Y133" s="5"/>
      <c r="AD133" s="4">
        <v>2</v>
      </c>
      <c r="AE133" s="4" t="s">
        <v>473</v>
      </c>
      <c r="AF133" s="24">
        <f t="shared" si="16"/>
        <v>666.97687499999995</v>
      </c>
      <c r="AG133" s="4">
        <f t="shared" si="17"/>
        <v>666.97687499999995</v>
      </c>
      <c r="AH133" s="4">
        <f t="shared" si="18"/>
        <v>666.97687499999995</v>
      </c>
      <c r="AI133" s="5"/>
      <c r="AJ133" s="5"/>
      <c r="AO133" s="4"/>
      <c r="AP133" s="4">
        <v>111</v>
      </c>
      <c r="AQ133" s="5"/>
      <c r="AR133" s="4"/>
      <c r="AS133" s="4"/>
      <c r="AT133" s="4">
        <f t="shared" si="19"/>
        <v>0.88979999999999992</v>
      </c>
      <c r="AU133" s="4">
        <f t="shared" si="20"/>
        <v>14.048100696785795</v>
      </c>
      <c r="AV133" s="4">
        <f t="shared" si="21"/>
        <v>685.21875716298428</v>
      </c>
    </row>
    <row r="134" spans="1:48" x14ac:dyDescent="0.2">
      <c r="A134" s="1">
        <v>44119</v>
      </c>
      <c r="B134" t="s">
        <v>396</v>
      </c>
      <c r="C134" t="s">
        <v>297</v>
      </c>
      <c r="D134">
        <v>84</v>
      </c>
      <c r="E134">
        <v>1</v>
      </c>
      <c r="F134">
        <v>1</v>
      </c>
      <c r="G134" t="s">
        <v>60</v>
      </c>
      <c r="H134" t="s">
        <v>212</v>
      </c>
      <c r="I134">
        <v>7.4399999999999994E-2</v>
      </c>
      <c r="J134">
        <v>1.67</v>
      </c>
      <c r="K134">
        <v>34.299999999999997</v>
      </c>
      <c r="L134" t="s">
        <v>61</v>
      </c>
      <c r="M134" t="s">
        <v>213</v>
      </c>
      <c r="N134">
        <v>0.434</v>
      </c>
      <c r="O134">
        <v>7.35</v>
      </c>
      <c r="P134">
        <v>10.6</v>
      </c>
      <c r="R134" s="4">
        <v>1</v>
      </c>
      <c r="S134" s="4">
        <v>1</v>
      </c>
      <c r="T134" s="4"/>
      <c r="U134" s="4">
        <f t="shared" si="13"/>
        <v>34.299999999999997</v>
      </c>
      <c r="V134" s="4">
        <f t="shared" si="14"/>
        <v>34.299999999999997</v>
      </c>
      <c r="W134" s="4">
        <f t="shared" si="15"/>
        <v>34.299999999999997</v>
      </c>
      <c r="X134" s="5"/>
      <c r="Y134" s="5"/>
      <c r="Z134" s="7"/>
      <c r="AA134" s="7"/>
      <c r="AB134" s="4"/>
      <c r="AC134" s="4"/>
      <c r="AD134" s="4">
        <v>2</v>
      </c>
      <c r="AE134" s="4" t="s">
        <v>473</v>
      </c>
      <c r="AF134" s="24">
        <f t="shared" si="16"/>
        <v>156.24398474999998</v>
      </c>
      <c r="AG134" s="4">
        <f t="shared" si="17"/>
        <v>156.24398474999998</v>
      </c>
      <c r="AH134" s="4">
        <f t="shared" si="18"/>
        <v>156.24398474999998</v>
      </c>
      <c r="AI134" s="5"/>
      <c r="AJ134" s="5"/>
      <c r="AK134" s="7"/>
      <c r="AL134" s="7"/>
      <c r="AM134" s="4"/>
      <c r="AN134" s="4"/>
      <c r="AO134" s="4"/>
      <c r="AP134" s="4">
        <v>112</v>
      </c>
      <c r="AQ134" s="5"/>
      <c r="AR134" s="4"/>
      <c r="AS134" s="4"/>
      <c r="AT134" s="4">
        <f t="shared" si="19"/>
        <v>0.88879999999999992</v>
      </c>
      <c r="AU134" s="4">
        <f t="shared" si="20"/>
        <v>8.2695769576957705</v>
      </c>
      <c r="AV134" s="4">
        <f t="shared" si="21"/>
        <v>184.81047206318294</v>
      </c>
    </row>
    <row r="135" spans="1:48" x14ac:dyDescent="0.2">
      <c r="A135" s="1">
        <v>44119</v>
      </c>
      <c r="B135" t="s">
        <v>396</v>
      </c>
      <c r="C135" t="s">
        <v>298</v>
      </c>
      <c r="D135">
        <v>85</v>
      </c>
      <c r="E135">
        <v>1</v>
      </c>
      <c r="F135">
        <v>1</v>
      </c>
      <c r="G135" t="s">
        <v>60</v>
      </c>
      <c r="H135" t="s">
        <v>212</v>
      </c>
      <c r="I135">
        <v>6.1699999999999998E-2</v>
      </c>
      <c r="J135">
        <v>1.42</v>
      </c>
      <c r="K135">
        <v>27</v>
      </c>
      <c r="L135" t="s">
        <v>61</v>
      </c>
      <c r="M135" t="s">
        <v>213</v>
      </c>
      <c r="N135">
        <v>0.60299999999999998</v>
      </c>
      <c r="O135">
        <v>10.3</v>
      </c>
      <c r="P135">
        <v>36</v>
      </c>
      <c r="R135" s="4">
        <v>1</v>
      </c>
      <c r="S135" s="4">
        <v>1</v>
      </c>
      <c r="T135" s="4"/>
      <c r="U135" s="4">
        <f t="shared" si="13"/>
        <v>27</v>
      </c>
      <c r="V135" s="4">
        <f t="shared" si="14"/>
        <v>27</v>
      </c>
      <c r="W135" s="4">
        <f t="shared" si="15"/>
        <v>27</v>
      </c>
      <c r="X135" s="4"/>
      <c r="Y135" s="4"/>
      <c r="Z135" s="4"/>
      <c r="AA135" s="4"/>
      <c r="AB135" s="7"/>
      <c r="AC135" s="7"/>
      <c r="AD135" s="4">
        <v>2</v>
      </c>
      <c r="AE135" s="4" t="s">
        <v>473</v>
      </c>
      <c r="AF135" s="24">
        <f t="shared" si="16"/>
        <v>453.10193900000002</v>
      </c>
      <c r="AG135" s="4">
        <f t="shared" si="17"/>
        <v>453.10193900000002</v>
      </c>
      <c r="AH135" s="4">
        <f t="shared" si="18"/>
        <v>453.10193900000002</v>
      </c>
      <c r="AI135" s="4"/>
      <c r="AJ135" s="4"/>
      <c r="AK135" s="4"/>
      <c r="AL135" s="4"/>
      <c r="AM135" s="7"/>
      <c r="AN135" s="7"/>
      <c r="AO135" s="4"/>
      <c r="AP135" s="4">
        <v>113</v>
      </c>
      <c r="AQ135" s="4"/>
      <c r="AR135" s="4"/>
      <c r="AS135" s="4"/>
      <c r="AT135" s="4">
        <f t="shared" si="19"/>
        <v>0.88779999999999992</v>
      </c>
      <c r="AU135" s="4">
        <f t="shared" si="20"/>
        <v>11.601712097319218</v>
      </c>
      <c r="AV135" s="4">
        <f t="shared" si="21"/>
        <v>472.7828684811119</v>
      </c>
    </row>
    <row r="136" spans="1:48" x14ac:dyDescent="0.2">
      <c r="A136" s="1">
        <v>44119</v>
      </c>
      <c r="B136" t="s">
        <v>396</v>
      </c>
      <c r="C136" t="s">
        <v>299</v>
      </c>
      <c r="D136">
        <v>86</v>
      </c>
      <c r="E136">
        <v>1</v>
      </c>
      <c r="F136">
        <v>1</v>
      </c>
      <c r="G136" t="s">
        <v>60</v>
      </c>
      <c r="H136" t="s">
        <v>212</v>
      </c>
      <c r="I136">
        <v>6.0600000000000001E-2</v>
      </c>
      <c r="J136">
        <v>1.38</v>
      </c>
      <c r="K136">
        <v>26</v>
      </c>
      <c r="L136" t="s">
        <v>61</v>
      </c>
      <c r="M136" t="s">
        <v>213</v>
      </c>
      <c r="N136">
        <v>0.52900000000000003</v>
      </c>
      <c r="O136">
        <v>8.9600000000000009</v>
      </c>
      <c r="P136">
        <v>24.5</v>
      </c>
      <c r="R136" s="4">
        <v>1</v>
      </c>
      <c r="S136" s="4">
        <v>1</v>
      </c>
      <c r="T136" s="4"/>
      <c r="U136" s="4">
        <f t="shared" si="13"/>
        <v>26</v>
      </c>
      <c r="V136" s="4">
        <f t="shared" si="14"/>
        <v>26</v>
      </c>
      <c r="W136" s="4">
        <f t="shared" si="15"/>
        <v>26</v>
      </c>
      <c r="X136" s="5"/>
      <c r="Y136" s="5"/>
      <c r="Z136" s="4"/>
      <c r="AA136" s="4"/>
      <c r="AB136" s="5"/>
      <c r="AC136" s="5"/>
      <c r="AD136" s="4">
        <v>2</v>
      </c>
      <c r="AE136" s="4" t="s">
        <v>473</v>
      </c>
      <c r="AF136" s="24">
        <f t="shared" si="16"/>
        <v>319.68812735999995</v>
      </c>
      <c r="AG136" s="4">
        <f t="shared" si="17"/>
        <v>319.68812735999995</v>
      </c>
      <c r="AH136" s="4">
        <f t="shared" si="18"/>
        <v>319.68812735999995</v>
      </c>
      <c r="AI136" s="5"/>
      <c r="AJ136" s="5"/>
      <c r="AK136" s="4"/>
      <c r="AL136" s="4"/>
      <c r="AM136" s="5"/>
      <c r="AN136" s="5"/>
      <c r="AO136" s="4"/>
      <c r="AP136" s="4">
        <v>114</v>
      </c>
      <c r="AQ136" s="5"/>
      <c r="AR136" s="4"/>
      <c r="AS136" s="4"/>
      <c r="AT136" s="4">
        <f t="shared" si="19"/>
        <v>0.88679999999999992</v>
      </c>
      <c r="AU136" s="4">
        <f t="shared" si="20"/>
        <v>10.103743797925127</v>
      </c>
      <c r="AV136" s="4">
        <f t="shared" si="21"/>
        <v>343.12755455699801</v>
      </c>
    </row>
    <row r="137" spans="1:48" x14ac:dyDescent="0.2">
      <c r="A137" s="1">
        <v>44119</v>
      </c>
      <c r="B137" t="s">
        <v>396</v>
      </c>
      <c r="C137" t="s">
        <v>300</v>
      </c>
      <c r="D137">
        <v>87</v>
      </c>
      <c r="E137">
        <v>1</v>
      </c>
      <c r="F137">
        <v>1</v>
      </c>
      <c r="G137" t="s">
        <v>60</v>
      </c>
      <c r="H137" t="s">
        <v>212</v>
      </c>
      <c r="I137">
        <v>0.17499999999999999</v>
      </c>
      <c r="J137">
        <v>3.52</v>
      </c>
      <c r="K137">
        <v>88.4</v>
      </c>
      <c r="L137" t="s">
        <v>61</v>
      </c>
      <c r="M137" t="s">
        <v>213</v>
      </c>
      <c r="N137">
        <v>0.52700000000000002</v>
      </c>
      <c r="O137">
        <v>9.09</v>
      </c>
      <c r="P137">
        <v>25.6</v>
      </c>
      <c r="R137" s="4">
        <v>1</v>
      </c>
      <c r="S137" s="4">
        <v>1</v>
      </c>
      <c r="T137" s="4"/>
      <c r="U137" s="4">
        <f t="shared" si="13"/>
        <v>88.4</v>
      </c>
      <c r="V137" s="4">
        <f t="shared" si="14"/>
        <v>88.4</v>
      </c>
      <c r="W137" s="4">
        <f t="shared" si="15"/>
        <v>88.4</v>
      </c>
      <c r="Z137" s="7"/>
      <c r="AA137" s="7"/>
      <c r="AD137" s="4">
        <v>2</v>
      </c>
      <c r="AE137" s="4" t="s">
        <v>473</v>
      </c>
      <c r="AF137" s="24">
        <f t="shared" si="16"/>
        <v>332.73553250999998</v>
      </c>
      <c r="AG137" s="4">
        <f t="shared" si="17"/>
        <v>332.73553250999998</v>
      </c>
      <c r="AH137" s="4">
        <f t="shared" si="18"/>
        <v>332.73553250999998</v>
      </c>
      <c r="AK137" s="7"/>
      <c r="AL137" s="7"/>
      <c r="AO137" s="4"/>
      <c r="AP137" s="4">
        <v>115</v>
      </c>
      <c r="AR137" s="4"/>
      <c r="AS137" s="4"/>
      <c r="AT137" s="4">
        <f t="shared" si="19"/>
        <v>0.88579999999999992</v>
      </c>
      <c r="AU137" s="4">
        <f t="shared" si="20"/>
        <v>10.261910137728607</v>
      </c>
      <c r="AV137" s="4">
        <f t="shared" si="21"/>
        <v>356.80232856364864</v>
      </c>
    </row>
    <row r="138" spans="1:48" x14ac:dyDescent="0.2">
      <c r="A138" s="1">
        <v>44119</v>
      </c>
      <c r="B138" t="s">
        <v>396</v>
      </c>
      <c r="C138" t="s">
        <v>234</v>
      </c>
      <c r="D138">
        <v>17</v>
      </c>
      <c r="E138">
        <v>1</v>
      </c>
      <c r="F138">
        <v>1</v>
      </c>
      <c r="G138" t="s">
        <v>60</v>
      </c>
      <c r="H138" t="s">
        <v>212</v>
      </c>
      <c r="I138">
        <v>5.6399999999999999E-2</v>
      </c>
      <c r="J138">
        <v>1.32</v>
      </c>
      <c r="K138">
        <v>24.2</v>
      </c>
      <c r="L138" t="s">
        <v>61</v>
      </c>
      <c r="M138" t="s">
        <v>213</v>
      </c>
      <c r="N138">
        <v>0.48699999999999999</v>
      </c>
      <c r="O138">
        <v>8.34</v>
      </c>
      <c r="P138">
        <v>19.100000000000001</v>
      </c>
      <c r="R138" s="4">
        <v>1</v>
      </c>
      <c r="S138" s="4">
        <v>1</v>
      </c>
      <c r="T138" s="4"/>
      <c r="U138" s="4">
        <f t="shared" si="13"/>
        <v>24.2</v>
      </c>
      <c r="V138" s="4">
        <f t="shared" si="14"/>
        <v>24.2</v>
      </c>
      <c r="W138" s="4">
        <f t="shared" si="15"/>
        <v>24.2</v>
      </c>
      <c r="X138" s="5">
        <f>100*(W138-25)/25</f>
        <v>-3.2000000000000028</v>
      </c>
      <c r="Y138" s="5" t="str">
        <f>IF((ABS(X138))&lt;=20,"PASS","FAIL")</f>
        <v>PASS</v>
      </c>
      <c r="AB138" s="7"/>
      <c r="AC138" s="7"/>
      <c r="AD138" s="4">
        <v>2</v>
      </c>
      <c r="AE138" s="4" t="s">
        <v>473</v>
      </c>
      <c r="AF138" s="24">
        <f t="shared" si="16"/>
        <v>257.15379275999987</v>
      </c>
      <c r="AG138" s="4">
        <f t="shared" si="17"/>
        <v>257.15379275999987</v>
      </c>
      <c r="AH138" s="4">
        <f t="shared" si="18"/>
        <v>257.15379275999987</v>
      </c>
      <c r="AI138" s="5">
        <f>100*(AH138-25)/25</f>
        <v>928.6151710399995</v>
      </c>
      <c r="AJ138" s="5" t="str">
        <f>IF((ABS(AI138))&lt;=20,"PASS","FAIL")</f>
        <v>FAIL</v>
      </c>
      <c r="AM138" s="7"/>
      <c r="AN138" s="7"/>
      <c r="AO138" s="4"/>
      <c r="AP138" s="4">
        <v>116</v>
      </c>
      <c r="AQ138" s="5">
        <f>O138</f>
        <v>8.34</v>
      </c>
      <c r="AR138" s="4">
        <f t="shared" si="22"/>
        <v>0.92615213770127702</v>
      </c>
      <c r="AS138" s="4"/>
      <c r="AT138" s="4">
        <f t="shared" si="19"/>
        <v>0.88479999999999992</v>
      </c>
      <c r="AU138" s="4">
        <f t="shared" si="20"/>
        <v>9.4258589511754067</v>
      </c>
      <c r="AV138" s="4">
        <f t="shared" si="21"/>
        <v>284.55944294477933</v>
      </c>
    </row>
    <row r="139" spans="1:48" x14ac:dyDescent="0.2">
      <c r="A139" s="1">
        <v>44119</v>
      </c>
      <c r="B139" t="s">
        <v>396</v>
      </c>
      <c r="C139" t="s">
        <v>214</v>
      </c>
      <c r="D139" t="s">
        <v>13</v>
      </c>
      <c r="E139">
        <v>1</v>
      </c>
      <c r="F139">
        <v>1</v>
      </c>
      <c r="G139" t="s">
        <v>60</v>
      </c>
      <c r="H139" t="s">
        <v>212</v>
      </c>
      <c r="I139">
        <v>-5.9500000000000004E-3</v>
      </c>
      <c r="J139">
        <v>-4.8599999999999997E-2</v>
      </c>
      <c r="K139">
        <v>-14.1</v>
      </c>
      <c r="L139" t="s">
        <v>61</v>
      </c>
      <c r="M139" t="s">
        <v>213</v>
      </c>
      <c r="N139">
        <v>-4.4799999999999996E-3</v>
      </c>
      <c r="O139">
        <v>-3.32E-2</v>
      </c>
      <c r="P139">
        <v>-52.6</v>
      </c>
      <c r="R139" s="4">
        <v>1</v>
      </c>
      <c r="S139" s="4">
        <v>1</v>
      </c>
      <c r="T139" s="4"/>
      <c r="U139" s="4">
        <f t="shared" si="13"/>
        <v>-14.1</v>
      </c>
      <c r="V139" s="4">
        <f t="shared" si="14"/>
        <v>-14.1</v>
      </c>
      <c r="W139" s="4">
        <f t="shared" si="15"/>
        <v>-14.1</v>
      </c>
      <c r="X139" s="4"/>
      <c r="Y139" s="4"/>
      <c r="Z139" s="4"/>
      <c r="AA139" s="4"/>
      <c r="AB139" s="7"/>
      <c r="AC139" s="7"/>
      <c r="AD139" s="4">
        <v>2</v>
      </c>
      <c r="AE139" s="4" t="s">
        <v>473</v>
      </c>
      <c r="AF139" s="24">
        <f t="shared" si="16"/>
        <v>-637.30008667489608</v>
      </c>
      <c r="AG139" s="4">
        <f t="shared" si="17"/>
        <v>-637.30008667489608</v>
      </c>
      <c r="AH139" s="4">
        <f t="shared" si="18"/>
        <v>-637.30008667489608</v>
      </c>
      <c r="AI139" s="4"/>
      <c r="AJ139" s="4"/>
      <c r="AK139" s="4"/>
      <c r="AL139" s="4"/>
      <c r="AM139" s="7"/>
      <c r="AN139" s="7"/>
      <c r="AO139" s="4"/>
      <c r="AP139" s="4">
        <v>117</v>
      </c>
      <c r="AQ139" s="4"/>
      <c r="AR139" s="4"/>
      <c r="AS139" s="4"/>
      <c r="AT139" s="4">
        <f t="shared" si="19"/>
        <v>0.88379999999999992</v>
      </c>
      <c r="AU139" s="4">
        <f t="shared" si="20"/>
        <v>-3.7565059968318625E-2</v>
      </c>
      <c r="AV139" s="4">
        <f t="shared" si="21"/>
        <v>-526.19292906013197</v>
      </c>
    </row>
    <row r="140" spans="1:48" x14ac:dyDescent="0.2">
      <c r="A140" s="1">
        <v>44119</v>
      </c>
      <c r="B140" t="s">
        <v>396</v>
      </c>
      <c r="C140" t="s">
        <v>301</v>
      </c>
      <c r="D140">
        <v>88</v>
      </c>
      <c r="E140">
        <v>1</v>
      </c>
      <c r="F140">
        <v>1</v>
      </c>
      <c r="G140" t="s">
        <v>60</v>
      </c>
      <c r="H140" t="s">
        <v>212</v>
      </c>
      <c r="I140">
        <v>0.113</v>
      </c>
      <c r="J140">
        <v>1.94</v>
      </c>
      <c r="K140">
        <v>42</v>
      </c>
      <c r="L140" t="s">
        <v>61</v>
      </c>
      <c r="M140" t="s">
        <v>213</v>
      </c>
      <c r="N140">
        <v>1.61</v>
      </c>
      <c r="O140">
        <v>27.9</v>
      </c>
      <c r="P140">
        <v>191</v>
      </c>
      <c r="R140" s="4">
        <v>1</v>
      </c>
      <c r="S140" s="4">
        <v>1</v>
      </c>
      <c r="T140" s="4"/>
      <c r="U140" s="4">
        <f t="shared" si="13"/>
        <v>42</v>
      </c>
      <c r="V140" s="4">
        <f t="shared" si="14"/>
        <v>42</v>
      </c>
      <c r="W140" s="4">
        <f t="shared" si="15"/>
        <v>42</v>
      </c>
      <c r="X140" s="5"/>
      <c r="Y140" s="5"/>
      <c r="Z140" s="7"/>
      <c r="AA140" s="7"/>
      <c r="AD140" s="4">
        <v>2</v>
      </c>
      <c r="AE140" s="4" t="s">
        <v>473</v>
      </c>
      <c r="AF140" s="24">
        <f t="shared" si="16"/>
        <v>1984.4290109999993</v>
      </c>
      <c r="AG140" s="4">
        <f t="shared" si="17"/>
        <v>1984.4290109999993</v>
      </c>
      <c r="AH140" s="4">
        <f t="shared" si="18"/>
        <v>1984.4290109999993</v>
      </c>
      <c r="AI140" s="5"/>
      <c r="AJ140" s="5"/>
      <c r="AK140" s="7"/>
      <c r="AL140" s="7"/>
      <c r="AO140" s="4"/>
      <c r="AP140" s="4">
        <v>118</v>
      </c>
      <c r="AQ140" s="5"/>
      <c r="AR140" s="4"/>
      <c r="AS140" s="4"/>
      <c r="AT140" s="4">
        <f t="shared" si="19"/>
        <v>0.88279999999999992</v>
      </c>
      <c r="AU140" s="4">
        <f t="shared" si="20"/>
        <v>31.603987313094699</v>
      </c>
      <c r="AV140" s="4">
        <f t="shared" si="21"/>
        <v>2234.8538618216248</v>
      </c>
    </row>
    <row r="141" spans="1:48" x14ac:dyDescent="0.2">
      <c r="A141" s="1">
        <v>44119</v>
      </c>
      <c r="B141" t="s">
        <v>396</v>
      </c>
      <c r="C141" t="s">
        <v>302</v>
      </c>
      <c r="D141">
        <v>89</v>
      </c>
      <c r="E141">
        <v>1</v>
      </c>
      <c r="F141">
        <v>1</v>
      </c>
      <c r="G141" t="s">
        <v>60</v>
      </c>
      <c r="H141" t="s">
        <v>212</v>
      </c>
      <c r="I141">
        <v>0.11700000000000001</v>
      </c>
      <c r="J141">
        <v>2.4</v>
      </c>
      <c r="K141">
        <v>55.3</v>
      </c>
      <c r="L141" t="s">
        <v>61</v>
      </c>
      <c r="M141" t="s">
        <v>213</v>
      </c>
      <c r="N141">
        <v>0.65300000000000002</v>
      </c>
      <c r="O141">
        <v>11.1</v>
      </c>
      <c r="P141">
        <v>42.8</v>
      </c>
      <c r="R141" s="4">
        <v>1</v>
      </c>
      <c r="S141" s="4">
        <v>1</v>
      </c>
      <c r="T141" s="4"/>
      <c r="U141" s="4">
        <f t="shared" si="13"/>
        <v>55.3</v>
      </c>
      <c r="V141" s="4">
        <f t="shared" si="14"/>
        <v>55.3</v>
      </c>
      <c r="W141" s="4">
        <f t="shared" si="15"/>
        <v>55.3</v>
      </c>
      <c r="Z141" s="7"/>
      <c r="AA141" s="7"/>
      <c r="AB141" s="7"/>
      <c r="AC141" s="7"/>
      <c r="AD141" s="4">
        <v>2</v>
      </c>
      <c r="AE141" s="4" t="s">
        <v>473</v>
      </c>
      <c r="AF141" s="24">
        <f t="shared" si="16"/>
        <v>531.61709099999973</v>
      </c>
      <c r="AG141" s="4">
        <f t="shared" si="17"/>
        <v>531.61709099999973</v>
      </c>
      <c r="AH141" s="4">
        <f t="shared" si="18"/>
        <v>531.61709099999973</v>
      </c>
      <c r="AK141" s="7"/>
      <c r="AL141" s="7"/>
      <c r="AM141" s="7"/>
      <c r="AN141" s="7"/>
      <c r="AO141" s="4"/>
      <c r="AP141" s="4">
        <v>119</v>
      </c>
      <c r="AR141" s="4"/>
      <c r="AS141" s="4"/>
      <c r="AT141" s="4">
        <f t="shared" si="19"/>
        <v>0.88179999999999992</v>
      </c>
      <c r="AU141" s="4">
        <f t="shared" si="20"/>
        <v>12.587888410070311</v>
      </c>
      <c r="AV141" s="4">
        <f t="shared" si="21"/>
        <v>558.31588817508236</v>
      </c>
    </row>
    <row r="142" spans="1:48" x14ac:dyDescent="0.2">
      <c r="A142" s="1">
        <v>44119</v>
      </c>
      <c r="B142" t="s">
        <v>396</v>
      </c>
      <c r="C142" t="s">
        <v>303</v>
      </c>
      <c r="D142">
        <v>90</v>
      </c>
      <c r="E142">
        <v>1</v>
      </c>
      <c r="F142">
        <v>1</v>
      </c>
      <c r="G142" t="s">
        <v>60</v>
      </c>
      <c r="H142" t="s">
        <v>212</v>
      </c>
      <c r="I142">
        <v>0.193</v>
      </c>
      <c r="J142">
        <v>3.82</v>
      </c>
      <c r="K142">
        <v>97.4</v>
      </c>
      <c r="L142" t="s">
        <v>61</v>
      </c>
      <c r="M142" t="s">
        <v>213</v>
      </c>
      <c r="N142">
        <v>0.65400000000000003</v>
      </c>
      <c r="O142">
        <v>11.2</v>
      </c>
      <c r="P142">
        <v>43.8</v>
      </c>
      <c r="R142" s="4">
        <v>1</v>
      </c>
      <c r="S142" s="4">
        <v>1</v>
      </c>
      <c r="T142" s="4"/>
      <c r="U142" s="4">
        <f t="shared" si="13"/>
        <v>97.4</v>
      </c>
      <c r="V142" s="4">
        <f t="shared" si="14"/>
        <v>97.4</v>
      </c>
      <c r="W142" s="4">
        <f t="shared" si="15"/>
        <v>97.4</v>
      </c>
      <c r="AB142" s="7"/>
      <c r="AC142" s="7"/>
      <c r="AD142" s="4">
        <v>2</v>
      </c>
      <c r="AE142" s="4" t="s">
        <v>473</v>
      </c>
      <c r="AF142" s="24">
        <f t="shared" si="16"/>
        <v>541.37182399999995</v>
      </c>
      <c r="AG142" s="4">
        <f t="shared" si="17"/>
        <v>541.37182399999995</v>
      </c>
      <c r="AH142" s="4">
        <f t="shared" si="18"/>
        <v>541.37182399999995</v>
      </c>
      <c r="AM142" s="7"/>
      <c r="AN142" s="7"/>
      <c r="AO142" s="4"/>
      <c r="AP142" s="4">
        <v>120</v>
      </c>
      <c r="AR142" s="4"/>
      <c r="AS142" s="4"/>
      <c r="AT142" s="4">
        <f t="shared" si="19"/>
        <v>0.88079999999999992</v>
      </c>
      <c r="AU142" s="4">
        <f t="shared" si="20"/>
        <v>12.715712988192553</v>
      </c>
      <c r="AV142" s="4">
        <f t="shared" si="21"/>
        <v>569.41256194311018</v>
      </c>
    </row>
    <row r="143" spans="1:48" x14ac:dyDescent="0.2">
      <c r="A143" s="1">
        <v>44119</v>
      </c>
      <c r="B143" t="s">
        <v>396</v>
      </c>
      <c r="C143" t="s">
        <v>304</v>
      </c>
      <c r="D143" s="19">
        <v>91</v>
      </c>
      <c r="E143">
        <v>1</v>
      </c>
      <c r="F143">
        <v>1</v>
      </c>
      <c r="G143" t="s">
        <v>60</v>
      </c>
      <c r="H143" t="s">
        <v>212</v>
      </c>
      <c r="I143">
        <v>6.2799999999999995E-2</v>
      </c>
      <c r="J143">
        <v>1.38</v>
      </c>
      <c r="K143">
        <v>25.9</v>
      </c>
      <c r="L143" t="s">
        <v>61</v>
      </c>
      <c r="M143" t="s">
        <v>213</v>
      </c>
      <c r="N143">
        <v>0.624</v>
      </c>
      <c r="O143">
        <v>10.6</v>
      </c>
      <c r="P143">
        <v>38.700000000000003</v>
      </c>
      <c r="R143" s="4">
        <v>1</v>
      </c>
      <c r="S143" s="4">
        <v>1</v>
      </c>
      <c r="T143" s="4"/>
      <c r="U143" s="4">
        <f t="shared" si="13"/>
        <v>25.9</v>
      </c>
      <c r="V143" s="4">
        <f t="shared" si="14"/>
        <v>25.9</v>
      </c>
      <c r="W143" s="4">
        <f t="shared" si="15"/>
        <v>25.9</v>
      </c>
      <c r="X143" s="5"/>
      <c r="Y143" s="5"/>
      <c r="Z143" s="7">
        <f>ABS(100*ABS(W143-W135)/AVERAGE(W143,W135))</f>
        <v>4.1587901701323302</v>
      </c>
      <c r="AA143" s="7" t="str">
        <f>IF(W143&gt;10, (IF((AND(Z143&gt;=0,Z143&lt;=20)=TRUE),"PASS","FAIL")),(IF((AND(Z143&gt;=0,Z143&lt;=50)=TRUE),"PASS","FAIL")))</f>
        <v>PASS</v>
      </c>
      <c r="AB143" s="7"/>
      <c r="AC143" s="7"/>
      <c r="AD143" s="4">
        <v>2</v>
      </c>
      <c r="AE143" s="4" t="s">
        <v>473</v>
      </c>
      <c r="AF143" s="24">
        <f t="shared" si="16"/>
        <v>482.64455599999985</v>
      </c>
      <c r="AG143" s="4">
        <f t="shared" si="17"/>
        <v>482.64455599999985</v>
      </c>
      <c r="AH143" s="4">
        <f t="shared" si="18"/>
        <v>482.64455599999985</v>
      </c>
      <c r="AI143" s="5"/>
      <c r="AJ143" s="5"/>
      <c r="AK143" s="7">
        <f>ABS(100*ABS(AH143-AH135)/AVERAGE(AH143,AH135))</f>
        <v>6.3142351390800222</v>
      </c>
      <c r="AL143" s="7" t="str">
        <f>IF(AH143&gt;10, (IF((AND(AK143&gt;=0,AK143&lt;=20)=TRUE),"PASS","FAIL")),(IF((AND(AK143&gt;=0,AK143&lt;=50)=TRUE),"PASS","FAIL")))</f>
        <v>PASS</v>
      </c>
      <c r="AM143" s="7"/>
      <c r="AN143" s="7"/>
      <c r="AO143" s="4"/>
      <c r="AP143" s="4">
        <v>121</v>
      </c>
      <c r="AQ143" s="5"/>
      <c r="AR143" s="4"/>
      <c r="AS143" s="4"/>
      <c r="AT143" s="4">
        <f t="shared" si="19"/>
        <v>0.87979999999999992</v>
      </c>
      <c r="AU143" s="4">
        <f t="shared" si="20"/>
        <v>12.048192771084338</v>
      </c>
      <c r="AV143" s="4">
        <f t="shared" si="21"/>
        <v>511.48976629409208</v>
      </c>
    </row>
    <row r="144" spans="1:48" x14ac:dyDescent="0.2">
      <c r="A144" s="1">
        <v>44119</v>
      </c>
      <c r="B144" t="s">
        <v>396</v>
      </c>
      <c r="C144" t="s">
        <v>305</v>
      </c>
      <c r="D144" s="19">
        <v>92</v>
      </c>
      <c r="E144">
        <v>1</v>
      </c>
      <c r="F144">
        <v>1</v>
      </c>
      <c r="G144" t="s">
        <v>60</v>
      </c>
      <c r="H144" t="s">
        <v>212</v>
      </c>
      <c r="I144">
        <v>0.23699999999999999</v>
      </c>
      <c r="J144">
        <v>4.5199999999999996</v>
      </c>
      <c r="K144">
        <v>119</v>
      </c>
      <c r="L144" t="s">
        <v>61</v>
      </c>
      <c r="M144" t="s">
        <v>213</v>
      </c>
      <c r="N144">
        <v>0.91400000000000003</v>
      </c>
      <c r="O144">
        <v>15.5</v>
      </c>
      <c r="P144">
        <v>81.599999999999994</v>
      </c>
      <c r="R144" s="4">
        <v>1</v>
      </c>
      <c r="S144" s="4">
        <v>1</v>
      </c>
      <c r="T144" s="4"/>
      <c r="U144" s="4">
        <f t="shared" si="13"/>
        <v>119</v>
      </c>
      <c r="V144" s="4">
        <f t="shared" si="14"/>
        <v>119</v>
      </c>
      <c r="W144" s="4">
        <f t="shared" si="15"/>
        <v>119</v>
      </c>
      <c r="Z144" s="7"/>
      <c r="AA144" s="7"/>
      <c r="AB144" s="7">
        <f>100*((W144*10250)-(W142*10000))/(1000*250)</f>
        <v>98.3</v>
      </c>
      <c r="AC144" s="7" t="str">
        <f>IF(W144&gt;30, (IF((AND(AB144&gt;=80,AB144&lt;=120)=TRUE),"PASS","FAIL")),(IF((AND(AB144&gt;=50,AB144&lt;=150)=TRUE),"PASS","FAIL")))</f>
        <v>PASS</v>
      </c>
      <c r="AD144" s="4">
        <v>2</v>
      </c>
      <c r="AE144" s="4" t="s">
        <v>473</v>
      </c>
      <c r="AF144" s="24">
        <f t="shared" si="16"/>
        <v>948.28327499999989</v>
      </c>
      <c r="AG144" s="4">
        <f t="shared" si="17"/>
        <v>948.28327499999989</v>
      </c>
      <c r="AH144" s="4">
        <f t="shared" si="18"/>
        <v>948.28327499999989</v>
      </c>
      <c r="AK144" s="7"/>
      <c r="AL144" s="7"/>
      <c r="AM144" s="7">
        <f>100*((AH144*10250)-(AH142*10000))/(1000*250)</f>
        <v>1722.4741315000003</v>
      </c>
      <c r="AN144" s="7" t="str">
        <f>IF(AH144&gt;30, (IF((AND(AM144&gt;=80,AM144&lt;=120)=TRUE),"PASS","FAIL")),(IF((AND(AM144&gt;=50,AM144&lt;=150)=TRUE),"PASS","FAIL")))</f>
        <v>FAIL</v>
      </c>
      <c r="AO144" s="4"/>
      <c r="AP144" s="4">
        <v>122</v>
      </c>
      <c r="AR144" s="4"/>
      <c r="AS144" s="4"/>
      <c r="AT144" s="4">
        <f t="shared" si="19"/>
        <v>0.87879999999999991</v>
      </c>
      <c r="AU144" s="4">
        <f t="shared" si="20"/>
        <v>17.637687756030953</v>
      </c>
      <c r="AV144" s="4">
        <f t="shared" si="21"/>
        <v>998.47736216618512</v>
      </c>
    </row>
    <row r="145" spans="1:48" x14ac:dyDescent="0.2">
      <c r="A145" s="1">
        <v>44119</v>
      </c>
      <c r="B145" t="s">
        <v>396</v>
      </c>
      <c r="C145" t="s">
        <v>306</v>
      </c>
      <c r="D145">
        <v>93</v>
      </c>
      <c r="E145">
        <v>1</v>
      </c>
      <c r="F145">
        <v>1</v>
      </c>
      <c r="G145" t="s">
        <v>60</v>
      </c>
      <c r="H145" t="s">
        <v>212</v>
      </c>
      <c r="I145">
        <v>7.7299999999999994E-2</v>
      </c>
      <c r="J145">
        <v>1.66</v>
      </c>
      <c r="K145">
        <v>34</v>
      </c>
      <c r="L145" t="s">
        <v>61</v>
      </c>
      <c r="M145" t="s">
        <v>213</v>
      </c>
      <c r="N145">
        <v>0.99399999999999999</v>
      </c>
      <c r="O145">
        <v>16.899999999999999</v>
      </c>
      <c r="P145">
        <v>93.2</v>
      </c>
      <c r="R145" s="4">
        <v>1</v>
      </c>
      <c r="S145" s="4">
        <v>1</v>
      </c>
      <c r="T145" s="4"/>
      <c r="U145" s="4">
        <f t="shared" si="13"/>
        <v>34</v>
      </c>
      <c r="V145" s="4">
        <f t="shared" si="14"/>
        <v>34</v>
      </c>
      <c r="W145" s="4">
        <f t="shared" si="15"/>
        <v>34</v>
      </c>
      <c r="X145" s="5"/>
      <c r="Y145" s="5"/>
      <c r="AD145" s="4">
        <v>2</v>
      </c>
      <c r="AE145" s="4" t="s">
        <v>473</v>
      </c>
      <c r="AF145" s="24">
        <f t="shared" si="16"/>
        <v>1075.4761309999999</v>
      </c>
      <c r="AG145" s="4">
        <f t="shared" si="17"/>
        <v>1075.4761309999999</v>
      </c>
      <c r="AH145" s="4">
        <f t="shared" si="18"/>
        <v>1075.4761309999999</v>
      </c>
      <c r="AI145" s="5"/>
      <c r="AJ145" s="5"/>
      <c r="AO145" s="4"/>
      <c r="AP145" s="4">
        <v>123</v>
      </c>
      <c r="AQ145" s="5"/>
      <c r="AR145" s="4"/>
      <c r="AS145" s="4"/>
      <c r="AT145" s="4">
        <f t="shared" si="19"/>
        <v>0.87779999999999991</v>
      </c>
      <c r="AU145" s="4">
        <f t="shared" si="20"/>
        <v>19.252677147413991</v>
      </c>
      <c r="AV145" s="4">
        <f t="shared" si="21"/>
        <v>1140.0172128679164</v>
      </c>
    </row>
    <row r="146" spans="1:48" x14ac:dyDescent="0.2">
      <c r="A146" s="1">
        <v>44119</v>
      </c>
      <c r="B146" t="s">
        <v>396</v>
      </c>
      <c r="C146" t="s">
        <v>307</v>
      </c>
      <c r="D146">
        <v>94</v>
      </c>
      <c r="E146">
        <v>1</v>
      </c>
      <c r="F146">
        <v>1</v>
      </c>
      <c r="G146" t="s">
        <v>60</v>
      </c>
      <c r="H146" t="s">
        <v>212</v>
      </c>
      <c r="I146">
        <v>5.4600000000000003E-2</v>
      </c>
      <c r="J146">
        <v>1.21</v>
      </c>
      <c r="K146">
        <v>21.1</v>
      </c>
      <c r="L146" t="s">
        <v>61</v>
      </c>
      <c r="M146" t="s">
        <v>213</v>
      </c>
      <c r="N146">
        <v>0.434</v>
      </c>
      <c r="O146">
        <v>7.44</v>
      </c>
      <c r="P146">
        <v>11.4</v>
      </c>
      <c r="R146" s="4">
        <v>1</v>
      </c>
      <c r="S146" s="4">
        <v>1</v>
      </c>
      <c r="T146" s="4"/>
      <c r="U146" s="4">
        <f t="shared" si="13"/>
        <v>21.1</v>
      </c>
      <c r="V146" s="4">
        <f t="shared" si="14"/>
        <v>21.1</v>
      </c>
      <c r="W146" s="4">
        <f t="shared" si="15"/>
        <v>21.1</v>
      </c>
      <c r="X146" s="5"/>
      <c r="Y146" s="5"/>
      <c r="AD146" s="4">
        <v>2</v>
      </c>
      <c r="AE146" s="4" t="s">
        <v>473</v>
      </c>
      <c r="AF146" s="24">
        <f t="shared" si="16"/>
        <v>165.47129856000004</v>
      </c>
      <c r="AG146" s="4">
        <f t="shared" si="17"/>
        <v>165.47129856000004</v>
      </c>
      <c r="AH146" s="4">
        <f t="shared" si="18"/>
        <v>165.47129856000004</v>
      </c>
      <c r="AI146" s="5"/>
      <c r="AJ146" s="5"/>
      <c r="AO146" s="4"/>
      <c r="AP146" s="4">
        <v>124</v>
      </c>
      <c r="AQ146" s="5"/>
      <c r="AR146" s="4"/>
      <c r="AS146" s="4"/>
      <c r="AT146" s="4">
        <f t="shared" si="19"/>
        <v>0.87679999999999991</v>
      </c>
      <c r="AU146" s="4">
        <f t="shared" si="20"/>
        <v>8.4854014598540157</v>
      </c>
      <c r="AV146" s="4">
        <f t="shared" si="21"/>
        <v>203.41447000372966</v>
      </c>
    </row>
    <row r="147" spans="1:48" x14ac:dyDescent="0.2">
      <c r="A147" s="1">
        <v>44119</v>
      </c>
      <c r="B147" t="s">
        <v>396</v>
      </c>
      <c r="C147" t="s">
        <v>308</v>
      </c>
      <c r="D147">
        <v>95</v>
      </c>
      <c r="E147">
        <v>1</v>
      </c>
      <c r="F147">
        <v>1</v>
      </c>
      <c r="G147" t="s">
        <v>60</v>
      </c>
      <c r="H147" t="s">
        <v>212</v>
      </c>
      <c r="I147">
        <v>6.4399999999999999E-2</v>
      </c>
      <c r="J147">
        <v>1.39</v>
      </c>
      <c r="K147">
        <v>26.3</v>
      </c>
      <c r="L147" t="s">
        <v>61</v>
      </c>
      <c r="M147" t="s">
        <v>213</v>
      </c>
      <c r="N147">
        <v>0.46600000000000003</v>
      </c>
      <c r="O147">
        <v>7.93</v>
      </c>
      <c r="P147">
        <v>15.5</v>
      </c>
      <c r="R147" s="4">
        <v>1</v>
      </c>
      <c r="S147" s="4">
        <v>1</v>
      </c>
      <c r="T147" s="4"/>
      <c r="U147" s="4">
        <f t="shared" si="13"/>
        <v>26.3</v>
      </c>
      <c r="V147" s="4">
        <f t="shared" si="14"/>
        <v>26.3</v>
      </c>
      <c r="W147" s="4">
        <f t="shared" si="15"/>
        <v>26.3</v>
      </c>
      <c r="AD147" s="4">
        <v>2</v>
      </c>
      <c r="AE147" s="4" t="s">
        <v>473</v>
      </c>
      <c r="AF147" s="24">
        <f t="shared" si="16"/>
        <v>215.52049978999992</v>
      </c>
      <c r="AG147" s="4">
        <f t="shared" si="17"/>
        <v>215.52049978999992</v>
      </c>
      <c r="AH147" s="4">
        <f t="shared" si="18"/>
        <v>215.52049978999992</v>
      </c>
      <c r="AO147" s="4"/>
      <c r="AP147" s="4">
        <v>125</v>
      </c>
      <c r="AR147" s="4"/>
      <c r="AS147" s="4"/>
      <c r="AT147" s="4">
        <f t="shared" si="19"/>
        <v>0.87579999999999991</v>
      </c>
      <c r="AU147" s="4">
        <f t="shared" si="20"/>
        <v>9.0545786709294358</v>
      </c>
      <c r="AV147" s="4">
        <f t="shared" si="21"/>
        <v>252.50934130441848</v>
      </c>
    </row>
    <row r="148" spans="1:48" x14ac:dyDescent="0.2">
      <c r="A148" s="1">
        <v>44119</v>
      </c>
      <c r="B148" t="s">
        <v>396</v>
      </c>
      <c r="C148" t="s">
        <v>309</v>
      </c>
      <c r="D148">
        <v>96</v>
      </c>
      <c r="E148">
        <v>1</v>
      </c>
      <c r="F148">
        <v>1</v>
      </c>
      <c r="G148" t="s">
        <v>60</v>
      </c>
      <c r="H148" t="s">
        <v>212</v>
      </c>
      <c r="I148">
        <v>7.0199999999999999E-2</v>
      </c>
      <c r="J148">
        <v>1.5</v>
      </c>
      <c r="K148">
        <v>29.4</v>
      </c>
      <c r="L148" t="s">
        <v>61</v>
      </c>
      <c r="M148" t="s">
        <v>213</v>
      </c>
      <c r="N148">
        <v>0.58599999999999997</v>
      </c>
      <c r="O148">
        <v>9.99</v>
      </c>
      <c r="P148">
        <v>33.4</v>
      </c>
      <c r="R148" s="4">
        <v>1</v>
      </c>
      <c r="S148" s="4">
        <v>1</v>
      </c>
      <c r="T148" s="4"/>
      <c r="U148" s="4">
        <f t="shared" si="13"/>
        <v>29.4</v>
      </c>
      <c r="V148" s="4">
        <f t="shared" si="14"/>
        <v>29.4</v>
      </c>
      <c r="W148" s="4">
        <f t="shared" si="15"/>
        <v>29.4</v>
      </c>
      <c r="X148" s="5"/>
      <c r="Y148" s="5"/>
      <c r="Z148" s="7"/>
      <c r="AA148" s="7"/>
      <c r="AD148" s="4">
        <v>2</v>
      </c>
      <c r="AE148" s="4" t="s">
        <v>473</v>
      </c>
      <c r="AF148" s="24">
        <f t="shared" si="16"/>
        <v>422.44921370999998</v>
      </c>
      <c r="AG148" s="4">
        <f t="shared" si="17"/>
        <v>422.44921370999998</v>
      </c>
      <c r="AH148" s="4">
        <f t="shared" si="18"/>
        <v>422.44921370999998</v>
      </c>
      <c r="AI148" s="5"/>
      <c r="AJ148" s="5"/>
      <c r="AK148" s="7"/>
      <c r="AL148" s="7"/>
      <c r="AO148" s="4"/>
      <c r="AP148" s="4">
        <v>126</v>
      </c>
      <c r="AQ148" s="5"/>
      <c r="AR148" s="4"/>
      <c r="AS148" s="4"/>
      <c r="AT148" s="4">
        <f t="shared" si="19"/>
        <v>0.87479999999999991</v>
      </c>
      <c r="AU148" s="4">
        <f t="shared" si="20"/>
        <v>11.419753086419755</v>
      </c>
      <c r="AV148" s="4">
        <f t="shared" si="21"/>
        <v>457.01642280140231</v>
      </c>
    </row>
    <row r="149" spans="1:48" x14ac:dyDescent="0.2">
      <c r="A149" s="1">
        <v>44119</v>
      </c>
      <c r="B149" t="s">
        <v>396</v>
      </c>
      <c r="C149" t="s">
        <v>310</v>
      </c>
      <c r="D149">
        <v>97</v>
      </c>
      <c r="E149">
        <v>1</v>
      </c>
      <c r="F149">
        <v>1</v>
      </c>
      <c r="G149" t="s">
        <v>60</v>
      </c>
      <c r="H149" t="s">
        <v>212</v>
      </c>
      <c r="I149">
        <v>4.9599999999999998E-2</v>
      </c>
      <c r="J149">
        <v>1.1200000000000001</v>
      </c>
      <c r="K149">
        <v>18.600000000000001</v>
      </c>
      <c r="L149" t="s">
        <v>61</v>
      </c>
      <c r="M149" t="s">
        <v>213</v>
      </c>
      <c r="N149">
        <v>0.51200000000000001</v>
      </c>
      <c r="O149">
        <v>8.73</v>
      </c>
      <c r="P149">
        <v>22.5</v>
      </c>
      <c r="R149" s="4">
        <v>1</v>
      </c>
      <c r="S149" s="4">
        <v>1</v>
      </c>
      <c r="T149" s="4"/>
      <c r="U149" s="4">
        <f t="shared" si="13"/>
        <v>18.600000000000001</v>
      </c>
      <c r="V149" s="4">
        <f t="shared" si="14"/>
        <v>18.600000000000001</v>
      </c>
      <c r="W149" s="4">
        <f t="shared" si="15"/>
        <v>18.600000000000001</v>
      </c>
      <c r="AD149" s="4">
        <v>2</v>
      </c>
      <c r="AE149" s="4" t="s">
        <v>473</v>
      </c>
      <c r="AF149" s="24">
        <f t="shared" si="16"/>
        <v>296.54936858999997</v>
      </c>
      <c r="AG149" s="4">
        <f t="shared" si="17"/>
        <v>296.54936858999997</v>
      </c>
      <c r="AH149" s="4">
        <f t="shared" si="18"/>
        <v>296.54936858999997</v>
      </c>
      <c r="AO149" s="4"/>
      <c r="AP149" s="4">
        <v>127</v>
      </c>
      <c r="AR149" s="4"/>
      <c r="AS149" s="4"/>
      <c r="AT149" s="4">
        <f t="shared" si="19"/>
        <v>0.87379999999999991</v>
      </c>
      <c r="AU149" s="4">
        <f t="shared" si="20"/>
        <v>9.990844586861984</v>
      </c>
      <c r="AV149" s="4">
        <f t="shared" si="21"/>
        <v>333.36868533328084</v>
      </c>
    </row>
    <row r="150" spans="1:48" x14ac:dyDescent="0.2">
      <c r="A150" s="1">
        <v>44119</v>
      </c>
      <c r="B150" t="s">
        <v>396</v>
      </c>
      <c r="C150" t="s">
        <v>234</v>
      </c>
      <c r="D150">
        <v>15</v>
      </c>
      <c r="E150">
        <v>1</v>
      </c>
      <c r="F150">
        <v>1</v>
      </c>
      <c r="G150" t="s">
        <v>60</v>
      </c>
      <c r="H150" t="s">
        <v>212</v>
      </c>
      <c r="I150">
        <v>5.8799999999999998E-2</v>
      </c>
      <c r="J150">
        <v>1.38</v>
      </c>
      <c r="K150">
        <v>25.8</v>
      </c>
      <c r="L150" t="s">
        <v>61</v>
      </c>
      <c r="M150" t="s">
        <v>213</v>
      </c>
      <c r="N150">
        <v>0.46100000000000002</v>
      </c>
      <c r="O150">
        <v>7.84</v>
      </c>
      <c r="P150">
        <v>14.8</v>
      </c>
      <c r="R150" s="4">
        <v>1</v>
      </c>
      <c r="S150" s="4">
        <v>1</v>
      </c>
      <c r="T150" s="4"/>
      <c r="U150" s="4">
        <f t="shared" si="13"/>
        <v>25.8</v>
      </c>
      <c r="V150" s="4">
        <f t="shared" si="14"/>
        <v>25.8</v>
      </c>
      <c r="W150" s="4">
        <f t="shared" si="15"/>
        <v>25.8</v>
      </c>
      <c r="X150" s="5">
        <f>100*(W150-25)/25</f>
        <v>3.2000000000000028</v>
      </c>
      <c r="Y150" s="5" t="str">
        <f>IF((ABS(X150))&lt;=20,"PASS","FAIL")</f>
        <v>PASS</v>
      </c>
      <c r="AD150" s="4">
        <v>2</v>
      </c>
      <c r="AE150" s="4" t="s">
        <v>473</v>
      </c>
      <c r="AF150" s="24">
        <f t="shared" si="16"/>
        <v>206.35165375999998</v>
      </c>
      <c r="AG150" s="4">
        <f t="shared" si="17"/>
        <v>206.35165375999998</v>
      </c>
      <c r="AH150" s="4">
        <f t="shared" si="18"/>
        <v>206.35165375999998</v>
      </c>
      <c r="AI150" s="5">
        <f>100*(AH150-25)/25</f>
        <v>725.40661503999991</v>
      </c>
      <c r="AJ150" s="5" t="str">
        <f>IF((ABS(AI150))&lt;=20,"PASS","FAIL")</f>
        <v>FAIL</v>
      </c>
      <c r="AO150" s="4"/>
      <c r="AP150" s="4">
        <v>128</v>
      </c>
      <c r="AQ150" s="5">
        <f>O150</f>
        <v>7.84</v>
      </c>
      <c r="AR150" s="4">
        <f t="shared" si="22"/>
        <v>0.87062742920599656</v>
      </c>
      <c r="AS150" s="4"/>
      <c r="AT150" s="4">
        <f t="shared" si="19"/>
        <v>0.87279999999999991</v>
      </c>
      <c r="AU150" s="4">
        <f t="shared" si="20"/>
        <v>8.9825847846012845</v>
      </c>
      <c r="AV150" s="4">
        <f t="shared" si="21"/>
        <v>246.29688367704773</v>
      </c>
    </row>
    <row r="151" spans="1:48" x14ac:dyDescent="0.2">
      <c r="A151" s="1">
        <v>44119</v>
      </c>
      <c r="B151" t="s">
        <v>396</v>
      </c>
      <c r="C151" t="s">
        <v>214</v>
      </c>
      <c r="D151" t="s">
        <v>13</v>
      </c>
      <c r="E151">
        <v>1</v>
      </c>
      <c r="F151">
        <v>1</v>
      </c>
      <c r="G151" t="s">
        <v>60</v>
      </c>
      <c r="H151" t="s">
        <v>212</v>
      </c>
      <c r="I151">
        <v>-5.45E-3</v>
      </c>
      <c r="J151">
        <v>-4.0800000000000003E-2</v>
      </c>
      <c r="K151">
        <v>-13.9</v>
      </c>
      <c r="L151" t="s">
        <v>61</v>
      </c>
      <c r="M151" t="s">
        <v>213</v>
      </c>
      <c r="N151">
        <v>-3.9500000000000004E-3</v>
      </c>
      <c r="O151">
        <v>-8.3000000000000004E-2</v>
      </c>
      <c r="P151">
        <v>-53</v>
      </c>
      <c r="R151" s="4">
        <v>1</v>
      </c>
      <c r="S151" s="4">
        <v>1</v>
      </c>
      <c r="T151" s="4"/>
      <c r="U151" s="4">
        <f t="shared" ref="U151:U214" si="24">K151</f>
        <v>-13.9</v>
      </c>
      <c r="V151" s="4">
        <f t="shared" si="14"/>
        <v>-13.9</v>
      </c>
      <c r="W151" s="4">
        <f t="shared" si="15"/>
        <v>-13.9</v>
      </c>
      <c r="Z151" s="7"/>
      <c r="AA151" s="7"/>
      <c r="AD151" s="4">
        <v>2</v>
      </c>
      <c r="AE151" s="4" t="s">
        <v>473</v>
      </c>
      <c r="AF151" s="24">
        <f t="shared" si="16"/>
        <v>-642.89795671810009</v>
      </c>
      <c r="AG151" s="4">
        <f t="shared" si="17"/>
        <v>-642.89795671810009</v>
      </c>
      <c r="AH151" s="4">
        <f t="shared" si="18"/>
        <v>-642.89795671810009</v>
      </c>
      <c r="AK151" s="7"/>
      <c r="AL151" s="7"/>
      <c r="AO151" s="4"/>
      <c r="AP151" s="4">
        <v>129</v>
      </c>
      <c r="AR151" s="4"/>
      <c r="AS151" s="4"/>
      <c r="AT151" s="4">
        <f t="shared" si="19"/>
        <v>0.87179999999999991</v>
      </c>
      <c r="AU151" s="4">
        <f t="shared" si="20"/>
        <v>-9.5205322321633423E-2</v>
      </c>
      <c r="AV151" s="4">
        <f t="shared" si="21"/>
        <v>-531.09180341111551</v>
      </c>
    </row>
    <row r="152" spans="1:48" x14ac:dyDescent="0.2">
      <c r="A152" s="1">
        <v>44119</v>
      </c>
      <c r="B152" t="s">
        <v>396</v>
      </c>
      <c r="C152" t="s">
        <v>311</v>
      </c>
      <c r="D152">
        <v>98</v>
      </c>
      <c r="E152">
        <v>1</v>
      </c>
      <c r="F152">
        <v>1</v>
      </c>
      <c r="G152" t="s">
        <v>60</v>
      </c>
      <c r="H152" t="s">
        <v>212</v>
      </c>
      <c r="I152">
        <v>0.19500000000000001</v>
      </c>
      <c r="J152">
        <v>3.85</v>
      </c>
      <c r="K152">
        <v>98.4</v>
      </c>
      <c r="L152" t="s">
        <v>61</v>
      </c>
      <c r="M152" t="s">
        <v>213</v>
      </c>
      <c r="N152">
        <v>0.71</v>
      </c>
      <c r="O152">
        <v>12.2</v>
      </c>
      <c r="P152">
        <v>52.7</v>
      </c>
      <c r="R152" s="4">
        <v>1</v>
      </c>
      <c r="S152" s="4">
        <v>1</v>
      </c>
      <c r="T152" s="4"/>
      <c r="U152" s="4">
        <f t="shared" si="24"/>
        <v>98.4</v>
      </c>
      <c r="V152" s="4">
        <f t="shared" ref="V152:V215" si="25">IF(R152=1,U152,(U152-6.8))</f>
        <v>98.4</v>
      </c>
      <c r="W152" s="4">
        <f t="shared" ref="W152:W215" si="26">IF(R152=1,U152,(V152*R152))</f>
        <v>98.4</v>
      </c>
      <c r="X152" s="5"/>
      <c r="Y152" s="5"/>
      <c r="AB152" s="7"/>
      <c r="AC152" s="7"/>
      <c r="AD152" s="4">
        <v>2</v>
      </c>
      <c r="AE152" s="4" t="s">
        <v>473</v>
      </c>
      <c r="AF152" s="24">
        <f t="shared" ref="AF152:AF215" si="27">(-0.6629*O152^2)+(112.33*O152)-633.57</f>
        <v>638.1899639999998</v>
      </c>
      <c r="AG152" s="4">
        <f t="shared" ref="AG152:AG215" si="28">IF(R152=1,AF152,(AF152-379))</f>
        <v>638.1899639999998</v>
      </c>
      <c r="AH152" s="4">
        <f t="shared" ref="AH152:AH215" si="29">IF(R152=1,AF152,(AG152*R152))</f>
        <v>638.1899639999998</v>
      </c>
      <c r="AI152" s="5"/>
      <c r="AJ152" s="5"/>
      <c r="AM152" s="7"/>
      <c r="AN152" s="7"/>
      <c r="AO152" s="4"/>
      <c r="AP152" s="4">
        <v>130</v>
      </c>
      <c r="AQ152" s="5"/>
      <c r="AR152" s="4"/>
      <c r="AS152" s="4"/>
      <c r="AT152" s="4">
        <f t="shared" ref="AT152:AT215" si="30">(-0.001*AP152)+1.0008</f>
        <v>0.87079999999999991</v>
      </c>
      <c r="AU152" s="4">
        <f t="shared" ref="AU152:AU215" si="31">O152/AT152</f>
        <v>14.010105649977033</v>
      </c>
      <c r="AV152" s="4">
        <f t="shared" ref="AV152:AV215" si="32">10*((0.00716*AU152^2)+(8.5*AU152)-52.3)</f>
        <v>681.91284736721173</v>
      </c>
    </row>
    <row r="153" spans="1:48" x14ac:dyDescent="0.2">
      <c r="A153" s="1">
        <v>44119</v>
      </c>
      <c r="B153" t="s">
        <v>396</v>
      </c>
      <c r="C153" t="s">
        <v>312</v>
      </c>
      <c r="D153">
        <v>99</v>
      </c>
      <c r="E153">
        <v>1</v>
      </c>
      <c r="F153">
        <v>1</v>
      </c>
      <c r="G153" t="s">
        <v>60</v>
      </c>
      <c r="H153" t="s">
        <v>212</v>
      </c>
      <c r="I153">
        <v>8.14E-2</v>
      </c>
      <c r="J153">
        <v>1.71</v>
      </c>
      <c r="K153">
        <v>35.5</v>
      </c>
      <c r="L153" t="s">
        <v>61</v>
      </c>
      <c r="M153" t="s">
        <v>213</v>
      </c>
      <c r="N153">
        <v>0.77</v>
      </c>
      <c r="O153">
        <v>13.2</v>
      </c>
      <c r="P153">
        <v>61.2</v>
      </c>
      <c r="R153" s="4">
        <v>1</v>
      </c>
      <c r="S153" s="4">
        <v>1</v>
      </c>
      <c r="T153" s="4"/>
      <c r="U153" s="4">
        <f t="shared" si="24"/>
        <v>35.5</v>
      </c>
      <c r="V153" s="4">
        <f t="shared" si="25"/>
        <v>35.5</v>
      </c>
      <c r="W153" s="4">
        <f t="shared" si="26"/>
        <v>35.5</v>
      </c>
      <c r="AD153" s="4">
        <v>2</v>
      </c>
      <c r="AE153" s="4" t="s">
        <v>473</v>
      </c>
      <c r="AF153" s="24">
        <f t="shared" si="27"/>
        <v>733.68230399999982</v>
      </c>
      <c r="AG153" s="4">
        <f t="shared" si="28"/>
        <v>733.68230399999982</v>
      </c>
      <c r="AH153" s="4">
        <f t="shared" si="29"/>
        <v>733.68230399999982</v>
      </c>
      <c r="AO153" s="4"/>
      <c r="AP153" s="4">
        <v>131</v>
      </c>
      <c r="AR153" s="4"/>
      <c r="AS153" s="4"/>
      <c r="AT153" s="4">
        <f t="shared" si="30"/>
        <v>0.86979999999999991</v>
      </c>
      <c r="AU153" s="4">
        <f t="shared" si="31"/>
        <v>15.175902506323293</v>
      </c>
      <c r="AV153" s="4">
        <f t="shared" si="32"/>
        <v>783.44176704619019</v>
      </c>
    </row>
    <row r="154" spans="1:48" x14ac:dyDescent="0.2">
      <c r="A154" s="1">
        <v>44119</v>
      </c>
      <c r="B154" t="s">
        <v>396</v>
      </c>
      <c r="C154" t="s">
        <v>37</v>
      </c>
      <c r="D154">
        <v>100</v>
      </c>
      <c r="E154">
        <v>1</v>
      </c>
      <c r="F154">
        <v>1</v>
      </c>
      <c r="G154" t="s">
        <v>60</v>
      </c>
      <c r="H154" t="s">
        <v>212</v>
      </c>
      <c r="I154">
        <v>5.5800000000000002E-2</v>
      </c>
      <c r="J154">
        <v>1.24</v>
      </c>
      <c r="K154">
        <v>22</v>
      </c>
      <c r="L154" t="s">
        <v>61</v>
      </c>
      <c r="M154" t="s">
        <v>213</v>
      </c>
      <c r="N154">
        <v>0.59399999999999997</v>
      </c>
      <c r="O154">
        <v>10.1</v>
      </c>
      <c r="P154">
        <v>34.6</v>
      </c>
      <c r="R154" s="4">
        <v>1</v>
      </c>
      <c r="S154" s="4">
        <v>1</v>
      </c>
      <c r="T154" s="4"/>
      <c r="U154" s="4">
        <f t="shared" si="24"/>
        <v>22</v>
      </c>
      <c r="V154" s="4">
        <f t="shared" si="25"/>
        <v>22</v>
      </c>
      <c r="W154" s="4">
        <f t="shared" si="26"/>
        <v>22</v>
      </c>
      <c r="Z154" s="7"/>
      <c r="AA154" s="7"/>
      <c r="AD154" s="4">
        <v>2</v>
      </c>
      <c r="AE154" s="4" t="s">
        <v>473</v>
      </c>
      <c r="AF154" s="24">
        <f t="shared" si="27"/>
        <v>433.34057099999984</v>
      </c>
      <c r="AG154" s="4">
        <f t="shared" si="28"/>
        <v>433.34057099999984</v>
      </c>
      <c r="AH154" s="4">
        <f t="shared" si="29"/>
        <v>433.34057099999984</v>
      </c>
      <c r="AK154" s="7"/>
      <c r="AL154" s="7"/>
      <c r="AO154" s="4"/>
      <c r="AP154" s="4">
        <v>132</v>
      </c>
      <c r="AR154" s="4"/>
      <c r="AS154" s="4"/>
      <c r="AT154" s="4">
        <f t="shared" si="30"/>
        <v>0.86879999999999991</v>
      </c>
      <c r="AU154" s="4">
        <f t="shared" si="31"/>
        <v>11.625230202578269</v>
      </c>
      <c r="AV154" s="4">
        <f t="shared" si="32"/>
        <v>474.8210191911794</v>
      </c>
    </row>
    <row r="155" spans="1:48" x14ac:dyDescent="0.2">
      <c r="A155" s="1">
        <v>44119</v>
      </c>
      <c r="B155" t="s">
        <v>396</v>
      </c>
      <c r="C155" t="s">
        <v>56</v>
      </c>
      <c r="D155">
        <v>101</v>
      </c>
      <c r="E155">
        <v>1</v>
      </c>
      <c r="F155">
        <v>1</v>
      </c>
      <c r="G155" t="s">
        <v>60</v>
      </c>
      <c r="H155" t="s">
        <v>212</v>
      </c>
      <c r="I155">
        <v>7.4399999999999994E-2</v>
      </c>
      <c r="J155">
        <v>1.63</v>
      </c>
      <c r="K155">
        <v>33.200000000000003</v>
      </c>
      <c r="L155" t="s">
        <v>61</v>
      </c>
      <c r="M155" t="s">
        <v>213</v>
      </c>
      <c r="N155">
        <v>0.80900000000000005</v>
      </c>
      <c r="O155">
        <v>13.8</v>
      </c>
      <c r="P155">
        <v>66.400000000000006</v>
      </c>
      <c r="R155" s="4">
        <v>1</v>
      </c>
      <c r="S155" s="4">
        <v>1</v>
      </c>
      <c r="T155" s="4"/>
      <c r="U155" s="4">
        <f t="shared" si="24"/>
        <v>33.200000000000003</v>
      </c>
      <c r="V155" s="4">
        <f t="shared" si="25"/>
        <v>33.200000000000003</v>
      </c>
      <c r="W155" s="4">
        <f t="shared" si="26"/>
        <v>33.200000000000003</v>
      </c>
      <c r="X155" s="5"/>
      <c r="Y155" s="5"/>
      <c r="Z155" s="7"/>
      <c r="AA155" s="7"/>
      <c r="AB155" s="7"/>
      <c r="AC155" s="7"/>
      <c r="AD155" s="4">
        <v>2</v>
      </c>
      <c r="AE155" s="4" t="s">
        <v>473</v>
      </c>
      <c r="AF155" s="24">
        <f t="shared" si="27"/>
        <v>790.34132399999987</v>
      </c>
      <c r="AG155" s="4">
        <f t="shared" si="28"/>
        <v>790.34132399999987</v>
      </c>
      <c r="AH155" s="4">
        <f t="shared" si="29"/>
        <v>790.34132399999987</v>
      </c>
      <c r="AI155" s="5"/>
      <c r="AJ155" s="5"/>
      <c r="AK155" s="7"/>
      <c r="AL155" s="7"/>
      <c r="AM155" s="7"/>
      <c r="AN155" s="7"/>
      <c r="AO155" s="4"/>
      <c r="AP155" s="4">
        <v>133</v>
      </c>
      <c r="AQ155" s="5"/>
      <c r="AR155" s="4"/>
      <c r="AS155" s="4"/>
      <c r="AT155" s="4">
        <f t="shared" si="30"/>
        <v>0.8677999999999999</v>
      </c>
      <c r="AU155" s="4">
        <f t="shared" si="31"/>
        <v>15.902281631712379</v>
      </c>
      <c r="AV155" s="4">
        <f t="shared" si="32"/>
        <v>846.80033006990402</v>
      </c>
    </row>
    <row r="156" spans="1:48" x14ac:dyDescent="0.2">
      <c r="A156" s="1">
        <v>44119</v>
      </c>
      <c r="B156" t="s">
        <v>396</v>
      </c>
      <c r="C156" t="s">
        <v>57</v>
      </c>
      <c r="D156">
        <v>102</v>
      </c>
      <c r="E156">
        <v>1</v>
      </c>
      <c r="F156">
        <v>1</v>
      </c>
      <c r="G156" t="s">
        <v>60</v>
      </c>
      <c r="H156" t="s">
        <v>212</v>
      </c>
      <c r="I156">
        <v>7.2900000000000006E-2</v>
      </c>
      <c r="J156">
        <v>1.56</v>
      </c>
      <c r="K156">
        <v>31.2</v>
      </c>
      <c r="L156" t="s">
        <v>61</v>
      </c>
      <c r="M156" t="s">
        <v>213</v>
      </c>
      <c r="N156">
        <v>0.63800000000000001</v>
      </c>
      <c r="O156">
        <v>10.9</v>
      </c>
      <c r="P156">
        <v>40.9</v>
      </c>
      <c r="R156" s="4">
        <v>1</v>
      </c>
      <c r="S156" s="4">
        <v>1</v>
      </c>
      <c r="T156" s="4"/>
      <c r="U156" s="4">
        <f t="shared" si="24"/>
        <v>31.2</v>
      </c>
      <c r="V156" s="4">
        <f t="shared" si="25"/>
        <v>31.2</v>
      </c>
      <c r="W156" s="4">
        <f t="shared" si="26"/>
        <v>31.2</v>
      </c>
      <c r="AB156" s="7"/>
      <c r="AC156" s="7"/>
      <c r="AD156" s="4">
        <v>2</v>
      </c>
      <c r="AE156" s="4" t="s">
        <v>473</v>
      </c>
      <c r="AF156" s="24">
        <f t="shared" si="27"/>
        <v>512.06785099999991</v>
      </c>
      <c r="AG156" s="4">
        <f t="shared" si="28"/>
        <v>512.06785099999991</v>
      </c>
      <c r="AH156" s="4">
        <f t="shared" si="29"/>
        <v>512.06785099999991</v>
      </c>
      <c r="AM156" s="7"/>
      <c r="AN156" s="7"/>
      <c r="AO156" s="4"/>
      <c r="AP156" s="4">
        <v>134</v>
      </c>
      <c r="AR156" s="4"/>
      <c r="AS156" s="4"/>
      <c r="AT156" s="4">
        <f t="shared" si="30"/>
        <v>0.8667999999999999</v>
      </c>
      <c r="AU156" s="4">
        <f t="shared" si="31"/>
        <v>12.574988463313339</v>
      </c>
      <c r="AV156" s="4">
        <f t="shared" si="32"/>
        <v>557.19615135707022</v>
      </c>
    </row>
    <row r="157" spans="1:48" x14ac:dyDescent="0.2">
      <c r="A157" s="1">
        <v>44119</v>
      </c>
      <c r="B157" t="s">
        <v>396</v>
      </c>
      <c r="C157" t="s">
        <v>38</v>
      </c>
      <c r="D157" s="19">
        <v>103</v>
      </c>
      <c r="E157">
        <v>1</v>
      </c>
      <c r="F157">
        <v>1</v>
      </c>
      <c r="G157" t="s">
        <v>60</v>
      </c>
      <c r="H157" t="s">
        <v>212</v>
      </c>
      <c r="I157">
        <v>4.8800000000000003E-2</v>
      </c>
      <c r="J157">
        <v>1.1200000000000001</v>
      </c>
      <c r="K157">
        <v>18.7</v>
      </c>
      <c r="L157" t="s">
        <v>61</v>
      </c>
      <c r="M157" t="s">
        <v>213</v>
      </c>
      <c r="N157">
        <v>0.503</v>
      </c>
      <c r="O157">
        <v>8.52</v>
      </c>
      <c r="P157">
        <v>20.7</v>
      </c>
      <c r="R157" s="4">
        <v>1</v>
      </c>
      <c r="S157" s="4">
        <v>1</v>
      </c>
      <c r="T157" s="4"/>
      <c r="U157" s="4">
        <f t="shared" si="24"/>
        <v>18.7</v>
      </c>
      <c r="V157" s="4">
        <f t="shared" si="25"/>
        <v>18.7</v>
      </c>
      <c r="W157" s="4">
        <f t="shared" si="26"/>
        <v>18.7</v>
      </c>
      <c r="X157" s="5"/>
      <c r="Y157" s="5"/>
      <c r="Z157" s="7">
        <f>ABS(100*ABS(W157-W149)/AVERAGE(W157,W149))</f>
        <v>0.53619302949060521</v>
      </c>
      <c r="AA157" s="7" t="str">
        <f>IF(W157&gt;10, (IF((AND(Z157&gt;=0,Z157&lt;=20)=TRUE),"PASS","FAIL")),(IF((AND(Z157&gt;=0,Z157&lt;=50)=TRUE),"PASS","FAIL")))</f>
        <v>PASS</v>
      </c>
      <c r="AB157" s="7"/>
      <c r="AC157" s="7"/>
      <c r="AD157" s="4">
        <v>2</v>
      </c>
      <c r="AE157" s="4" t="s">
        <v>473</v>
      </c>
      <c r="AF157" s="24">
        <f t="shared" si="27"/>
        <v>275.36142383999982</v>
      </c>
      <c r="AG157" s="4">
        <f t="shared" si="28"/>
        <v>275.36142383999982</v>
      </c>
      <c r="AH157" s="4">
        <f t="shared" si="29"/>
        <v>275.36142383999982</v>
      </c>
      <c r="AI157" s="5"/>
      <c r="AJ157" s="5"/>
      <c r="AK157" s="7">
        <f>ABS(100*ABS(AH157-AH149)/AVERAGE(AH157,AH149))</f>
        <v>7.4095278600966425</v>
      </c>
      <c r="AL157" s="7" t="str">
        <f>IF(AH157&gt;10, (IF((AND(AK157&gt;=0,AK157&lt;=20)=TRUE),"PASS","FAIL")),(IF((AND(AK157&gt;=0,AK157&lt;=50)=TRUE),"PASS","FAIL")))</f>
        <v>PASS</v>
      </c>
      <c r="AM157" s="7"/>
      <c r="AN157" s="7"/>
      <c r="AO157" s="4"/>
      <c r="AP157" s="4">
        <v>135</v>
      </c>
      <c r="AQ157" s="5"/>
      <c r="AR157" s="4"/>
      <c r="AS157" s="4"/>
      <c r="AT157" s="4">
        <f t="shared" si="30"/>
        <v>0.8657999999999999</v>
      </c>
      <c r="AU157" s="4">
        <f t="shared" si="31"/>
        <v>9.8406098406098419</v>
      </c>
      <c r="AV157" s="4">
        <f t="shared" si="32"/>
        <v>320.38540875755018</v>
      </c>
    </row>
    <row r="158" spans="1:48" x14ac:dyDescent="0.2">
      <c r="A158" s="1">
        <v>44119</v>
      </c>
      <c r="B158" t="s">
        <v>396</v>
      </c>
      <c r="C158" t="s">
        <v>39</v>
      </c>
      <c r="D158" s="19">
        <v>104</v>
      </c>
      <c r="E158">
        <v>1</v>
      </c>
      <c r="F158">
        <v>1</v>
      </c>
      <c r="G158" t="s">
        <v>60</v>
      </c>
      <c r="H158" t="s">
        <v>212</v>
      </c>
      <c r="I158">
        <v>0.122</v>
      </c>
      <c r="J158">
        <v>2.4500000000000002</v>
      </c>
      <c r="K158">
        <v>56.8</v>
      </c>
      <c r="L158" t="s">
        <v>61</v>
      </c>
      <c r="M158" t="s">
        <v>213</v>
      </c>
      <c r="N158">
        <v>0.79300000000000004</v>
      </c>
      <c r="O158">
        <v>13.5</v>
      </c>
      <c r="P158">
        <v>64.099999999999994</v>
      </c>
      <c r="R158" s="4">
        <v>1</v>
      </c>
      <c r="S158" s="4">
        <v>1</v>
      </c>
      <c r="T158" s="4"/>
      <c r="U158" s="4">
        <f t="shared" si="24"/>
        <v>56.8</v>
      </c>
      <c r="V158" s="4">
        <f t="shared" si="25"/>
        <v>56.8</v>
      </c>
      <c r="W158" s="4">
        <f t="shared" si="26"/>
        <v>56.8</v>
      </c>
      <c r="X158" s="5"/>
      <c r="Y158" s="5"/>
      <c r="Z158" s="7"/>
      <c r="AA158" s="7"/>
      <c r="AB158" s="7">
        <f>100*((W158*10250)-(W156*10000))/(1000*250)</f>
        <v>108.08</v>
      </c>
      <c r="AC158" s="7" t="str">
        <f>IF(W158&gt;30, (IF((AND(AB158&gt;=80,AB158&lt;=120)=TRUE),"PASS","FAIL")),(IF((AND(AB158&gt;=50,AB158&lt;=150)=TRUE),"PASS","FAIL")))</f>
        <v>PASS</v>
      </c>
      <c r="AD158" s="4">
        <v>2</v>
      </c>
      <c r="AE158" s="4" t="s">
        <v>473</v>
      </c>
      <c r="AF158" s="24">
        <f t="shared" si="27"/>
        <v>762.07147499999985</v>
      </c>
      <c r="AG158" s="4">
        <f t="shared" si="28"/>
        <v>762.07147499999985</v>
      </c>
      <c r="AH158" s="4">
        <f t="shared" si="29"/>
        <v>762.07147499999985</v>
      </c>
      <c r="AI158" s="5"/>
      <c r="AJ158" s="5"/>
      <c r="AK158" s="7"/>
      <c r="AL158" s="7"/>
      <c r="AM158" s="7">
        <f>100*((AH158*10250)-(AH156*10000))/(1000*250)</f>
        <v>1076.2216434999998</v>
      </c>
      <c r="AN158" s="7" t="str">
        <f>IF(AH158&gt;30, (IF((AND(AM158&gt;=80,AM158&lt;=120)=TRUE),"PASS","FAIL")),(IF((AND(AM158&gt;=50,AM158&lt;=150)=TRUE),"PASS","FAIL")))</f>
        <v>FAIL</v>
      </c>
      <c r="AO158" s="4"/>
      <c r="AP158" s="4">
        <v>136</v>
      </c>
      <c r="AQ158" s="5"/>
      <c r="AR158" s="4"/>
      <c r="AS158" s="4"/>
      <c r="AT158" s="4">
        <f t="shared" si="30"/>
        <v>0.8647999999999999</v>
      </c>
      <c r="AU158" s="4">
        <f t="shared" si="31"/>
        <v>15.610545790934323</v>
      </c>
      <c r="AV158" s="4">
        <f t="shared" si="32"/>
        <v>821.34453464560283</v>
      </c>
    </row>
    <row r="159" spans="1:48" x14ac:dyDescent="0.2">
      <c r="A159" s="1">
        <v>44119</v>
      </c>
      <c r="B159" t="s">
        <v>396</v>
      </c>
      <c r="C159" t="s">
        <v>40</v>
      </c>
      <c r="D159">
        <v>105</v>
      </c>
      <c r="E159">
        <v>1</v>
      </c>
      <c r="F159">
        <v>1</v>
      </c>
      <c r="G159" t="s">
        <v>60</v>
      </c>
      <c r="H159" t="s">
        <v>212</v>
      </c>
      <c r="I159">
        <v>6.9599999999999995E-2</v>
      </c>
      <c r="J159">
        <v>1.53</v>
      </c>
      <c r="K159">
        <v>30.2</v>
      </c>
      <c r="L159" t="s">
        <v>61</v>
      </c>
      <c r="M159" t="s">
        <v>213</v>
      </c>
      <c r="N159">
        <v>0.46800000000000003</v>
      </c>
      <c r="O159">
        <v>8.0500000000000007</v>
      </c>
      <c r="P159">
        <v>16.600000000000001</v>
      </c>
      <c r="R159" s="4">
        <v>1</v>
      </c>
      <c r="S159" s="4">
        <v>1</v>
      </c>
      <c r="T159" s="4"/>
      <c r="U159" s="4">
        <f t="shared" si="24"/>
        <v>30.2</v>
      </c>
      <c r="V159" s="4">
        <f t="shared" si="25"/>
        <v>30.2</v>
      </c>
      <c r="W159" s="4">
        <f t="shared" si="26"/>
        <v>30.2</v>
      </c>
      <c r="X159" s="5"/>
      <c r="Y159" s="5"/>
      <c r="Z159" s="7"/>
      <c r="AA159" s="7"/>
      <c r="AB159" s="4"/>
      <c r="AC159" s="4"/>
      <c r="AD159" s="4">
        <v>2</v>
      </c>
      <c r="AE159" s="4" t="s">
        <v>473</v>
      </c>
      <c r="AF159" s="24">
        <f t="shared" si="27"/>
        <v>227.72892275000004</v>
      </c>
      <c r="AG159" s="4">
        <f t="shared" si="28"/>
        <v>227.72892275000004</v>
      </c>
      <c r="AH159" s="4">
        <f t="shared" si="29"/>
        <v>227.72892275000004</v>
      </c>
      <c r="AI159" s="5"/>
      <c r="AJ159" s="5"/>
      <c r="AK159" s="7"/>
      <c r="AL159" s="7"/>
      <c r="AM159" s="4"/>
      <c r="AN159" s="4"/>
      <c r="AO159" s="4"/>
      <c r="AP159" s="4">
        <v>137</v>
      </c>
      <c r="AQ159" s="5"/>
      <c r="AR159" s="4"/>
      <c r="AS159" s="4"/>
      <c r="AT159" s="4">
        <f t="shared" si="30"/>
        <v>0.8637999999999999</v>
      </c>
      <c r="AU159" s="4">
        <f t="shared" si="31"/>
        <v>9.3192868719611042</v>
      </c>
      <c r="AV159" s="4">
        <f t="shared" si="32"/>
        <v>275.35778023531037</v>
      </c>
    </row>
    <row r="160" spans="1:48" x14ac:dyDescent="0.2">
      <c r="A160" s="1">
        <v>44119</v>
      </c>
      <c r="B160" t="s">
        <v>396</v>
      </c>
      <c r="C160" t="s">
        <v>41</v>
      </c>
      <c r="D160">
        <v>106</v>
      </c>
      <c r="E160">
        <v>1</v>
      </c>
      <c r="F160">
        <v>1</v>
      </c>
      <c r="G160" t="s">
        <v>60</v>
      </c>
      <c r="H160" t="s">
        <v>212</v>
      </c>
      <c r="I160">
        <v>9.1399999999999995E-2</v>
      </c>
      <c r="J160">
        <v>1.94</v>
      </c>
      <c r="K160">
        <v>42</v>
      </c>
      <c r="L160" t="s">
        <v>61</v>
      </c>
      <c r="M160" t="s">
        <v>213</v>
      </c>
      <c r="N160">
        <v>0.76700000000000002</v>
      </c>
      <c r="O160">
        <v>13.2</v>
      </c>
      <c r="P160">
        <v>61.1</v>
      </c>
      <c r="R160" s="4">
        <v>1</v>
      </c>
      <c r="S160" s="4">
        <v>1</v>
      </c>
      <c r="T160" s="4"/>
      <c r="U160" s="4">
        <f t="shared" si="24"/>
        <v>42</v>
      </c>
      <c r="V160" s="4">
        <f t="shared" si="25"/>
        <v>42</v>
      </c>
      <c r="W160" s="4">
        <f t="shared" si="26"/>
        <v>42</v>
      </c>
      <c r="X160" s="4"/>
      <c r="Y160" s="4"/>
      <c r="Z160" s="4"/>
      <c r="AA160" s="4"/>
      <c r="AB160" s="7"/>
      <c r="AC160" s="7"/>
      <c r="AD160" s="4">
        <v>2</v>
      </c>
      <c r="AE160" s="4" t="s">
        <v>473</v>
      </c>
      <c r="AF160" s="24">
        <f t="shared" si="27"/>
        <v>733.68230399999982</v>
      </c>
      <c r="AG160" s="4">
        <f t="shared" si="28"/>
        <v>733.68230399999982</v>
      </c>
      <c r="AH160" s="4">
        <f t="shared" si="29"/>
        <v>733.68230399999982</v>
      </c>
      <c r="AI160" s="4"/>
      <c r="AJ160" s="4"/>
      <c r="AK160" s="4"/>
      <c r="AL160" s="4"/>
      <c r="AM160" s="7"/>
      <c r="AN160" s="7"/>
      <c r="AO160" s="4"/>
      <c r="AP160" s="4">
        <v>138</v>
      </c>
      <c r="AQ160" s="4"/>
      <c r="AR160" s="4"/>
      <c r="AS160" s="4"/>
      <c r="AT160" s="4">
        <f t="shared" si="30"/>
        <v>0.8627999999999999</v>
      </c>
      <c r="AU160" s="4">
        <f t="shared" si="31"/>
        <v>15.2990264255911</v>
      </c>
      <c r="AV160" s="4">
        <f t="shared" si="32"/>
        <v>794.17595718052257</v>
      </c>
    </row>
    <row r="161" spans="1:48" x14ac:dyDescent="0.2">
      <c r="A161" s="1">
        <v>44119</v>
      </c>
      <c r="B161" t="s">
        <v>396</v>
      </c>
      <c r="C161" t="s">
        <v>42</v>
      </c>
      <c r="D161">
        <v>107</v>
      </c>
      <c r="E161">
        <v>1</v>
      </c>
      <c r="F161">
        <v>1</v>
      </c>
      <c r="G161" t="s">
        <v>60</v>
      </c>
      <c r="H161" t="s">
        <v>212</v>
      </c>
      <c r="I161">
        <v>5.9400000000000001E-2</v>
      </c>
      <c r="J161">
        <v>1.39</v>
      </c>
      <c r="K161">
        <v>26.2</v>
      </c>
      <c r="L161" t="s">
        <v>61</v>
      </c>
      <c r="M161" t="s">
        <v>213</v>
      </c>
      <c r="N161">
        <v>0.52200000000000002</v>
      </c>
      <c r="O161">
        <v>8.9600000000000009</v>
      </c>
      <c r="P161">
        <v>24.4</v>
      </c>
      <c r="R161" s="4">
        <v>1</v>
      </c>
      <c r="S161" s="4">
        <v>1</v>
      </c>
      <c r="T161" s="4"/>
      <c r="U161" s="4">
        <f t="shared" si="24"/>
        <v>26.2</v>
      </c>
      <c r="V161" s="4">
        <f t="shared" si="25"/>
        <v>26.2</v>
      </c>
      <c r="W161" s="4">
        <f t="shared" si="26"/>
        <v>26.2</v>
      </c>
      <c r="X161" s="5"/>
      <c r="Y161" s="5"/>
      <c r="Z161" s="4"/>
      <c r="AA161" s="4"/>
      <c r="AB161" s="5"/>
      <c r="AC161" s="5"/>
      <c r="AD161" s="4">
        <v>2</v>
      </c>
      <c r="AE161" s="4" t="s">
        <v>473</v>
      </c>
      <c r="AF161" s="24">
        <f t="shared" si="27"/>
        <v>319.68812735999995</v>
      </c>
      <c r="AG161" s="4">
        <f t="shared" si="28"/>
        <v>319.68812735999995</v>
      </c>
      <c r="AH161" s="4">
        <f t="shared" si="29"/>
        <v>319.68812735999995</v>
      </c>
      <c r="AI161" s="5"/>
      <c r="AJ161" s="5"/>
      <c r="AK161" s="4"/>
      <c r="AL161" s="4"/>
      <c r="AM161" s="5"/>
      <c r="AN161" s="5"/>
      <c r="AO161" s="4"/>
      <c r="AP161" s="4">
        <v>139</v>
      </c>
      <c r="AQ161" s="5"/>
      <c r="AR161" s="4"/>
      <c r="AS161" s="4"/>
      <c r="AT161" s="4">
        <f t="shared" si="30"/>
        <v>0.8617999999999999</v>
      </c>
      <c r="AU161" s="4">
        <f t="shared" si="31"/>
        <v>10.396843815270367</v>
      </c>
      <c r="AV161" s="4">
        <f t="shared" si="32"/>
        <v>368.47128056843064</v>
      </c>
    </row>
    <row r="162" spans="1:48" x14ac:dyDescent="0.2">
      <c r="A162" s="1">
        <v>44119</v>
      </c>
      <c r="B162" t="s">
        <v>396</v>
      </c>
      <c r="C162" t="s">
        <v>234</v>
      </c>
      <c r="D162">
        <v>16</v>
      </c>
      <c r="E162">
        <v>1</v>
      </c>
      <c r="F162">
        <v>1</v>
      </c>
      <c r="G162" t="s">
        <v>60</v>
      </c>
      <c r="H162" t="s">
        <v>212</v>
      </c>
      <c r="I162">
        <v>5.8999999999999997E-2</v>
      </c>
      <c r="J162">
        <v>1.34</v>
      </c>
      <c r="K162">
        <v>24.7</v>
      </c>
      <c r="L162" t="s">
        <v>61</v>
      </c>
      <c r="M162" t="s">
        <v>213</v>
      </c>
      <c r="N162">
        <v>0.46600000000000003</v>
      </c>
      <c r="O162">
        <v>7.97</v>
      </c>
      <c r="P162">
        <v>15.9</v>
      </c>
      <c r="R162" s="4">
        <v>1</v>
      </c>
      <c r="S162" s="4">
        <v>1</v>
      </c>
      <c r="T162" s="4"/>
      <c r="U162" s="4">
        <f t="shared" si="24"/>
        <v>24.7</v>
      </c>
      <c r="V162" s="4">
        <f t="shared" si="25"/>
        <v>24.7</v>
      </c>
      <c r="W162" s="4">
        <f t="shared" si="26"/>
        <v>24.7</v>
      </c>
      <c r="X162" s="5">
        <f>100*(W162-25)/25</f>
        <v>-1.2000000000000028</v>
      </c>
      <c r="Y162" s="5" t="str">
        <f>IF((ABS(X162))&lt;=20,"PASS","FAIL")</f>
        <v>PASS</v>
      </c>
      <c r="Z162" s="7"/>
      <c r="AA162" s="7"/>
      <c r="AD162" s="4">
        <v>2</v>
      </c>
      <c r="AE162" s="4" t="s">
        <v>473</v>
      </c>
      <c r="AF162" s="24">
        <f t="shared" si="27"/>
        <v>219.59209538999994</v>
      </c>
      <c r="AG162" s="4">
        <f t="shared" si="28"/>
        <v>219.59209538999994</v>
      </c>
      <c r="AH162" s="4">
        <f t="shared" si="29"/>
        <v>219.59209538999994</v>
      </c>
      <c r="AI162" s="5">
        <f>100*(AH162-25)/25</f>
        <v>778.36838155999988</v>
      </c>
      <c r="AJ162" s="5" t="str">
        <f>IF((ABS(AI162))&lt;=20,"PASS","FAIL")</f>
        <v>FAIL</v>
      </c>
      <c r="AK162" s="7"/>
      <c r="AL162" s="7"/>
      <c r="AO162" s="4"/>
      <c r="AP162" s="4">
        <v>140</v>
      </c>
      <c r="AQ162" s="5">
        <f>O162</f>
        <v>7.97</v>
      </c>
      <c r="AR162" s="4">
        <f t="shared" si="22"/>
        <v>0.88506385341476945</v>
      </c>
      <c r="AS162" s="4"/>
      <c r="AT162" s="4">
        <f t="shared" si="30"/>
        <v>0.8607999999999999</v>
      </c>
      <c r="AU162" s="4">
        <f t="shared" si="31"/>
        <v>9.2588289962825279</v>
      </c>
      <c r="AV162" s="4">
        <f t="shared" si="32"/>
        <v>270.13844015379493</v>
      </c>
    </row>
    <row r="163" spans="1:48" x14ac:dyDescent="0.2">
      <c r="A163" s="1">
        <v>44119</v>
      </c>
      <c r="B163" t="s">
        <v>396</v>
      </c>
      <c r="C163" t="s">
        <v>214</v>
      </c>
      <c r="D163" t="s">
        <v>13</v>
      </c>
      <c r="E163">
        <v>1</v>
      </c>
      <c r="F163">
        <v>1</v>
      </c>
      <c r="G163" t="s">
        <v>60</v>
      </c>
      <c r="H163" t="s">
        <v>212</v>
      </c>
      <c r="I163">
        <v>4.3200000000000001E-3</v>
      </c>
      <c r="J163">
        <v>-3.14E-3</v>
      </c>
      <c r="K163">
        <v>-12.9</v>
      </c>
      <c r="L163" t="s">
        <v>61</v>
      </c>
      <c r="M163" t="s">
        <v>213</v>
      </c>
      <c r="N163">
        <v>-3.2499999999999999E-3</v>
      </c>
      <c r="O163">
        <v>-1.17E-2</v>
      </c>
      <c r="P163">
        <v>-52.4</v>
      </c>
      <c r="R163" s="4">
        <v>1</v>
      </c>
      <c r="S163" s="4">
        <v>1</v>
      </c>
      <c r="T163" s="4"/>
      <c r="U163" s="4">
        <f t="shared" si="24"/>
        <v>-12.9</v>
      </c>
      <c r="V163" s="4">
        <f t="shared" si="25"/>
        <v>-12.9</v>
      </c>
      <c r="W163" s="4">
        <f t="shared" si="26"/>
        <v>-12.9</v>
      </c>
      <c r="X163" s="5"/>
      <c r="Y163" s="5"/>
      <c r="AB163" s="7"/>
      <c r="AC163" s="7"/>
      <c r="AD163" s="4">
        <v>2</v>
      </c>
      <c r="AE163" s="4" t="s">
        <v>473</v>
      </c>
      <c r="AF163" s="24">
        <f t="shared" si="27"/>
        <v>-634.88435174438109</v>
      </c>
      <c r="AG163" s="4">
        <f t="shared" si="28"/>
        <v>-634.88435174438109</v>
      </c>
      <c r="AH163" s="4">
        <f t="shared" si="29"/>
        <v>-634.88435174438109</v>
      </c>
      <c r="AI163" s="5"/>
      <c r="AJ163" s="5"/>
      <c r="AM163" s="7"/>
      <c r="AN163" s="7"/>
      <c r="AO163" s="4"/>
      <c r="AP163" s="4">
        <v>141</v>
      </c>
      <c r="AQ163" s="5"/>
      <c r="AR163" s="4"/>
      <c r="AS163" s="4"/>
      <c r="AT163" s="4">
        <f t="shared" si="30"/>
        <v>0.8597999999999999</v>
      </c>
      <c r="AU163" s="4">
        <f t="shared" si="31"/>
        <v>-1.3607815771109562E-2</v>
      </c>
      <c r="AV163" s="4">
        <f t="shared" si="32"/>
        <v>-524.15665108218252</v>
      </c>
    </row>
    <row r="164" spans="1:48" x14ac:dyDescent="0.2">
      <c r="A164" s="1">
        <v>44119</v>
      </c>
      <c r="B164" t="s">
        <v>396</v>
      </c>
      <c r="C164" t="s">
        <v>43</v>
      </c>
      <c r="D164">
        <v>108</v>
      </c>
      <c r="E164">
        <v>1</v>
      </c>
      <c r="F164">
        <v>1</v>
      </c>
      <c r="G164" t="s">
        <v>60</v>
      </c>
      <c r="H164" t="s">
        <v>212</v>
      </c>
      <c r="I164">
        <v>8.0100000000000005E-2</v>
      </c>
      <c r="J164">
        <v>1.77</v>
      </c>
      <c r="K164">
        <v>37.200000000000003</v>
      </c>
      <c r="L164" t="s">
        <v>61</v>
      </c>
      <c r="M164" t="s">
        <v>213</v>
      </c>
      <c r="N164">
        <v>0.41699999999999998</v>
      </c>
      <c r="O164">
        <v>7.15</v>
      </c>
      <c r="P164">
        <v>8.83</v>
      </c>
      <c r="R164" s="4">
        <v>1</v>
      </c>
      <c r="S164" s="4">
        <v>1</v>
      </c>
      <c r="T164" s="4"/>
      <c r="U164" s="4">
        <f t="shared" si="24"/>
        <v>37.200000000000003</v>
      </c>
      <c r="V164" s="4">
        <f t="shared" si="25"/>
        <v>37.200000000000003</v>
      </c>
      <c r="W164" s="4">
        <f t="shared" si="26"/>
        <v>37.200000000000003</v>
      </c>
      <c r="X164" s="5"/>
      <c r="Y164" s="5"/>
      <c r="Z164" s="7"/>
      <c r="AA164" s="7"/>
      <c r="AB164" s="4"/>
      <c r="AC164" s="4"/>
      <c r="AD164" s="4">
        <v>2</v>
      </c>
      <c r="AE164" s="4" t="s">
        <v>473</v>
      </c>
      <c r="AF164" s="24">
        <f t="shared" si="27"/>
        <v>135.70039474999987</v>
      </c>
      <c r="AG164" s="4">
        <f t="shared" si="28"/>
        <v>135.70039474999987</v>
      </c>
      <c r="AH164" s="4">
        <f t="shared" si="29"/>
        <v>135.70039474999987</v>
      </c>
      <c r="AI164" s="5"/>
      <c r="AJ164" s="5"/>
      <c r="AK164" s="7"/>
      <c r="AL164" s="7"/>
      <c r="AM164" s="4"/>
      <c r="AN164" s="4"/>
      <c r="AO164" s="4"/>
      <c r="AP164" s="4">
        <v>142</v>
      </c>
      <c r="AQ164" s="5"/>
      <c r="AR164" s="4"/>
      <c r="AS164" s="4"/>
      <c r="AT164" s="4">
        <f t="shared" si="30"/>
        <v>0.8587999999999999</v>
      </c>
      <c r="AU164" s="4">
        <f t="shared" si="31"/>
        <v>8.3255705635770862</v>
      </c>
      <c r="AV164" s="4">
        <f t="shared" si="32"/>
        <v>189.63646086902401</v>
      </c>
    </row>
    <row r="165" spans="1:48" x14ac:dyDescent="0.2">
      <c r="A165" s="1">
        <v>44119</v>
      </c>
      <c r="B165" t="s">
        <v>396</v>
      </c>
      <c r="C165" t="s">
        <v>44</v>
      </c>
      <c r="D165">
        <v>109</v>
      </c>
      <c r="E165">
        <v>1</v>
      </c>
      <c r="F165">
        <v>1</v>
      </c>
      <c r="G165" t="s">
        <v>60</v>
      </c>
      <c r="H165" t="s">
        <v>212</v>
      </c>
      <c r="I165">
        <v>5.4699999999999999E-2</v>
      </c>
      <c r="J165">
        <v>1.27</v>
      </c>
      <c r="K165">
        <v>22.8</v>
      </c>
      <c r="L165" t="s">
        <v>61</v>
      </c>
      <c r="M165" t="s">
        <v>213</v>
      </c>
      <c r="N165">
        <v>0.46500000000000002</v>
      </c>
      <c r="O165">
        <v>8.01</v>
      </c>
      <c r="P165">
        <v>16.3</v>
      </c>
      <c r="R165" s="4">
        <v>1</v>
      </c>
      <c r="S165" s="4">
        <v>1</v>
      </c>
      <c r="T165" s="4"/>
      <c r="U165" s="4">
        <f t="shared" si="24"/>
        <v>22.8</v>
      </c>
      <c r="V165" s="4">
        <f t="shared" si="25"/>
        <v>22.8</v>
      </c>
      <c r="W165" s="4">
        <f t="shared" si="26"/>
        <v>22.8</v>
      </c>
      <c r="X165" s="4"/>
      <c r="Y165" s="4"/>
      <c r="Z165" s="7"/>
      <c r="AA165" s="7"/>
      <c r="AD165" s="4">
        <v>2</v>
      </c>
      <c r="AE165" s="4" t="s">
        <v>473</v>
      </c>
      <c r="AF165" s="24">
        <f t="shared" si="27"/>
        <v>223.66156970999987</v>
      </c>
      <c r="AG165" s="4">
        <f t="shared" si="28"/>
        <v>223.66156970999987</v>
      </c>
      <c r="AH165" s="4">
        <f t="shared" si="29"/>
        <v>223.66156970999987</v>
      </c>
      <c r="AI165" s="4"/>
      <c r="AJ165" s="4"/>
      <c r="AK165" s="7"/>
      <c r="AL165" s="7"/>
      <c r="AO165" s="4"/>
      <c r="AP165" s="4">
        <v>143</v>
      </c>
      <c r="AQ165" s="4"/>
      <c r="AR165" s="4"/>
      <c r="AS165" s="4"/>
      <c r="AT165" s="4">
        <f t="shared" si="30"/>
        <v>0.8577999999999999</v>
      </c>
      <c r="AU165" s="4">
        <f t="shared" si="31"/>
        <v>9.3378409885754259</v>
      </c>
      <c r="AV165" s="4">
        <f t="shared" si="32"/>
        <v>276.95966567079029</v>
      </c>
    </row>
    <row r="166" spans="1:48" x14ac:dyDescent="0.2">
      <c r="A166" s="1">
        <v>44119</v>
      </c>
      <c r="B166" t="s">
        <v>396</v>
      </c>
      <c r="C166" t="s">
        <v>45</v>
      </c>
      <c r="D166">
        <v>110</v>
      </c>
      <c r="E166">
        <v>1</v>
      </c>
      <c r="F166">
        <v>1</v>
      </c>
      <c r="G166" t="s">
        <v>60</v>
      </c>
      <c r="H166" t="s">
        <v>212</v>
      </c>
      <c r="I166">
        <v>7.51E-2</v>
      </c>
      <c r="J166">
        <v>1.67</v>
      </c>
      <c r="K166">
        <v>34.299999999999997</v>
      </c>
      <c r="L166" t="s">
        <v>61</v>
      </c>
      <c r="M166" t="s">
        <v>213</v>
      </c>
      <c r="N166">
        <v>0.747</v>
      </c>
      <c r="O166">
        <v>12.8</v>
      </c>
      <c r="P166">
        <v>58.1</v>
      </c>
      <c r="R166" s="4">
        <v>1</v>
      </c>
      <c r="S166" s="4">
        <v>1</v>
      </c>
      <c r="T166" s="4"/>
      <c r="U166" s="4">
        <f t="shared" si="24"/>
        <v>34.299999999999997</v>
      </c>
      <c r="V166" s="4">
        <f t="shared" si="25"/>
        <v>34.299999999999997</v>
      </c>
      <c r="W166" s="4">
        <f t="shared" si="26"/>
        <v>34.299999999999997</v>
      </c>
      <c r="X166" s="5"/>
      <c r="Y166" s="5"/>
      <c r="AB166" s="7"/>
      <c r="AC166" s="7"/>
      <c r="AD166" s="4">
        <v>2</v>
      </c>
      <c r="AE166" s="4" t="s">
        <v>473</v>
      </c>
      <c r="AF166" s="24">
        <f t="shared" si="27"/>
        <v>695.64446400000008</v>
      </c>
      <c r="AG166" s="4">
        <f t="shared" si="28"/>
        <v>695.64446400000008</v>
      </c>
      <c r="AH166" s="4">
        <f t="shared" si="29"/>
        <v>695.64446400000008</v>
      </c>
      <c r="AI166" s="5"/>
      <c r="AJ166" s="5"/>
      <c r="AM166" s="7"/>
      <c r="AN166" s="7"/>
      <c r="AO166" s="4"/>
      <c r="AP166" s="4">
        <v>144</v>
      </c>
      <c r="AQ166" s="5"/>
      <c r="AR166" s="4"/>
      <c r="AS166" s="4"/>
      <c r="AT166" s="4">
        <f t="shared" si="30"/>
        <v>0.8567999999999999</v>
      </c>
      <c r="AU166" s="4">
        <f t="shared" si="31"/>
        <v>14.939309056956118</v>
      </c>
      <c r="AV166" s="4">
        <f t="shared" si="32"/>
        <v>762.8211694263764</v>
      </c>
    </row>
    <row r="167" spans="1:48" x14ac:dyDescent="0.2">
      <c r="A167" s="1">
        <v>44119</v>
      </c>
      <c r="B167" t="s">
        <v>396</v>
      </c>
      <c r="C167" t="s">
        <v>46</v>
      </c>
      <c r="D167">
        <v>111</v>
      </c>
      <c r="E167">
        <v>1</v>
      </c>
      <c r="F167">
        <v>1</v>
      </c>
      <c r="G167" t="s">
        <v>60</v>
      </c>
      <c r="H167" t="s">
        <v>212</v>
      </c>
      <c r="I167">
        <v>6.8099999999999994E-2</v>
      </c>
      <c r="J167">
        <v>1.53</v>
      </c>
      <c r="K167">
        <v>30.3</v>
      </c>
      <c r="L167" t="s">
        <v>61</v>
      </c>
      <c r="M167" t="s">
        <v>213</v>
      </c>
      <c r="N167">
        <v>0.47599999999999998</v>
      </c>
      <c r="O167">
        <v>8.32</v>
      </c>
      <c r="P167">
        <v>18.899999999999999</v>
      </c>
      <c r="R167" s="4">
        <v>1</v>
      </c>
      <c r="S167" s="4">
        <v>1</v>
      </c>
      <c r="T167" s="4"/>
      <c r="U167" s="4">
        <f t="shared" si="24"/>
        <v>30.3</v>
      </c>
      <c r="V167" s="4">
        <f t="shared" si="25"/>
        <v>30.3</v>
      </c>
      <c r="W167" s="4">
        <f t="shared" si="26"/>
        <v>30.3</v>
      </c>
      <c r="X167" s="5"/>
      <c r="Y167" s="5"/>
      <c r="AD167" s="4">
        <v>2</v>
      </c>
      <c r="AE167" s="4" t="s">
        <v>473</v>
      </c>
      <c r="AF167" s="24">
        <f t="shared" si="27"/>
        <v>255.1280710399999</v>
      </c>
      <c r="AG167" s="4">
        <f t="shared" si="28"/>
        <v>255.1280710399999</v>
      </c>
      <c r="AH167" s="4">
        <f t="shared" si="29"/>
        <v>255.1280710399999</v>
      </c>
      <c r="AI167" s="5"/>
      <c r="AJ167" s="5"/>
      <c r="AO167" s="4"/>
      <c r="AP167" s="4">
        <v>145</v>
      </c>
      <c r="AQ167" s="5"/>
      <c r="AR167" s="4"/>
      <c r="AS167" s="4"/>
      <c r="AT167" s="4">
        <f t="shared" si="30"/>
        <v>0.85579999999999989</v>
      </c>
      <c r="AU167" s="4">
        <f t="shared" si="31"/>
        <v>9.7218976396354311</v>
      </c>
      <c r="AV167" s="4">
        <f t="shared" si="32"/>
        <v>310.12859439904503</v>
      </c>
    </row>
    <row r="168" spans="1:48" x14ac:dyDescent="0.2">
      <c r="A168" s="1">
        <v>44119</v>
      </c>
      <c r="B168" t="s">
        <v>396</v>
      </c>
      <c r="C168" t="s">
        <v>313</v>
      </c>
      <c r="D168">
        <v>112</v>
      </c>
      <c r="E168">
        <v>1</v>
      </c>
      <c r="F168">
        <v>1</v>
      </c>
      <c r="G168" t="s">
        <v>60</v>
      </c>
      <c r="H168" t="s">
        <v>212</v>
      </c>
      <c r="I168">
        <v>6.6000000000000003E-2</v>
      </c>
      <c r="J168">
        <v>1.44</v>
      </c>
      <c r="K168">
        <v>27.7</v>
      </c>
      <c r="L168" t="s">
        <v>61</v>
      </c>
      <c r="M168" t="s">
        <v>213</v>
      </c>
      <c r="N168">
        <v>0.46500000000000002</v>
      </c>
      <c r="O168">
        <v>8</v>
      </c>
      <c r="P168">
        <v>16.2</v>
      </c>
      <c r="R168" s="4">
        <v>1</v>
      </c>
      <c r="S168" s="4">
        <v>1</v>
      </c>
      <c r="T168" s="4"/>
      <c r="U168" s="4">
        <f t="shared" si="24"/>
        <v>27.7</v>
      </c>
      <c r="V168" s="4">
        <f t="shared" si="25"/>
        <v>27.7</v>
      </c>
      <c r="W168" s="4">
        <f t="shared" si="26"/>
        <v>27.7</v>
      </c>
      <c r="Z168" s="7"/>
      <c r="AA168" s="7"/>
      <c r="AD168" s="4">
        <v>2</v>
      </c>
      <c r="AE168" s="4" t="s">
        <v>473</v>
      </c>
      <c r="AF168" s="24">
        <f t="shared" si="27"/>
        <v>222.64439999999991</v>
      </c>
      <c r="AG168" s="4">
        <f t="shared" si="28"/>
        <v>222.64439999999991</v>
      </c>
      <c r="AH168" s="4">
        <f t="shared" si="29"/>
        <v>222.64439999999991</v>
      </c>
      <c r="AK168" s="7"/>
      <c r="AL168" s="7"/>
      <c r="AO168" s="4"/>
      <c r="AP168" s="4">
        <v>146</v>
      </c>
      <c r="AR168" s="4"/>
      <c r="AS168" s="4"/>
      <c r="AT168" s="4">
        <f t="shared" si="30"/>
        <v>0.85479999999999989</v>
      </c>
      <c r="AU168" s="4">
        <f t="shared" si="31"/>
        <v>9.3589143659335523</v>
      </c>
      <c r="AV168" s="4">
        <f t="shared" si="32"/>
        <v>278.77911341694755</v>
      </c>
    </row>
    <row r="169" spans="1:48" x14ac:dyDescent="0.2">
      <c r="A169" s="1">
        <v>44119</v>
      </c>
      <c r="B169" t="s">
        <v>396</v>
      </c>
      <c r="C169" t="s">
        <v>314</v>
      </c>
      <c r="D169">
        <v>113</v>
      </c>
      <c r="E169">
        <v>1</v>
      </c>
      <c r="F169">
        <v>1</v>
      </c>
      <c r="G169" t="s">
        <v>60</v>
      </c>
      <c r="H169" t="s">
        <v>212</v>
      </c>
      <c r="I169">
        <v>8.77E-2</v>
      </c>
      <c r="J169">
        <v>1.84</v>
      </c>
      <c r="K169">
        <v>39.299999999999997</v>
      </c>
      <c r="L169" t="s">
        <v>61</v>
      </c>
      <c r="M169" t="s">
        <v>213</v>
      </c>
      <c r="N169">
        <v>0.52900000000000003</v>
      </c>
      <c r="O169">
        <v>9.07</v>
      </c>
      <c r="P169">
        <v>25.4</v>
      </c>
      <c r="R169" s="4">
        <v>1</v>
      </c>
      <c r="S169" s="4">
        <v>1</v>
      </c>
      <c r="T169" s="4"/>
      <c r="U169" s="4">
        <f t="shared" si="24"/>
        <v>39.299999999999997</v>
      </c>
      <c r="V169" s="4">
        <f t="shared" si="25"/>
        <v>39.299999999999997</v>
      </c>
      <c r="W169" s="4">
        <f t="shared" si="26"/>
        <v>39.299999999999997</v>
      </c>
      <c r="X169" s="5"/>
      <c r="Y169" s="5"/>
      <c r="AB169" s="7"/>
      <c r="AC169" s="7"/>
      <c r="AD169" s="4">
        <v>2</v>
      </c>
      <c r="AE169" s="4" t="s">
        <v>473</v>
      </c>
      <c r="AF169" s="24">
        <f t="shared" si="27"/>
        <v>330.72969779000005</v>
      </c>
      <c r="AG169" s="4">
        <f t="shared" si="28"/>
        <v>330.72969779000005</v>
      </c>
      <c r="AH169" s="4">
        <f t="shared" si="29"/>
        <v>330.72969779000005</v>
      </c>
      <c r="AI169" s="5"/>
      <c r="AJ169" s="5"/>
      <c r="AM169" s="7"/>
      <c r="AN169" s="7"/>
      <c r="AO169" s="4"/>
      <c r="AP169" s="4">
        <v>147</v>
      </c>
      <c r="AQ169" s="5"/>
      <c r="AR169" s="4"/>
      <c r="AS169" s="4"/>
      <c r="AT169" s="4">
        <f t="shared" si="30"/>
        <v>0.85379999999999989</v>
      </c>
      <c r="AU169" s="4">
        <f t="shared" si="31"/>
        <v>10.623096743968144</v>
      </c>
      <c r="AV169" s="4">
        <f t="shared" si="32"/>
        <v>388.04329644260247</v>
      </c>
    </row>
    <row r="170" spans="1:48" x14ac:dyDescent="0.2">
      <c r="A170" s="1">
        <v>44119</v>
      </c>
      <c r="B170" t="s">
        <v>396</v>
      </c>
      <c r="C170" t="s">
        <v>315</v>
      </c>
      <c r="D170">
        <v>114</v>
      </c>
      <c r="E170">
        <v>1</v>
      </c>
      <c r="F170">
        <v>1</v>
      </c>
      <c r="G170" t="s">
        <v>60</v>
      </c>
      <c r="H170" t="s">
        <v>212</v>
      </c>
      <c r="I170">
        <v>9.3799999999999994E-2</v>
      </c>
      <c r="J170">
        <v>1.94</v>
      </c>
      <c r="K170">
        <v>42.1</v>
      </c>
      <c r="L170" t="s">
        <v>61</v>
      </c>
      <c r="M170" t="s">
        <v>213</v>
      </c>
      <c r="N170">
        <v>0.46300000000000002</v>
      </c>
      <c r="O170">
        <v>7.92</v>
      </c>
      <c r="P170">
        <v>15.5</v>
      </c>
      <c r="R170" s="4">
        <v>1</v>
      </c>
      <c r="S170" s="4">
        <v>1</v>
      </c>
      <c r="T170" s="4"/>
      <c r="U170" s="4">
        <f t="shared" si="24"/>
        <v>42.1</v>
      </c>
      <c r="V170" s="4">
        <f t="shared" si="25"/>
        <v>42.1</v>
      </c>
      <c r="W170" s="4">
        <f t="shared" si="26"/>
        <v>42.1</v>
      </c>
      <c r="X170" s="5"/>
      <c r="Y170" s="5"/>
      <c r="AD170" s="4">
        <v>2</v>
      </c>
      <c r="AE170" s="4" t="s">
        <v>473</v>
      </c>
      <c r="AF170" s="24">
        <f t="shared" si="27"/>
        <v>214.50226943999996</v>
      </c>
      <c r="AG170" s="4">
        <f t="shared" si="28"/>
        <v>214.50226943999996</v>
      </c>
      <c r="AH170" s="4">
        <f t="shared" si="29"/>
        <v>214.50226943999996</v>
      </c>
      <c r="AI170" s="5"/>
      <c r="AJ170" s="5"/>
      <c r="AO170" s="4"/>
      <c r="AP170" s="4">
        <v>148</v>
      </c>
      <c r="AQ170" s="5"/>
      <c r="AR170" s="4"/>
      <c r="AS170" s="4"/>
      <c r="AT170" s="4">
        <f t="shared" si="30"/>
        <v>0.85279999999999989</v>
      </c>
      <c r="AU170" s="4">
        <f t="shared" si="31"/>
        <v>9.2870544090056288</v>
      </c>
      <c r="AV170" s="4">
        <f t="shared" si="32"/>
        <v>272.57508034454008</v>
      </c>
    </row>
    <row r="171" spans="1:48" x14ac:dyDescent="0.2">
      <c r="A171" s="1">
        <v>44119</v>
      </c>
      <c r="B171" t="s">
        <v>396</v>
      </c>
      <c r="C171" t="s">
        <v>316</v>
      </c>
      <c r="D171" s="19">
        <v>115</v>
      </c>
      <c r="E171">
        <v>1</v>
      </c>
      <c r="F171">
        <v>1</v>
      </c>
      <c r="G171" t="s">
        <v>60</v>
      </c>
      <c r="H171" t="s">
        <v>212</v>
      </c>
      <c r="I171">
        <v>5.6599999999999998E-2</v>
      </c>
      <c r="J171">
        <v>1.29</v>
      </c>
      <c r="K171">
        <v>23.5</v>
      </c>
      <c r="L171" t="s">
        <v>61</v>
      </c>
      <c r="M171" t="s">
        <v>213</v>
      </c>
      <c r="N171">
        <v>0.46500000000000002</v>
      </c>
      <c r="O171">
        <v>8</v>
      </c>
      <c r="P171">
        <v>16.2</v>
      </c>
      <c r="R171" s="4">
        <v>1</v>
      </c>
      <c r="S171" s="4">
        <v>1</v>
      </c>
      <c r="T171" s="4"/>
      <c r="U171" s="4">
        <f t="shared" si="24"/>
        <v>23.5</v>
      </c>
      <c r="V171" s="4">
        <f t="shared" si="25"/>
        <v>23.5</v>
      </c>
      <c r="W171" s="4">
        <f t="shared" si="26"/>
        <v>23.5</v>
      </c>
      <c r="Z171" s="7">
        <f>ABS(100*ABS(W171-W165)/AVERAGE(W171,W165))</f>
        <v>3.0237580993520488</v>
      </c>
      <c r="AA171" s="7" t="str">
        <f>IF(W171&gt;10, (IF((AND(Z171&gt;=0,Z171&lt;=20)=TRUE),"PASS","FAIL")),(IF((AND(Z171&gt;=0,Z171&lt;=50)=TRUE),"PASS","FAIL")))</f>
        <v>PASS</v>
      </c>
      <c r="AB171" s="7"/>
      <c r="AC171" s="7"/>
      <c r="AD171" s="4">
        <v>2</v>
      </c>
      <c r="AE171" s="4" t="s">
        <v>473</v>
      </c>
      <c r="AF171" s="24">
        <f t="shared" si="27"/>
        <v>222.64439999999991</v>
      </c>
      <c r="AG171" s="4">
        <f t="shared" si="28"/>
        <v>222.64439999999991</v>
      </c>
      <c r="AH171" s="4">
        <f t="shared" si="29"/>
        <v>222.64439999999991</v>
      </c>
      <c r="AK171" s="7">
        <f>ABS(100*ABS(AH171-AH165)/AVERAGE(AH171,AH165))</f>
        <v>0.45581721018022564</v>
      </c>
      <c r="AL171" s="7" t="str">
        <f>IF(AH171&gt;10, (IF((AND(AK171&gt;=0,AK171&lt;=20)=TRUE),"PASS","FAIL")),(IF((AND(AK171&gt;=0,AK171&lt;=50)=TRUE),"PASS","FAIL")))</f>
        <v>PASS</v>
      </c>
      <c r="AM171" s="7"/>
      <c r="AN171" s="7"/>
      <c r="AO171" s="4"/>
      <c r="AP171" s="4">
        <v>149</v>
      </c>
      <c r="AR171" s="4"/>
      <c r="AS171" s="4"/>
      <c r="AT171" s="4">
        <f t="shared" si="30"/>
        <v>0.85179999999999989</v>
      </c>
      <c r="AU171" s="4">
        <f t="shared" si="31"/>
        <v>9.3918760272364423</v>
      </c>
      <c r="AV171" s="4">
        <f t="shared" si="32"/>
        <v>281.62510752336357</v>
      </c>
    </row>
    <row r="172" spans="1:48" x14ac:dyDescent="0.2">
      <c r="A172" s="1">
        <v>44119</v>
      </c>
      <c r="B172" t="s">
        <v>396</v>
      </c>
      <c r="C172" t="s">
        <v>317</v>
      </c>
      <c r="D172" s="19">
        <v>116</v>
      </c>
      <c r="E172">
        <v>1</v>
      </c>
      <c r="F172">
        <v>1</v>
      </c>
      <c r="G172" t="s">
        <v>60</v>
      </c>
      <c r="H172" t="s">
        <v>212</v>
      </c>
      <c r="I172">
        <v>0.13900000000000001</v>
      </c>
      <c r="J172">
        <v>2.81</v>
      </c>
      <c r="K172">
        <v>67.3</v>
      </c>
      <c r="L172" t="s">
        <v>61</v>
      </c>
      <c r="M172" t="s">
        <v>213</v>
      </c>
      <c r="N172">
        <v>0.59899999999999998</v>
      </c>
      <c r="O172">
        <v>10.4</v>
      </c>
      <c r="P172">
        <v>36.5</v>
      </c>
      <c r="R172" s="4">
        <v>1</v>
      </c>
      <c r="S172" s="4">
        <v>1</v>
      </c>
      <c r="T172" s="4"/>
      <c r="U172" s="4">
        <f t="shared" si="24"/>
        <v>67.3</v>
      </c>
      <c r="V172" s="4">
        <f t="shared" si="25"/>
        <v>67.3</v>
      </c>
      <c r="W172" s="4">
        <f t="shared" si="26"/>
        <v>67.3</v>
      </c>
      <c r="Z172" s="7"/>
      <c r="AA172" s="7"/>
      <c r="AB172" s="7">
        <f>100*((W172*10250)-(W170*10000))/(1000*250)</f>
        <v>107.53</v>
      </c>
      <c r="AC172" s="7" t="str">
        <f>IF(W172&gt;30, (IF((AND(AB172&gt;=80,AB172&lt;=120)=TRUE),"PASS","FAIL")),(IF((AND(AB172&gt;=50,AB172&lt;=150)=TRUE),"PASS","FAIL")))</f>
        <v>PASS</v>
      </c>
      <c r="AD172" s="4">
        <v>2</v>
      </c>
      <c r="AE172" s="4" t="s">
        <v>473</v>
      </c>
      <c r="AF172" s="24">
        <f t="shared" si="27"/>
        <v>462.96273599999984</v>
      </c>
      <c r="AG172" s="4">
        <f t="shared" si="28"/>
        <v>462.96273599999984</v>
      </c>
      <c r="AH172" s="4">
        <f t="shared" si="29"/>
        <v>462.96273599999984</v>
      </c>
      <c r="AK172" s="7"/>
      <c r="AL172" s="7"/>
      <c r="AM172" s="7">
        <f>100*((AH172*10250)-(AH170*10000))/(1000*250)</f>
        <v>1040.1381398399994</v>
      </c>
      <c r="AN172" s="7" t="str">
        <f>IF(AH172&gt;30, (IF((AND(AM172&gt;=80,AM172&lt;=120)=TRUE),"PASS","FAIL")),(IF((AND(AM172&gt;=50,AM172&lt;=150)=TRUE),"PASS","FAIL")))</f>
        <v>FAIL</v>
      </c>
      <c r="AO172" s="4"/>
      <c r="AP172" s="4">
        <v>150</v>
      </c>
      <c r="AR172" s="4"/>
      <c r="AS172" s="4"/>
      <c r="AT172" s="4">
        <f t="shared" si="30"/>
        <v>0.85079999999999989</v>
      </c>
      <c r="AU172" s="4">
        <f t="shared" si="31"/>
        <v>12.223789374706161</v>
      </c>
      <c r="AV172" s="4">
        <f t="shared" si="32"/>
        <v>526.72064236010988</v>
      </c>
    </row>
    <row r="173" spans="1:48" x14ac:dyDescent="0.2">
      <c r="A173" s="1">
        <v>44119</v>
      </c>
      <c r="B173" t="s">
        <v>396</v>
      </c>
      <c r="C173" t="s">
        <v>318</v>
      </c>
      <c r="D173">
        <v>117</v>
      </c>
      <c r="E173">
        <v>1</v>
      </c>
      <c r="F173">
        <v>1</v>
      </c>
      <c r="G173" t="s">
        <v>60</v>
      </c>
      <c r="H173" t="s">
        <v>212</v>
      </c>
      <c r="I173">
        <v>9.3700000000000006E-2</v>
      </c>
      <c r="J173">
        <v>1.96</v>
      </c>
      <c r="K173">
        <v>42.6</v>
      </c>
      <c r="L173" t="s">
        <v>61</v>
      </c>
      <c r="M173" t="s">
        <v>213</v>
      </c>
      <c r="N173">
        <v>0.65600000000000003</v>
      </c>
      <c r="O173">
        <v>11.2</v>
      </c>
      <c r="P173">
        <v>44.2</v>
      </c>
      <c r="R173" s="4">
        <v>1</v>
      </c>
      <c r="S173" s="4">
        <v>1</v>
      </c>
      <c r="T173" s="4"/>
      <c r="U173" s="4">
        <f t="shared" si="24"/>
        <v>42.6</v>
      </c>
      <c r="V173" s="4">
        <f t="shared" si="25"/>
        <v>42.6</v>
      </c>
      <c r="W173" s="4">
        <f t="shared" si="26"/>
        <v>42.6</v>
      </c>
      <c r="X173" s="5"/>
      <c r="Y173" s="5"/>
      <c r="Z173" s="7"/>
      <c r="AA173" s="7"/>
      <c r="AB173" s="4"/>
      <c r="AC173" s="4"/>
      <c r="AD173" s="4">
        <v>2</v>
      </c>
      <c r="AE173" s="4" t="s">
        <v>473</v>
      </c>
      <c r="AF173" s="24">
        <f t="shared" si="27"/>
        <v>541.37182399999995</v>
      </c>
      <c r="AG173" s="4">
        <f t="shared" si="28"/>
        <v>541.37182399999995</v>
      </c>
      <c r="AH173" s="4">
        <f t="shared" si="29"/>
        <v>541.37182399999995</v>
      </c>
      <c r="AI173" s="5"/>
      <c r="AJ173" s="5"/>
      <c r="AK173" s="7"/>
      <c r="AL173" s="7"/>
      <c r="AM173" s="4"/>
      <c r="AN173" s="4"/>
      <c r="AO173" s="4"/>
      <c r="AP173" s="4">
        <v>151</v>
      </c>
      <c r="AQ173" s="5"/>
      <c r="AR173" s="4"/>
      <c r="AS173" s="4"/>
      <c r="AT173" s="4">
        <f t="shared" si="30"/>
        <v>0.84979999999999989</v>
      </c>
      <c r="AU173" s="4">
        <f t="shared" si="31"/>
        <v>13.179571663920923</v>
      </c>
      <c r="AV173" s="4">
        <f t="shared" si="32"/>
        <v>609.70059085517948</v>
      </c>
    </row>
    <row r="174" spans="1:48" x14ac:dyDescent="0.2">
      <c r="A174" s="1">
        <v>44119</v>
      </c>
      <c r="B174" t="s">
        <v>396</v>
      </c>
      <c r="C174" t="s">
        <v>234</v>
      </c>
      <c r="D174">
        <v>17</v>
      </c>
      <c r="E174">
        <v>1</v>
      </c>
      <c r="F174">
        <v>1</v>
      </c>
      <c r="G174" t="s">
        <v>60</v>
      </c>
      <c r="H174" t="s">
        <v>212</v>
      </c>
      <c r="I174">
        <v>5.6000000000000001E-2</v>
      </c>
      <c r="J174">
        <v>1.32</v>
      </c>
      <c r="K174">
        <v>24.2</v>
      </c>
      <c r="L174" t="s">
        <v>61</v>
      </c>
      <c r="M174" t="s">
        <v>213</v>
      </c>
      <c r="N174">
        <v>0.46100000000000002</v>
      </c>
      <c r="O174">
        <v>7.83</v>
      </c>
      <c r="P174">
        <v>14.8</v>
      </c>
      <c r="R174" s="4">
        <v>1</v>
      </c>
      <c r="S174" s="4">
        <v>1</v>
      </c>
      <c r="T174" s="4"/>
      <c r="U174" s="4">
        <f t="shared" si="24"/>
        <v>24.2</v>
      </c>
      <c r="V174" s="4">
        <f t="shared" si="25"/>
        <v>24.2</v>
      </c>
      <c r="W174" s="4">
        <f t="shared" si="26"/>
        <v>24.2</v>
      </c>
      <c r="X174" s="5">
        <f>100*(W174-25)/25</f>
        <v>-3.2000000000000028</v>
      </c>
      <c r="Y174" s="5" t="str">
        <f>IF((ABS(X174))&lt;=20,"PASS","FAIL")</f>
        <v>PASS</v>
      </c>
      <c r="Z174" s="4"/>
      <c r="AA174" s="4"/>
      <c r="AB174" s="7"/>
      <c r="AC174" s="7"/>
      <c r="AD174" s="4">
        <v>2</v>
      </c>
      <c r="AE174" s="4" t="s">
        <v>473</v>
      </c>
      <c r="AF174" s="24">
        <f t="shared" si="27"/>
        <v>205.3322301899999</v>
      </c>
      <c r="AG174" s="4">
        <f t="shared" si="28"/>
        <v>205.3322301899999</v>
      </c>
      <c r="AH174" s="4">
        <f t="shared" si="29"/>
        <v>205.3322301899999</v>
      </c>
      <c r="AI174" s="5">
        <f>100*(AH174-25)/25</f>
        <v>721.32892075999962</v>
      </c>
      <c r="AJ174" s="5" t="str">
        <f>IF((ABS(AI174))&lt;=20,"PASS","FAIL")</f>
        <v>FAIL</v>
      </c>
      <c r="AK174" s="4"/>
      <c r="AL174" s="4"/>
      <c r="AM174" s="7"/>
      <c r="AN174" s="7"/>
      <c r="AO174" s="4"/>
      <c r="AP174" s="4">
        <v>152</v>
      </c>
      <c r="AQ174" s="5">
        <f>O174</f>
        <v>7.83</v>
      </c>
      <c r="AR174" s="4">
        <f t="shared" ref="AR174:AR221" si="33">AQ174/9.005</f>
        <v>0.86951693503609095</v>
      </c>
      <c r="AS174" s="4"/>
      <c r="AT174" s="4">
        <f t="shared" si="30"/>
        <v>0.84879999999999989</v>
      </c>
      <c r="AU174" s="4">
        <f t="shared" si="31"/>
        <v>9.2247879359095215</v>
      </c>
      <c r="AV174" s="4">
        <f t="shared" si="32"/>
        <v>267.19989916462453</v>
      </c>
    </row>
    <row r="175" spans="1:48" x14ac:dyDescent="0.2">
      <c r="A175" s="1">
        <v>44119</v>
      </c>
      <c r="B175" t="s">
        <v>396</v>
      </c>
      <c r="C175" t="s">
        <v>214</v>
      </c>
      <c r="D175" t="s">
        <v>13</v>
      </c>
      <c r="E175">
        <v>1</v>
      </c>
      <c r="F175">
        <v>1</v>
      </c>
      <c r="G175" t="s">
        <v>60</v>
      </c>
      <c r="H175" t="s">
        <v>212</v>
      </c>
      <c r="I175">
        <v>9.4299999999999991E-3</v>
      </c>
      <c r="J175">
        <v>0.10299999999999999</v>
      </c>
      <c r="K175">
        <v>-9.9499999999999993</v>
      </c>
      <c r="L175" t="s">
        <v>61</v>
      </c>
      <c r="M175" t="s">
        <v>213</v>
      </c>
      <c r="N175">
        <v>-2.7499999999999998E-3</v>
      </c>
      <c r="O175">
        <v>1.47E-2</v>
      </c>
      <c r="P175">
        <v>-52.1</v>
      </c>
      <c r="R175" s="4">
        <v>1</v>
      </c>
      <c r="S175" s="4">
        <v>1</v>
      </c>
      <c r="T175" s="4"/>
      <c r="U175" s="4">
        <f t="shared" si="24"/>
        <v>-9.9499999999999993</v>
      </c>
      <c r="V175" s="4">
        <f t="shared" si="25"/>
        <v>-9.9499999999999993</v>
      </c>
      <c r="W175" s="4">
        <f t="shared" si="26"/>
        <v>-9.9499999999999993</v>
      </c>
      <c r="X175" s="5"/>
      <c r="Y175" s="5"/>
      <c r="Z175" s="4"/>
      <c r="AA175" s="4"/>
      <c r="AB175" s="5"/>
      <c r="AC175" s="5"/>
      <c r="AD175" s="4">
        <v>2</v>
      </c>
      <c r="AE175" s="4" t="s">
        <v>473</v>
      </c>
      <c r="AF175" s="24">
        <f t="shared" si="27"/>
        <v>-631.91889224606109</v>
      </c>
      <c r="AG175" s="4">
        <f t="shared" si="28"/>
        <v>-631.91889224606109</v>
      </c>
      <c r="AH175" s="4">
        <f t="shared" si="29"/>
        <v>-631.91889224606109</v>
      </c>
      <c r="AI175" s="5"/>
      <c r="AJ175" s="5"/>
      <c r="AK175" s="4"/>
      <c r="AL175" s="4"/>
      <c r="AM175" s="5"/>
      <c r="AN175" s="5"/>
      <c r="AO175" s="4"/>
      <c r="AP175" s="4">
        <v>153</v>
      </c>
      <c r="AQ175" s="5"/>
      <c r="AR175" s="4"/>
      <c r="AS175" s="4"/>
      <c r="AT175" s="4">
        <f t="shared" si="30"/>
        <v>0.84779999999999989</v>
      </c>
      <c r="AU175" s="4">
        <f t="shared" si="31"/>
        <v>1.7338995046001417E-2</v>
      </c>
      <c r="AV175" s="4">
        <f t="shared" si="32"/>
        <v>-521.52616389521222</v>
      </c>
    </row>
    <row r="176" spans="1:48" x14ac:dyDescent="0.2">
      <c r="A176" s="1">
        <v>44119</v>
      </c>
      <c r="B176" t="s">
        <v>396</v>
      </c>
      <c r="C176" t="s">
        <v>319</v>
      </c>
      <c r="D176">
        <v>118</v>
      </c>
      <c r="E176">
        <v>1</v>
      </c>
      <c r="F176">
        <v>1</v>
      </c>
      <c r="G176" t="s">
        <v>60</v>
      </c>
      <c r="H176" t="s">
        <v>212</v>
      </c>
      <c r="I176">
        <v>6.4500000000000002E-2</v>
      </c>
      <c r="J176">
        <v>1.45</v>
      </c>
      <c r="K176">
        <v>27.8</v>
      </c>
      <c r="L176" t="s">
        <v>61</v>
      </c>
      <c r="M176" t="s">
        <v>213</v>
      </c>
      <c r="N176">
        <v>0.46500000000000002</v>
      </c>
      <c r="O176">
        <v>7.98</v>
      </c>
      <c r="P176">
        <v>16</v>
      </c>
      <c r="R176" s="4">
        <v>1</v>
      </c>
      <c r="S176" s="4">
        <v>1</v>
      </c>
      <c r="T176" s="4"/>
      <c r="U176" s="4">
        <f t="shared" si="24"/>
        <v>27.8</v>
      </c>
      <c r="V176" s="4">
        <f t="shared" si="25"/>
        <v>27.8</v>
      </c>
      <c r="W176" s="4">
        <f t="shared" si="26"/>
        <v>27.8</v>
      </c>
      <c r="X176" s="5"/>
      <c r="Y176" s="5"/>
      <c r="AD176" s="4">
        <v>2</v>
      </c>
      <c r="AE176" s="4" t="s">
        <v>473</v>
      </c>
      <c r="AF176" s="24">
        <f t="shared" si="27"/>
        <v>220.60966283999994</v>
      </c>
      <c r="AG176" s="4">
        <f t="shared" si="28"/>
        <v>220.60966283999994</v>
      </c>
      <c r="AH176" s="4">
        <f t="shared" si="29"/>
        <v>220.60966283999994</v>
      </c>
      <c r="AI176" s="5"/>
      <c r="AJ176" s="5"/>
      <c r="AO176" s="4"/>
      <c r="AP176" s="4">
        <v>154</v>
      </c>
      <c r="AQ176" s="5"/>
      <c r="AR176" s="4"/>
      <c r="AS176" s="4"/>
      <c r="AT176" s="4">
        <f t="shared" si="30"/>
        <v>0.84679999999999989</v>
      </c>
      <c r="AU176" s="4">
        <f t="shared" si="31"/>
        <v>9.4237128011336821</v>
      </c>
      <c r="AV176" s="4">
        <f t="shared" si="32"/>
        <v>284.37412368417381</v>
      </c>
    </row>
    <row r="177" spans="1:48" x14ac:dyDescent="0.2">
      <c r="A177" s="1">
        <v>44119</v>
      </c>
      <c r="B177" t="s">
        <v>396</v>
      </c>
      <c r="C177" t="s">
        <v>320</v>
      </c>
      <c r="D177">
        <v>119</v>
      </c>
      <c r="E177">
        <v>1</v>
      </c>
      <c r="F177">
        <v>1</v>
      </c>
      <c r="G177" t="s">
        <v>60</v>
      </c>
      <c r="H177" t="s">
        <v>212</v>
      </c>
      <c r="I177">
        <v>4.9500000000000002E-2</v>
      </c>
      <c r="J177">
        <v>1.17</v>
      </c>
      <c r="K177">
        <v>19.899999999999999</v>
      </c>
      <c r="L177" t="s">
        <v>61</v>
      </c>
      <c r="M177" t="s">
        <v>213</v>
      </c>
      <c r="N177">
        <v>0.40500000000000003</v>
      </c>
      <c r="O177">
        <v>6.95</v>
      </c>
      <c r="P177">
        <v>7.12</v>
      </c>
      <c r="R177" s="4">
        <v>1</v>
      </c>
      <c r="S177" s="4">
        <v>1</v>
      </c>
      <c r="T177" s="4"/>
      <c r="U177" s="4">
        <f t="shared" si="24"/>
        <v>19.899999999999999</v>
      </c>
      <c r="V177" s="4">
        <f t="shared" si="25"/>
        <v>19.899999999999999</v>
      </c>
      <c r="W177" s="4">
        <f t="shared" si="26"/>
        <v>19.899999999999999</v>
      </c>
      <c r="AD177" s="4">
        <v>2</v>
      </c>
      <c r="AE177" s="4" t="s">
        <v>473</v>
      </c>
      <c r="AF177" s="24">
        <f t="shared" si="27"/>
        <v>115.10377274999996</v>
      </c>
      <c r="AG177" s="4">
        <f t="shared" si="28"/>
        <v>115.10377274999996</v>
      </c>
      <c r="AH177" s="4">
        <f t="shared" si="29"/>
        <v>115.10377274999996</v>
      </c>
      <c r="AO177" s="4"/>
      <c r="AP177" s="4">
        <v>155</v>
      </c>
      <c r="AR177" s="4"/>
      <c r="AS177" s="4"/>
      <c r="AT177" s="4">
        <f t="shared" si="30"/>
        <v>0.84579999999999989</v>
      </c>
      <c r="AU177" s="4">
        <f t="shared" si="31"/>
        <v>8.2170725939938531</v>
      </c>
      <c r="AV177" s="4">
        <f t="shared" si="32"/>
        <v>180.28562268174909</v>
      </c>
    </row>
    <row r="178" spans="1:48" x14ac:dyDescent="0.2">
      <c r="A178" s="1">
        <v>44119</v>
      </c>
      <c r="B178" t="s">
        <v>396</v>
      </c>
      <c r="C178" t="s">
        <v>321</v>
      </c>
      <c r="D178">
        <v>120</v>
      </c>
      <c r="E178">
        <v>1</v>
      </c>
      <c r="F178">
        <v>1</v>
      </c>
      <c r="G178" t="s">
        <v>60</v>
      </c>
      <c r="H178" t="s">
        <v>212</v>
      </c>
      <c r="I178">
        <v>0.113</v>
      </c>
      <c r="J178">
        <v>2.35</v>
      </c>
      <c r="K178">
        <v>53.8</v>
      </c>
      <c r="L178" t="s">
        <v>61</v>
      </c>
      <c r="M178" t="s">
        <v>213</v>
      </c>
      <c r="N178">
        <v>0.4</v>
      </c>
      <c r="O178">
        <v>6.95</v>
      </c>
      <c r="P178">
        <v>7.14</v>
      </c>
      <c r="R178" s="4">
        <v>1</v>
      </c>
      <c r="S178" s="4">
        <v>1</v>
      </c>
      <c r="T178" s="4"/>
      <c r="U178" s="4">
        <f t="shared" si="24"/>
        <v>53.8</v>
      </c>
      <c r="V178" s="4">
        <f t="shared" si="25"/>
        <v>53.8</v>
      </c>
      <c r="W178" s="4">
        <f t="shared" si="26"/>
        <v>53.8</v>
      </c>
      <c r="X178" s="5"/>
      <c r="Y178" s="5"/>
      <c r="Z178" s="7"/>
      <c r="AA178" s="7"/>
      <c r="AD178" s="4">
        <v>2</v>
      </c>
      <c r="AE178" s="4" t="s">
        <v>473</v>
      </c>
      <c r="AF178" s="24">
        <f t="shared" si="27"/>
        <v>115.10377274999996</v>
      </c>
      <c r="AG178" s="4">
        <f t="shared" si="28"/>
        <v>115.10377274999996</v>
      </c>
      <c r="AH178" s="4">
        <f t="shared" si="29"/>
        <v>115.10377274999996</v>
      </c>
      <c r="AI178" s="5"/>
      <c r="AJ178" s="5"/>
      <c r="AK178" s="7"/>
      <c r="AL178" s="7"/>
      <c r="AO178" s="4"/>
      <c r="AP178" s="4">
        <v>156</v>
      </c>
      <c r="AQ178" s="5"/>
      <c r="AR178" s="4"/>
      <c r="AS178" s="4"/>
      <c r="AT178" s="4">
        <f t="shared" si="30"/>
        <v>0.84479999999999988</v>
      </c>
      <c r="AU178" s="4">
        <f t="shared" si="31"/>
        <v>8.226799242424244</v>
      </c>
      <c r="AV178" s="4">
        <f t="shared" si="32"/>
        <v>181.12383977156171</v>
      </c>
    </row>
    <row r="179" spans="1:48" x14ac:dyDescent="0.2">
      <c r="A179" s="1">
        <v>44119</v>
      </c>
      <c r="B179" t="s">
        <v>396</v>
      </c>
      <c r="C179" t="s">
        <v>322</v>
      </c>
      <c r="D179">
        <v>121</v>
      </c>
      <c r="E179">
        <v>1</v>
      </c>
      <c r="F179">
        <v>1</v>
      </c>
      <c r="G179" t="s">
        <v>60</v>
      </c>
      <c r="H179" t="s">
        <v>212</v>
      </c>
      <c r="I179">
        <v>7.2099999999999997E-2</v>
      </c>
      <c r="J179">
        <v>1.59</v>
      </c>
      <c r="K179">
        <v>31.9</v>
      </c>
      <c r="L179" t="s">
        <v>61</v>
      </c>
      <c r="M179" t="s">
        <v>213</v>
      </c>
      <c r="N179">
        <v>0.81799999999999995</v>
      </c>
      <c r="O179">
        <v>14.1</v>
      </c>
      <c r="P179">
        <v>68.7</v>
      </c>
      <c r="R179" s="4">
        <v>1</v>
      </c>
      <c r="S179" s="4">
        <v>1</v>
      </c>
      <c r="T179" s="4"/>
      <c r="U179" s="4">
        <f t="shared" si="24"/>
        <v>31.9</v>
      </c>
      <c r="V179" s="4">
        <f t="shared" si="25"/>
        <v>31.9</v>
      </c>
      <c r="W179" s="4">
        <f t="shared" si="26"/>
        <v>31.9</v>
      </c>
      <c r="X179" s="5"/>
      <c r="Y179" s="5"/>
      <c r="AB179" s="7"/>
      <c r="AC179" s="7"/>
      <c r="AD179" s="4">
        <v>2</v>
      </c>
      <c r="AE179" s="4" t="s">
        <v>473</v>
      </c>
      <c r="AF179" s="24">
        <f t="shared" si="27"/>
        <v>818.49185099999988</v>
      </c>
      <c r="AG179" s="4">
        <f t="shared" si="28"/>
        <v>818.49185099999988</v>
      </c>
      <c r="AH179" s="4">
        <f t="shared" si="29"/>
        <v>818.49185099999988</v>
      </c>
      <c r="AI179" s="5"/>
      <c r="AJ179" s="5"/>
      <c r="AM179" s="7"/>
      <c r="AN179" s="7"/>
      <c r="AO179" s="4"/>
      <c r="AP179" s="4">
        <v>157</v>
      </c>
      <c r="AQ179" s="5"/>
      <c r="AR179" s="4"/>
      <c r="AS179" s="4"/>
      <c r="AT179" s="4">
        <f t="shared" si="30"/>
        <v>0.84379999999999988</v>
      </c>
      <c r="AU179" s="4">
        <f t="shared" si="31"/>
        <v>16.71012088172553</v>
      </c>
      <c r="AV179" s="4">
        <f t="shared" si="32"/>
        <v>917.35300976221265</v>
      </c>
    </row>
    <row r="180" spans="1:48" x14ac:dyDescent="0.2">
      <c r="A180" s="1">
        <v>44119</v>
      </c>
      <c r="B180" t="s">
        <v>396</v>
      </c>
      <c r="C180" t="s">
        <v>323</v>
      </c>
      <c r="D180">
        <v>122</v>
      </c>
      <c r="E180">
        <v>1</v>
      </c>
      <c r="F180">
        <v>1</v>
      </c>
      <c r="G180" t="s">
        <v>60</v>
      </c>
      <c r="H180" t="s">
        <v>212</v>
      </c>
      <c r="I180">
        <v>6.7900000000000002E-2</v>
      </c>
      <c r="J180">
        <v>1.48</v>
      </c>
      <c r="K180">
        <v>28.8</v>
      </c>
      <c r="L180" t="s">
        <v>61</v>
      </c>
      <c r="M180" t="s">
        <v>213</v>
      </c>
      <c r="N180">
        <v>0.42199999999999999</v>
      </c>
      <c r="O180">
        <v>7.22</v>
      </c>
      <c r="P180">
        <v>9.5</v>
      </c>
      <c r="R180" s="4">
        <v>1</v>
      </c>
      <c r="S180" s="4">
        <v>1</v>
      </c>
      <c r="T180" s="4"/>
      <c r="U180" s="4">
        <f t="shared" si="24"/>
        <v>28.8</v>
      </c>
      <c r="V180" s="4">
        <f t="shared" si="25"/>
        <v>28.8</v>
      </c>
      <c r="W180" s="4">
        <f t="shared" si="26"/>
        <v>28.8</v>
      </c>
      <c r="X180" s="5"/>
      <c r="Y180" s="5"/>
      <c r="Z180" s="4"/>
      <c r="AA180" s="4"/>
      <c r="AB180" s="5"/>
      <c r="AC180" s="5"/>
      <c r="AD180" s="4">
        <v>2</v>
      </c>
      <c r="AE180" s="4" t="s">
        <v>473</v>
      </c>
      <c r="AF180" s="24">
        <f t="shared" si="27"/>
        <v>142.89668363999999</v>
      </c>
      <c r="AG180" s="4">
        <f t="shared" si="28"/>
        <v>142.89668363999999</v>
      </c>
      <c r="AH180" s="4">
        <f t="shared" si="29"/>
        <v>142.89668363999999</v>
      </c>
      <c r="AI180" s="5"/>
      <c r="AJ180" s="5"/>
      <c r="AK180" s="4"/>
      <c r="AL180" s="4"/>
      <c r="AM180" s="5"/>
      <c r="AN180" s="5"/>
      <c r="AO180" s="4"/>
      <c r="AP180" s="4">
        <v>158</v>
      </c>
      <c r="AQ180" s="5"/>
      <c r="AR180" s="4"/>
      <c r="AS180" s="4"/>
      <c r="AT180" s="4">
        <f t="shared" si="30"/>
        <v>0.84279999999999988</v>
      </c>
      <c r="AU180" s="4">
        <f t="shared" si="31"/>
        <v>8.5666824869482685</v>
      </c>
      <c r="AV180" s="4">
        <f t="shared" si="32"/>
        <v>210.42259568698739</v>
      </c>
    </row>
    <row r="181" spans="1:48" x14ac:dyDescent="0.2">
      <c r="A181" s="1">
        <v>44119</v>
      </c>
      <c r="B181" t="s">
        <v>396</v>
      </c>
      <c r="C181" t="s">
        <v>324</v>
      </c>
      <c r="D181">
        <v>123</v>
      </c>
      <c r="E181">
        <v>1</v>
      </c>
      <c r="F181">
        <v>1</v>
      </c>
      <c r="G181" t="s">
        <v>60</v>
      </c>
      <c r="H181" t="s">
        <v>212</v>
      </c>
      <c r="I181">
        <v>6.0999999999999999E-2</v>
      </c>
      <c r="J181">
        <v>1.41</v>
      </c>
      <c r="K181">
        <v>26.7</v>
      </c>
      <c r="L181" t="s">
        <v>61</v>
      </c>
      <c r="M181" t="s">
        <v>213</v>
      </c>
      <c r="N181">
        <v>0.43</v>
      </c>
      <c r="O181">
        <v>7.35</v>
      </c>
      <c r="P181">
        <v>10.6</v>
      </c>
      <c r="R181" s="4">
        <v>1</v>
      </c>
      <c r="S181" s="4">
        <v>1</v>
      </c>
      <c r="T181" s="4"/>
      <c r="U181" s="4">
        <f t="shared" si="24"/>
        <v>26.7</v>
      </c>
      <c r="V181" s="4">
        <f t="shared" si="25"/>
        <v>26.7</v>
      </c>
      <c r="W181" s="4">
        <f t="shared" si="26"/>
        <v>26.7</v>
      </c>
      <c r="Z181" s="7"/>
      <c r="AA181" s="7"/>
      <c r="AD181" s="4">
        <v>2</v>
      </c>
      <c r="AE181" s="4" t="s">
        <v>473</v>
      </c>
      <c r="AF181" s="24">
        <f t="shared" si="27"/>
        <v>156.24398474999998</v>
      </c>
      <c r="AG181" s="4">
        <f t="shared" si="28"/>
        <v>156.24398474999998</v>
      </c>
      <c r="AH181" s="4">
        <f t="shared" si="29"/>
        <v>156.24398474999998</v>
      </c>
      <c r="AK181" s="7"/>
      <c r="AL181" s="7"/>
      <c r="AO181" s="4"/>
      <c r="AP181" s="4">
        <v>159</v>
      </c>
      <c r="AR181" s="4"/>
      <c r="AS181" s="4"/>
      <c r="AT181" s="4">
        <f t="shared" si="30"/>
        <v>0.84179999999999988</v>
      </c>
      <c r="AU181" s="4">
        <f t="shared" si="31"/>
        <v>8.7312900926585897</v>
      </c>
      <c r="AV181" s="4">
        <f t="shared" si="32"/>
        <v>224.61811442642258</v>
      </c>
    </row>
    <row r="182" spans="1:48" x14ac:dyDescent="0.2">
      <c r="A182" s="1">
        <v>44119</v>
      </c>
      <c r="B182" t="s">
        <v>396</v>
      </c>
      <c r="C182" t="s">
        <v>325</v>
      </c>
      <c r="D182">
        <v>124</v>
      </c>
      <c r="E182">
        <v>1</v>
      </c>
      <c r="F182">
        <v>1</v>
      </c>
      <c r="G182" t="s">
        <v>60</v>
      </c>
      <c r="H182" t="s">
        <v>212</v>
      </c>
      <c r="I182">
        <v>0.19700000000000001</v>
      </c>
      <c r="J182">
        <v>3.85</v>
      </c>
      <c r="K182">
        <v>98.4</v>
      </c>
      <c r="L182" t="s">
        <v>61</v>
      </c>
      <c r="M182" t="s">
        <v>213</v>
      </c>
      <c r="N182">
        <v>0.58399999999999996</v>
      </c>
      <c r="O182">
        <v>10.1</v>
      </c>
      <c r="P182">
        <v>34.200000000000003</v>
      </c>
      <c r="R182" s="4">
        <v>1</v>
      </c>
      <c r="S182" s="4">
        <v>1</v>
      </c>
      <c r="T182" s="4"/>
      <c r="U182" s="4">
        <f t="shared" si="24"/>
        <v>98.4</v>
      </c>
      <c r="V182" s="4">
        <f t="shared" si="25"/>
        <v>98.4</v>
      </c>
      <c r="W182" s="4">
        <f t="shared" si="26"/>
        <v>98.4</v>
      </c>
      <c r="X182" s="5"/>
      <c r="Y182" s="5"/>
      <c r="AB182" s="7"/>
      <c r="AC182" s="7"/>
      <c r="AD182" s="4">
        <v>2</v>
      </c>
      <c r="AE182" s="4" t="s">
        <v>473</v>
      </c>
      <c r="AF182" s="24">
        <f t="shared" si="27"/>
        <v>433.34057099999984</v>
      </c>
      <c r="AG182" s="4">
        <f t="shared" si="28"/>
        <v>433.34057099999984</v>
      </c>
      <c r="AH182" s="4">
        <f t="shared" si="29"/>
        <v>433.34057099999984</v>
      </c>
      <c r="AI182" s="5"/>
      <c r="AJ182" s="5"/>
      <c r="AM182" s="7"/>
      <c r="AN182" s="7"/>
      <c r="AO182" s="4"/>
      <c r="AP182" s="4">
        <v>160</v>
      </c>
      <c r="AQ182" s="5"/>
      <c r="AR182" s="4"/>
      <c r="AS182" s="4"/>
      <c r="AT182" s="4">
        <f t="shared" si="30"/>
        <v>0.84079999999999988</v>
      </c>
      <c r="AU182" s="4">
        <f t="shared" si="31"/>
        <v>12.012369172216937</v>
      </c>
      <c r="AV182" s="4">
        <f t="shared" si="32"/>
        <v>508.38304577852114</v>
      </c>
    </row>
    <row r="183" spans="1:48" x14ac:dyDescent="0.2">
      <c r="A183" s="1">
        <v>44119</v>
      </c>
      <c r="B183" t="s">
        <v>396</v>
      </c>
      <c r="C183" t="s">
        <v>326</v>
      </c>
      <c r="D183">
        <v>125</v>
      </c>
      <c r="E183">
        <v>1</v>
      </c>
      <c r="F183">
        <v>1</v>
      </c>
      <c r="G183" t="s">
        <v>60</v>
      </c>
      <c r="H183" t="s">
        <v>212</v>
      </c>
      <c r="I183">
        <v>6.0600000000000001E-2</v>
      </c>
      <c r="J183">
        <v>1.34</v>
      </c>
      <c r="K183">
        <v>24.9</v>
      </c>
      <c r="L183" t="s">
        <v>61</v>
      </c>
      <c r="M183" t="s">
        <v>213</v>
      </c>
      <c r="N183">
        <v>0.45200000000000001</v>
      </c>
      <c r="O183">
        <v>7.85</v>
      </c>
      <c r="P183">
        <v>14.9</v>
      </c>
      <c r="R183" s="4">
        <v>1</v>
      </c>
      <c r="S183" s="4">
        <v>1</v>
      </c>
      <c r="T183" s="4"/>
      <c r="U183" s="4">
        <f t="shared" si="24"/>
        <v>24.9</v>
      </c>
      <c r="V183" s="4">
        <f t="shared" si="25"/>
        <v>24.9</v>
      </c>
      <c r="W183" s="4">
        <f t="shared" si="26"/>
        <v>24.9</v>
      </c>
      <c r="Z183" s="7"/>
      <c r="AA183" s="7"/>
      <c r="AD183" s="4">
        <v>2</v>
      </c>
      <c r="AE183" s="4" t="s">
        <v>473</v>
      </c>
      <c r="AF183" s="24">
        <f t="shared" si="27"/>
        <v>207.37094474999992</v>
      </c>
      <c r="AG183" s="4">
        <f t="shared" si="28"/>
        <v>207.37094474999992</v>
      </c>
      <c r="AH183" s="4">
        <f t="shared" si="29"/>
        <v>207.37094474999992</v>
      </c>
      <c r="AK183" s="7"/>
      <c r="AL183" s="7"/>
      <c r="AO183" s="4"/>
      <c r="AP183" s="4">
        <v>161</v>
      </c>
      <c r="AR183" s="4"/>
      <c r="AS183" s="4"/>
      <c r="AT183" s="4">
        <f t="shared" si="30"/>
        <v>0.83979999999999988</v>
      </c>
      <c r="AU183" s="4">
        <f t="shared" si="31"/>
        <v>9.3474636818290087</v>
      </c>
      <c r="AV183" s="4">
        <f t="shared" si="32"/>
        <v>277.79046848893654</v>
      </c>
    </row>
    <row r="184" spans="1:48" x14ac:dyDescent="0.2">
      <c r="A184" s="1">
        <v>44119</v>
      </c>
      <c r="B184" t="s">
        <v>396</v>
      </c>
      <c r="C184" t="s">
        <v>327</v>
      </c>
      <c r="D184">
        <v>126</v>
      </c>
      <c r="E184">
        <v>1</v>
      </c>
      <c r="F184">
        <v>1</v>
      </c>
      <c r="G184" t="s">
        <v>60</v>
      </c>
      <c r="H184" t="s">
        <v>212</v>
      </c>
      <c r="I184">
        <v>5.91E-2</v>
      </c>
      <c r="J184">
        <v>1.27</v>
      </c>
      <c r="K184">
        <v>22.8</v>
      </c>
      <c r="L184" t="s">
        <v>61</v>
      </c>
      <c r="M184" t="s">
        <v>213</v>
      </c>
      <c r="N184">
        <v>0.47199999999999998</v>
      </c>
      <c r="O184">
        <v>8.14</v>
      </c>
      <c r="P184">
        <v>17.399999999999999</v>
      </c>
      <c r="R184" s="4">
        <v>1</v>
      </c>
      <c r="S184" s="4">
        <v>1</v>
      </c>
      <c r="T184" s="4"/>
      <c r="U184" s="4">
        <f t="shared" si="24"/>
        <v>22.8</v>
      </c>
      <c r="V184" s="4">
        <f t="shared" si="25"/>
        <v>22.8</v>
      </c>
      <c r="W184" s="4">
        <f t="shared" si="26"/>
        <v>22.8</v>
      </c>
      <c r="Z184" s="7"/>
      <c r="AA184" s="7"/>
      <c r="AD184" s="4">
        <v>2</v>
      </c>
      <c r="AE184" s="4" t="s">
        <v>473</v>
      </c>
      <c r="AF184" s="24">
        <f t="shared" si="27"/>
        <v>236.87271115999999</v>
      </c>
      <c r="AG184" s="4">
        <f t="shared" si="28"/>
        <v>236.87271115999999</v>
      </c>
      <c r="AH184" s="4">
        <f t="shared" si="29"/>
        <v>236.87271115999999</v>
      </c>
      <c r="AK184" s="7"/>
      <c r="AL184" s="7"/>
      <c r="AO184" s="4"/>
      <c r="AP184" s="4">
        <v>162</v>
      </c>
      <c r="AR184" s="4"/>
      <c r="AS184" s="4"/>
      <c r="AT184" s="4">
        <f t="shared" si="30"/>
        <v>0.83879999999999988</v>
      </c>
      <c r="AU184" s="4">
        <f t="shared" si="31"/>
        <v>9.7043395326657151</v>
      </c>
      <c r="AV184" s="4">
        <f t="shared" si="32"/>
        <v>308.61173340937842</v>
      </c>
    </row>
    <row r="185" spans="1:48" x14ac:dyDescent="0.2">
      <c r="A185" s="1">
        <v>44119</v>
      </c>
      <c r="B185" t="s">
        <v>396</v>
      </c>
      <c r="C185" t="s">
        <v>328</v>
      </c>
      <c r="D185" s="19">
        <v>127</v>
      </c>
      <c r="E185">
        <v>1</v>
      </c>
      <c r="F185">
        <v>1</v>
      </c>
      <c r="G185" t="s">
        <v>60</v>
      </c>
      <c r="H185" t="s">
        <v>212</v>
      </c>
      <c r="I185">
        <v>7.3300000000000004E-2</v>
      </c>
      <c r="J185">
        <v>1.59</v>
      </c>
      <c r="K185">
        <v>31.9</v>
      </c>
      <c r="L185" t="s">
        <v>61</v>
      </c>
      <c r="M185" t="s">
        <v>213</v>
      </c>
      <c r="N185">
        <v>0.82</v>
      </c>
      <c r="O185">
        <v>14.1</v>
      </c>
      <c r="P185">
        <v>69</v>
      </c>
      <c r="R185" s="4">
        <v>1</v>
      </c>
      <c r="S185" s="4">
        <v>1</v>
      </c>
      <c r="T185" s="4"/>
      <c r="U185" s="4">
        <f t="shared" si="24"/>
        <v>31.9</v>
      </c>
      <c r="V185" s="4">
        <f t="shared" si="25"/>
        <v>31.9</v>
      </c>
      <c r="W185" s="4">
        <f t="shared" si="26"/>
        <v>31.9</v>
      </c>
      <c r="X185" s="5"/>
      <c r="Y185" s="5"/>
      <c r="Z185" s="7">
        <f>ABS(100*ABS(W185-W179)/AVERAGE(W185,W179))</f>
        <v>0</v>
      </c>
      <c r="AA185" s="7" t="str">
        <f>IF(W185&gt;10, (IF((AND(Z185&gt;=0,Z185&lt;=20)=TRUE),"PASS","FAIL")),(IF((AND(Z185&gt;=0,Z185&lt;=50)=TRUE),"PASS","FAIL")))</f>
        <v>PASS</v>
      </c>
      <c r="AB185" s="7"/>
      <c r="AC185" s="7"/>
      <c r="AD185" s="4">
        <v>2</v>
      </c>
      <c r="AE185" s="4" t="s">
        <v>473</v>
      </c>
      <c r="AF185" s="24">
        <f t="shared" si="27"/>
        <v>818.49185099999988</v>
      </c>
      <c r="AG185" s="4">
        <f t="shared" si="28"/>
        <v>818.49185099999988</v>
      </c>
      <c r="AH185" s="4">
        <f t="shared" si="29"/>
        <v>818.49185099999988</v>
      </c>
      <c r="AI185" s="5"/>
      <c r="AJ185" s="5"/>
      <c r="AK185" s="7">
        <f>ABS(100*ABS(AH185-AH179)/AVERAGE(AH185,AH179))</f>
        <v>0</v>
      </c>
      <c r="AL185" s="7" t="str">
        <f>IF(AH185&gt;10, (IF((AND(AK185&gt;=0,AK185&lt;=20)=TRUE),"PASS","FAIL")),(IF((AND(AK185&gt;=0,AK185&lt;=50)=TRUE),"PASS","FAIL")))</f>
        <v>PASS</v>
      </c>
      <c r="AM185" s="7"/>
      <c r="AN185" s="7"/>
      <c r="AO185" s="4"/>
      <c r="AP185" s="4">
        <v>163</v>
      </c>
      <c r="AQ185" s="5"/>
      <c r="AR185" s="4"/>
      <c r="AS185" s="4"/>
      <c r="AT185" s="4">
        <f t="shared" si="30"/>
        <v>0.83779999999999988</v>
      </c>
      <c r="AU185" s="4">
        <f t="shared" si="31"/>
        <v>16.829792313201242</v>
      </c>
      <c r="AV185" s="4">
        <f t="shared" si="32"/>
        <v>927.8124673283786</v>
      </c>
    </row>
    <row r="186" spans="1:48" x14ac:dyDescent="0.2">
      <c r="A186" s="1">
        <v>44119</v>
      </c>
      <c r="B186" t="s">
        <v>396</v>
      </c>
      <c r="C186" t="s">
        <v>234</v>
      </c>
      <c r="D186">
        <v>15</v>
      </c>
      <c r="E186">
        <v>1</v>
      </c>
      <c r="F186">
        <v>1</v>
      </c>
      <c r="G186" t="s">
        <v>60</v>
      </c>
      <c r="H186" t="s">
        <v>212</v>
      </c>
      <c r="I186">
        <v>5.6300000000000003E-2</v>
      </c>
      <c r="J186">
        <v>1.23</v>
      </c>
      <c r="K186">
        <v>21.6</v>
      </c>
      <c r="L186" t="s">
        <v>61</v>
      </c>
      <c r="M186" t="s">
        <v>213</v>
      </c>
      <c r="N186">
        <v>0.438</v>
      </c>
      <c r="O186">
        <v>7.5</v>
      </c>
      <c r="P186">
        <v>11.9</v>
      </c>
      <c r="R186" s="4">
        <v>1</v>
      </c>
      <c r="S186" s="4">
        <v>1</v>
      </c>
      <c r="T186" s="4"/>
      <c r="U186" s="4">
        <f t="shared" si="24"/>
        <v>21.6</v>
      </c>
      <c r="V186" s="4">
        <f t="shared" si="25"/>
        <v>21.6</v>
      </c>
      <c r="W186" s="4">
        <f t="shared" si="26"/>
        <v>21.6</v>
      </c>
      <c r="X186" s="5">
        <f>100*(W186-25)/25</f>
        <v>-13.599999999999996</v>
      </c>
      <c r="Y186" s="5" t="str">
        <f>IF((ABS(X186))&lt;=20,"PASS","FAIL")</f>
        <v>PASS</v>
      </c>
      <c r="Z186" s="7"/>
      <c r="AA186" s="7"/>
      <c r="AB186" s="7"/>
      <c r="AC186" s="7"/>
      <c r="AD186" s="4">
        <v>2</v>
      </c>
      <c r="AE186" s="4" t="s">
        <v>473</v>
      </c>
      <c r="AF186" s="24">
        <f t="shared" si="27"/>
        <v>171.61687499999994</v>
      </c>
      <c r="AG186" s="4">
        <f t="shared" si="28"/>
        <v>171.61687499999994</v>
      </c>
      <c r="AH186" s="4">
        <f t="shared" si="29"/>
        <v>171.61687499999994</v>
      </c>
      <c r="AI186" s="5">
        <f>100*(AH186-25)/25</f>
        <v>586.46749999999975</v>
      </c>
      <c r="AJ186" s="5" t="str">
        <f>IF((ABS(AI186))&lt;=20,"PASS","FAIL")</f>
        <v>FAIL</v>
      </c>
      <c r="AK186" s="7"/>
      <c r="AL186" s="7"/>
      <c r="AM186" s="7"/>
      <c r="AN186" s="7"/>
      <c r="AO186" s="4"/>
      <c r="AP186" s="4">
        <v>164</v>
      </c>
      <c r="AQ186" s="5">
        <f>O186</f>
        <v>7.5</v>
      </c>
      <c r="AR186" s="4">
        <f t="shared" si="33"/>
        <v>0.83287062742920592</v>
      </c>
      <c r="AS186" s="4"/>
      <c r="AT186" s="4">
        <f t="shared" si="30"/>
        <v>0.83679999999999988</v>
      </c>
      <c r="AU186" s="4">
        <f t="shared" si="31"/>
        <v>8.9627151051625251</v>
      </c>
      <c r="AV186" s="4">
        <f t="shared" si="32"/>
        <v>244.58243070204631</v>
      </c>
    </row>
    <row r="187" spans="1:48" x14ac:dyDescent="0.2">
      <c r="A187" s="1">
        <v>44119</v>
      </c>
      <c r="B187" t="s">
        <v>396</v>
      </c>
      <c r="C187" t="s">
        <v>214</v>
      </c>
      <c r="D187" t="s">
        <v>13</v>
      </c>
      <c r="E187">
        <v>1</v>
      </c>
      <c r="F187">
        <v>1</v>
      </c>
      <c r="G187" t="s">
        <v>60</v>
      </c>
      <c r="H187" t="s">
        <v>212</v>
      </c>
      <c r="I187">
        <v>9.7900000000000001E-3</v>
      </c>
      <c r="J187">
        <v>0.121</v>
      </c>
      <c r="K187">
        <v>-9.44</v>
      </c>
      <c r="L187" t="s">
        <v>61</v>
      </c>
      <c r="M187" t="s">
        <v>213</v>
      </c>
      <c r="N187">
        <v>-5.5900000000000004E-3</v>
      </c>
      <c r="O187">
        <v>-0.14799999999999999</v>
      </c>
      <c r="P187">
        <v>-53.5</v>
      </c>
      <c r="R187" s="4">
        <v>1</v>
      </c>
      <c r="S187" s="4">
        <v>1</v>
      </c>
      <c r="T187" s="4"/>
      <c r="U187" s="4">
        <f t="shared" si="24"/>
        <v>-9.44</v>
      </c>
      <c r="V187" s="4">
        <f t="shared" si="25"/>
        <v>-9.44</v>
      </c>
      <c r="W187" s="4">
        <f t="shared" si="26"/>
        <v>-9.44</v>
      </c>
      <c r="X187" s="5"/>
      <c r="Y187" s="5"/>
      <c r="Z187" s="7"/>
      <c r="AA187" s="7"/>
      <c r="AB187" s="4"/>
      <c r="AC187" s="4"/>
      <c r="AD187" s="4">
        <v>2</v>
      </c>
      <c r="AE187" s="4" t="s">
        <v>473</v>
      </c>
      <c r="AF187" s="24">
        <f t="shared" si="27"/>
        <v>-650.2093601616001</v>
      </c>
      <c r="AG187" s="4">
        <f t="shared" si="28"/>
        <v>-650.2093601616001</v>
      </c>
      <c r="AH187" s="4">
        <f t="shared" si="29"/>
        <v>-650.2093601616001</v>
      </c>
      <c r="AI187" s="5"/>
      <c r="AJ187" s="5"/>
      <c r="AK187" s="7"/>
      <c r="AL187" s="7"/>
      <c r="AM187" s="4"/>
      <c r="AN187" s="4"/>
      <c r="AO187" s="4"/>
      <c r="AP187" s="4">
        <v>165</v>
      </c>
      <c r="AQ187" s="5"/>
      <c r="AR187" s="4"/>
      <c r="AS187" s="4"/>
      <c r="AT187" s="4">
        <f t="shared" si="30"/>
        <v>0.83579999999999988</v>
      </c>
      <c r="AU187" s="4">
        <f t="shared" si="31"/>
        <v>-0.17707585546781529</v>
      </c>
      <c r="AV187" s="4">
        <f t="shared" si="32"/>
        <v>-538.04920263528925</v>
      </c>
    </row>
    <row r="188" spans="1:48" x14ac:dyDescent="0.2">
      <c r="A188" s="1">
        <v>44119</v>
      </c>
      <c r="B188" t="s">
        <v>396</v>
      </c>
      <c r="C188" t="s">
        <v>329</v>
      </c>
      <c r="D188" s="19">
        <v>128</v>
      </c>
      <c r="E188">
        <v>1</v>
      </c>
      <c r="F188">
        <v>1</v>
      </c>
      <c r="G188" t="s">
        <v>60</v>
      </c>
      <c r="H188" t="s">
        <v>212</v>
      </c>
      <c r="I188">
        <v>5.6099999999999997E-2</v>
      </c>
      <c r="J188">
        <v>1.26</v>
      </c>
      <c r="K188">
        <v>22.5</v>
      </c>
      <c r="L188" t="s">
        <v>61</v>
      </c>
      <c r="M188" t="s">
        <v>213</v>
      </c>
      <c r="N188">
        <v>0.46800000000000003</v>
      </c>
      <c r="O188">
        <v>8.0500000000000007</v>
      </c>
      <c r="P188">
        <v>16.600000000000001</v>
      </c>
      <c r="R188" s="4">
        <v>1</v>
      </c>
      <c r="S188" s="4">
        <v>1</v>
      </c>
      <c r="T188" s="4"/>
      <c r="U188" s="4">
        <f t="shared" si="24"/>
        <v>22.5</v>
      </c>
      <c r="V188" s="4">
        <f t="shared" si="25"/>
        <v>22.5</v>
      </c>
      <c r="W188" s="4">
        <f t="shared" si="26"/>
        <v>22.5</v>
      </c>
      <c r="X188" s="5"/>
      <c r="Y188" s="5"/>
      <c r="Z188" s="7"/>
      <c r="AA188" s="7"/>
      <c r="AB188" s="7">
        <f>100*((W188*10250)-(W184*10000))/(1000*250)</f>
        <v>1.05</v>
      </c>
      <c r="AC188" s="7" t="str">
        <f>IF(W188&gt;30, (IF((AND(AB188&gt;=80,AB188&lt;=120)=TRUE),"PASS","FAIL")),(IF((AND(AB188&gt;=50,AB188&lt;=150)=TRUE),"PASS","FAIL")))</f>
        <v>FAIL</v>
      </c>
      <c r="AD188" s="4">
        <v>2</v>
      </c>
      <c r="AE188" s="4" t="s">
        <v>473</v>
      </c>
      <c r="AF188" s="24">
        <f t="shared" si="27"/>
        <v>227.72892275000004</v>
      </c>
      <c r="AG188" s="4">
        <f t="shared" si="28"/>
        <v>227.72892275000004</v>
      </c>
      <c r="AH188" s="4">
        <f t="shared" si="29"/>
        <v>227.72892275000004</v>
      </c>
      <c r="AI188" s="5"/>
      <c r="AJ188" s="5"/>
      <c r="AK188" s="7"/>
      <c r="AL188" s="7"/>
      <c r="AM188" s="7">
        <f>100*((AH188*10250)-(AH184*10000))/(1000*250)</f>
        <v>-13.802261364999787</v>
      </c>
      <c r="AN188" s="7" t="str">
        <f>IF(AH188&gt;30, (IF((AND(AM188&gt;=80,AM188&lt;=120)=TRUE),"PASS","FAIL")),(IF((AND(AM188&gt;=50,AM188&lt;=150)=TRUE),"PASS","FAIL")))</f>
        <v>FAIL</v>
      </c>
      <c r="AO188" s="4"/>
      <c r="AP188" s="4">
        <v>166</v>
      </c>
      <c r="AQ188" s="5"/>
      <c r="AR188" s="4"/>
      <c r="AS188" s="4"/>
      <c r="AT188" s="4">
        <f t="shared" si="30"/>
        <v>0.83479999999999988</v>
      </c>
      <c r="AU188" s="4">
        <f t="shared" si="31"/>
        <v>9.6430282702443719</v>
      </c>
      <c r="AV188" s="4">
        <f t="shared" si="32"/>
        <v>303.31534335697609</v>
      </c>
    </row>
    <row r="189" spans="1:48" x14ac:dyDescent="0.2">
      <c r="A189" s="1">
        <v>44119</v>
      </c>
      <c r="B189" t="s">
        <v>396</v>
      </c>
      <c r="C189" t="s">
        <v>330</v>
      </c>
      <c r="D189">
        <v>129</v>
      </c>
      <c r="E189">
        <v>1</v>
      </c>
      <c r="F189">
        <v>1</v>
      </c>
      <c r="G189" t="s">
        <v>60</v>
      </c>
      <c r="H189" t="s">
        <v>212</v>
      </c>
      <c r="I189">
        <v>0.19600000000000001</v>
      </c>
      <c r="J189">
        <v>3.82</v>
      </c>
      <c r="K189">
        <v>97.6</v>
      </c>
      <c r="L189" t="s">
        <v>61</v>
      </c>
      <c r="M189" t="s">
        <v>213</v>
      </c>
      <c r="N189">
        <v>0.626</v>
      </c>
      <c r="O189">
        <v>10.8</v>
      </c>
      <c r="P189">
        <v>40.4</v>
      </c>
      <c r="R189" s="4">
        <v>1</v>
      </c>
      <c r="S189" s="4">
        <v>1</v>
      </c>
      <c r="T189" s="4"/>
      <c r="U189" s="4">
        <f t="shared" si="24"/>
        <v>97.6</v>
      </c>
      <c r="V189" s="4">
        <f t="shared" si="25"/>
        <v>97.6</v>
      </c>
      <c r="W189" s="4">
        <f t="shared" si="26"/>
        <v>97.6</v>
      </c>
      <c r="X189" s="5"/>
      <c r="Y189" s="5"/>
      <c r="Z189" s="4"/>
      <c r="AA189" s="4"/>
      <c r="AB189" s="5"/>
      <c r="AC189" s="5"/>
      <c r="AD189" s="4">
        <v>2</v>
      </c>
      <c r="AE189" s="4" t="s">
        <v>473</v>
      </c>
      <c r="AF189" s="24">
        <f t="shared" si="27"/>
        <v>502.27334399999984</v>
      </c>
      <c r="AG189" s="4">
        <f t="shared" si="28"/>
        <v>502.27334399999984</v>
      </c>
      <c r="AH189" s="4">
        <f t="shared" si="29"/>
        <v>502.27334399999984</v>
      </c>
      <c r="AI189" s="5"/>
      <c r="AJ189" s="5"/>
      <c r="AK189" s="4"/>
      <c r="AL189" s="4"/>
      <c r="AM189" s="5"/>
      <c r="AN189" s="5"/>
      <c r="AO189" s="4"/>
      <c r="AP189" s="4">
        <v>167</v>
      </c>
      <c r="AQ189" s="5"/>
      <c r="AR189" s="4"/>
      <c r="AS189" s="4"/>
      <c r="AT189" s="4">
        <f t="shared" si="30"/>
        <v>0.83379999999999987</v>
      </c>
      <c r="AU189" s="4">
        <f t="shared" si="31"/>
        <v>12.952746461981294</v>
      </c>
      <c r="AV189" s="4">
        <f t="shared" si="32"/>
        <v>589.99604195744928</v>
      </c>
    </row>
    <row r="190" spans="1:48" x14ac:dyDescent="0.2">
      <c r="A190" s="1">
        <v>44119</v>
      </c>
      <c r="B190" t="s">
        <v>396</v>
      </c>
      <c r="C190" t="s">
        <v>331</v>
      </c>
      <c r="D190">
        <v>130</v>
      </c>
      <c r="E190">
        <v>1</v>
      </c>
      <c r="F190">
        <v>1</v>
      </c>
      <c r="G190" t="s">
        <v>60</v>
      </c>
      <c r="H190" t="s">
        <v>212</v>
      </c>
      <c r="I190">
        <v>6.1699999999999998E-2</v>
      </c>
      <c r="J190">
        <v>1.39</v>
      </c>
      <c r="K190">
        <v>26.3</v>
      </c>
      <c r="L190" t="s">
        <v>61</v>
      </c>
      <c r="M190" t="s">
        <v>213</v>
      </c>
      <c r="N190">
        <v>0.42099999999999999</v>
      </c>
      <c r="O190">
        <v>7.27</v>
      </c>
      <c r="P190">
        <v>9.89</v>
      </c>
      <c r="R190" s="4">
        <v>1</v>
      </c>
      <c r="S190" s="4">
        <v>1</v>
      </c>
      <c r="T190" s="4"/>
      <c r="U190" s="4">
        <f t="shared" si="24"/>
        <v>26.3</v>
      </c>
      <c r="V190" s="4">
        <f t="shared" si="25"/>
        <v>26.3</v>
      </c>
      <c r="W190" s="4">
        <f t="shared" si="26"/>
        <v>26.3</v>
      </c>
      <c r="AD190" s="4">
        <v>2</v>
      </c>
      <c r="AE190" s="4" t="s">
        <v>473</v>
      </c>
      <c r="AF190" s="24">
        <f t="shared" si="27"/>
        <v>148.03291258999991</v>
      </c>
      <c r="AG190" s="4">
        <f t="shared" si="28"/>
        <v>148.03291258999991</v>
      </c>
      <c r="AH190" s="4">
        <f t="shared" si="29"/>
        <v>148.03291258999991</v>
      </c>
      <c r="AO190" s="4"/>
      <c r="AP190" s="4">
        <v>168</v>
      </c>
      <c r="AR190" s="4"/>
      <c r="AS190" s="4"/>
      <c r="AT190" s="4">
        <f t="shared" si="30"/>
        <v>0.83279999999999987</v>
      </c>
      <c r="AU190" s="4">
        <f t="shared" si="31"/>
        <v>8.7295869356388103</v>
      </c>
      <c r="AV190" s="4">
        <f t="shared" si="32"/>
        <v>224.47121679488731</v>
      </c>
    </row>
    <row r="191" spans="1:48" x14ac:dyDescent="0.2">
      <c r="A191" s="1">
        <v>44119</v>
      </c>
      <c r="B191" t="s">
        <v>396</v>
      </c>
      <c r="C191" t="s">
        <v>332</v>
      </c>
      <c r="D191">
        <v>131</v>
      </c>
      <c r="E191">
        <v>1</v>
      </c>
      <c r="F191">
        <v>1</v>
      </c>
      <c r="G191" t="s">
        <v>60</v>
      </c>
      <c r="H191" t="s">
        <v>212</v>
      </c>
      <c r="I191">
        <v>5.3600000000000002E-2</v>
      </c>
      <c r="J191">
        <v>1.24</v>
      </c>
      <c r="K191">
        <v>22</v>
      </c>
      <c r="L191" t="s">
        <v>61</v>
      </c>
      <c r="M191" t="s">
        <v>213</v>
      </c>
      <c r="N191">
        <v>0.499</v>
      </c>
      <c r="O191">
        <v>8.64</v>
      </c>
      <c r="P191">
        <v>21.7</v>
      </c>
      <c r="R191" s="4">
        <v>1</v>
      </c>
      <c r="S191" s="4">
        <v>1</v>
      </c>
      <c r="T191" s="4"/>
      <c r="U191" s="4">
        <f t="shared" si="24"/>
        <v>22</v>
      </c>
      <c r="V191" s="4">
        <f t="shared" si="25"/>
        <v>22</v>
      </c>
      <c r="W191" s="4">
        <f t="shared" si="26"/>
        <v>22</v>
      </c>
      <c r="X191" s="5"/>
      <c r="Y191" s="5"/>
      <c r="AD191" s="4">
        <v>2</v>
      </c>
      <c r="AE191" s="4" t="s">
        <v>473</v>
      </c>
      <c r="AF191" s="24">
        <f t="shared" si="27"/>
        <v>287.47598015999995</v>
      </c>
      <c r="AG191" s="4">
        <f t="shared" si="28"/>
        <v>287.47598015999995</v>
      </c>
      <c r="AH191" s="4">
        <f t="shared" si="29"/>
        <v>287.47598015999995</v>
      </c>
      <c r="AI191" s="5"/>
      <c r="AJ191" s="5"/>
      <c r="AO191" s="4"/>
      <c r="AP191" s="4">
        <v>169</v>
      </c>
      <c r="AQ191" s="5"/>
      <c r="AR191" s="4"/>
      <c r="AS191" s="4"/>
      <c r="AT191" s="4">
        <f t="shared" si="30"/>
        <v>0.83179999999999987</v>
      </c>
      <c r="AU191" s="4">
        <f t="shared" si="31"/>
        <v>10.38711228660736</v>
      </c>
      <c r="AV191" s="4">
        <f t="shared" si="32"/>
        <v>367.62961884009428</v>
      </c>
    </row>
    <row r="192" spans="1:48" x14ac:dyDescent="0.2">
      <c r="A192" s="1">
        <v>44119</v>
      </c>
      <c r="B192" t="s">
        <v>396</v>
      </c>
      <c r="C192" t="s">
        <v>333</v>
      </c>
      <c r="D192">
        <v>132</v>
      </c>
      <c r="E192">
        <v>1</v>
      </c>
      <c r="F192">
        <v>1</v>
      </c>
      <c r="G192" t="s">
        <v>60</v>
      </c>
      <c r="H192" t="s">
        <v>212</v>
      </c>
      <c r="I192">
        <v>7.0199999999999999E-2</v>
      </c>
      <c r="J192">
        <v>1.54</v>
      </c>
      <c r="K192">
        <v>30.4</v>
      </c>
      <c r="L192" t="s">
        <v>61</v>
      </c>
      <c r="M192" t="s">
        <v>213</v>
      </c>
      <c r="N192">
        <v>0.41699999999999998</v>
      </c>
      <c r="O192">
        <v>7.14</v>
      </c>
      <c r="P192">
        <v>8.8000000000000007</v>
      </c>
      <c r="R192" s="4">
        <v>1</v>
      </c>
      <c r="S192" s="4">
        <v>1</v>
      </c>
      <c r="T192" s="4"/>
      <c r="U192" s="4">
        <f t="shared" si="24"/>
        <v>30.4</v>
      </c>
      <c r="V192" s="4">
        <f t="shared" si="25"/>
        <v>30.4</v>
      </c>
      <c r="W192" s="4">
        <f t="shared" si="26"/>
        <v>30.4</v>
      </c>
      <c r="X192" s="5"/>
      <c r="Y192" s="5"/>
      <c r="Z192" s="7"/>
      <c r="AA192" s="7"/>
      <c r="AD192" s="4">
        <v>2</v>
      </c>
      <c r="AE192" s="4" t="s">
        <v>473</v>
      </c>
      <c r="AF192" s="24">
        <f t="shared" si="27"/>
        <v>134.67182315999992</v>
      </c>
      <c r="AG192" s="4">
        <f t="shared" si="28"/>
        <v>134.67182315999992</v>
      </c>
      <c r="AH192" s="4">
        <f t="shared" si="29"/>
        <v>134.67182315999992</v>
      </c>
      <c r="AI192" s="5"/>
      <c r="AJ192" s="5"/>
      <c r="AK192" s="7"/>
      <c r="AL192" s="7"/>
      <c r="AO192" s="4"/>
      <c r="AP192" s="4">
        <v>170</v>
      </c>
      <c r="AQ192" s="5"/>
      <c r="AR192" s="4"/>
      <c r="AS192" s="4"/>
      <c r="AT192" s="4">
        <f t="shared" si="30"/>
        <v>0.83079999999999987</v>
      </c>
      <c r="AU192" s="4">
        <f t="shared" si="31"/>
        <v>8.5941261434761689</v>
      </c>
      <c r="AV192" s="4">
        <f t="shared" si="32"/>
        <v>212.78902689404489</v>
      </c>
    </row>
    <row r="193" spans="1:48" x14ac:dyDescent="0.2">
      <c r="A193" s="1">
        <v>44119</v>
      </c>
      <c r="B193" t="s">
        <v>396</v>
      </c>
      <c r="C193" t="s">
        <v>334</v>
      </c>
      <c r="D193">
        <v>133</v>
      </c>
      <c r="E193">
        <v>1</v>
      </c>
      <c r="F193">
        <v>1</v>
      </c>
      <c r="G193" t="s">
        <v>60</v>
      </c>
      <c r="H193" t="s">
        <v>212</v>
      </c>
      <c r="I193">
        <v>4.6600000000000003E-2</v>
      </c>
      <c r="J193">
        <v>1.1100000000000001</v>
      </c>
      <c r="K193">
        <v>18.3</v>
      </c>
      <c r="L193" t="s">
        <v>61</v>
      </c>
      <c r="M193" t="s">
        <v>213</v>
      </c>
      <c r="N193">
        <v>0.40100000000000002</v>
      </c>
      <c r="O193">
        <v>6.82</v>
      </c>
      <c r="P193">
        <v>6.04</v>
      </c>
      <c r="R193" s="4">
        <v>1</v>
      </c>
      <c r="S193" s="4">
        <v>1</v>
      </c>
      <c r="T193" s="4"/>
      <c r="U193" s="4">
        <f t="shared" si="24"/>
        <v>18.3</v>
      </c>
      <c r="V193" s="4">
        <f t="shared" si="25"/>
        <v>18.3</v>
      </c>
      <c r="W193" s="4">
        <f t="shared" si="26"/>
        <v>18.3</v>
      </c>
      <c r="X193" s="4"/>
      <c r="Y193" s="4"/>
      <c r="AB193" s="7"/>
      <c r="AC193" s="7"/>
      <c r="AD193" s="4">
        <v>2</v>
      </c>
      <c r="AE193" s="4" t="s">
        <v>473</v>
      </c>
      <c r="AF193" s="24">
        <f t="shared" si="27"/>
        <v>101.68753003999996</v>
      </c>
      <c r="AG193" s="4">
        <f t="shared" si="28"/>
        <v>101.68753003999996</v>
      </c>
      <c r="AH193" s="4">
        <f t="shared" si="29"/>
        <v>101.68753003999996</v>
      </c>
      <c r="AI193" s="4"/>
      <c r="AJ193" s="4"/>
      <c r="AM193" s="7"/>
      <c r="AN193" s="7"/>
      <c r="AO193" s="4"/>
      <c r="AP193" s="4">
        <v>171</v>
      </c>
      <c r="AQ193" s="4"/>
      <c r="AR193" s="4"/>
      <c r="AS193" s="4"/>
      <c r="AT193" s="4">
        <f t="shared" si="30"/>
        <v>0.82979999999999987</v>
      </c>
      <c r="AU193" s="4">
        <f t="shared" si="31"/>
        <v>8.218847915160282</v>
      </c>
      <c r="AV193" s="4">
        <f t="shared" si="32"/>
        <v>180.43861419998535</v>
      </c>
    </row>
    <row r="194" spans="1:48" x14ac:dyDescent="0.2">
      <c r="A194" s="1">
        <v>44119</v>
      </c>
      <c r="B194" t="s">
        <v>396</v>
      </c>
      <c r="C194" t="s">
        <v>335</v>
      </c>
      <c r="D194">
        <v>134</v>
      </c>
      <c r="E194">
        <v>1</v>
      </c>
      <c r="F194">
        <v>1</v>
      </c>
      <c r="G194" t="s">
        <v>60</v>
      </c>
      <c r="H194" t="s">
        <v>212</v>
      </c>
      <c r="I194">
        <v>0.129</v>
      </c>
      <c r="J194">
        <v>2.65</v>
      </c>
      <c r="K194">
        <v>62.7</v>
      </c>
      <c r="L194" t="s">
        <v>61</v>
      </c>
      <c r="M194" t="s">
        <v>213</v>
      </c>
      <c r="N194">
        <v>0.53400000000000003</v>
      </c>
      <c r="O194">
        <v>9.14</v>
      </c>
      <c r="P194">
        <v>26</v>
      </c>
      <c r="R194" s="4">
        <v>1</v>
      </c>
      <c r="S194" s="4">
        <v>1</v>
      </c>
      <c r="T194" s="4"/>
      <c r="U194" s="4">
        <f t="shared" si="24"/>
        <v>62.7</v>
      </c>
      <c r="V194" s="4">
        <f t="shared" si="25"/>
        <v>62.7</v>
      </c>
      <c r="W194" s="4">
        <f t="shared" si="26"/>
        <v>62.7</v>
      </c>
      <c r="X194" s="5"/>
      <c r="Y194" s="5"/>
      <c r="Z194" s="4"/>
      <c r="AA194" s="4"/>
      <c r="AB194" s="5"/>
      <c r="AC194" s="5"/>
      <c r="AD194" s="4">
        <v>2</v>
      </c>
      <c r="AE194" s="4" t="s">
        <v>473</v>
      </c>
      <c r="AF194" s="24">
        <f t="shared" si="27"/>
        <v>337.74779916</v>
      </c>
      <c r="AG194" s="4">
        <f t="shared" si="28"/>
        <v>337.74779916</v>
      </c>
      <c r="AH194" s="4">
        <f t="shared" si="29"/>
        <v>337.74779916</v>
      </c>
      <c r="AI194" s="5"/>
      <c r="AJ194" s="5"/>
      <c r="AK194" s="4"/>
      <c r="AL194" s="4"/>
      <c r="AM194" s="5"/>
      <c r="AN194" s="5"/>
      <c r="AO194" s="4"/>
      <c r="AP194" s="4">
        <v>172</v>
      </c>
      <c r="AQ194" s="5"/>
      <c r="AR194" s="4"/>
      <c r="AS194" s="4"/>
      <c r="AT194" s="4">
        <f t="shared" si="30"/>
        <v>0.82879999999999987</v>
      </c>
      <c r="AU194" s="4">
        <f t="shared" si="31"/>
        <v>11.027992277992281</v>
      </c>
      <c r="AV194" s="4">
        <f t="shared" si="32"/>
        <v>423.08709316907937</v>
      </c>
    </row>
    <row r="195" spans="1:48" x14ac:dyDescent="0.2">
      <c r="A195" s="1">
        <v>44119</v>
      </c>
      <c r="B195" t="s">
        <v>396</v>
      </c>
      <c r="C195" t="s">
        <v>336</v>
      </c>
      <c r="D195">
        <v>135</v>
      </c>
      <c r="E195">
        <v>1</v>
      </c>
      <c r="F195">
        <v>1</v>
      </c>
      <c r="G195" t="s">
        <v>60</v>
      </c>
      <c r="H195" t="s">
        <v>212</v>
      </c>
      <c r="I195">
        <v>0.126</v>
      </c>
      <c r="J195">
        <v>2.6</v>
      </c>
      <c r="K195">
        <v>61.2</v>
      </c>
      <c r="L195" t="s">
        <v>61</v>
      </c>
      <c r="M195" t="s">
        <v>213</v>
      </c>
      <c r="N195">
        <v>0.47299999999999998</v>
      </c>
      <c r="O195">
        <v>8.16</v>
      </c>
      <c r="P195">
        <v>17.600000000000001</v>
      </c>
      <c r="R195" s="4">
        <v>1</v>
      </c>
      <c r="S195" s="4">
        <v>1</v>
      </c>
      <c r="T195" s="4"/>
      <c r="U195" s="4">
        <f t="shared" si="24"/>
        <v>61.2</v>
      </c>
      <c r="V195" s="4">
        <f t="shared" si="25"/>
        <v>61.2</v>
      </c>
      <c r="W195" s="4">
        <f t="shared" si="26"/>
        <v>61.2</v>
      </c>
      <c r="AD195" s="4">
        <v>2</v>
      </c>
      <c r="AE195" s="4" t="s">
        <v>473</v>
      </c>
      <c r="AF195" s="24">
        <f t="shared" si="27"/>
        <v>238.90320575999999</v>
      </c>
      <c r="AG195" s="4">
        <f t="shared" si="28"/>
        <v>238.90320575999999</v>
      </c>
      <c r="AH195" s="4">
        <f t="shared" si="29"/>
        <v>238.90320575999999</v>
      </c>
      <c r="AO195" s="4"/>
      <c r="AP195" s="4">
        <v>173</v>
      </c>
      <c r="AR195" s="4"/>
      <c r="AS195" s="4"/>
      <c r="AT195" s="4">
        <f t="shared" si="30"/>
        <v>0.82779999999999987</v>
      </c>
      <c r="AU195" s="4">
        <f t="shared" si="31"/>
        <v>9.8574534911814471</v>
      </c>
      <c r="AV195" s="4">
        <f t="shared" si="32"/>
        <v>321.84087502650868</v>
      </c>
    </row>
    <row r="196" spans="1:48" x14ac:dyDescent="0.2">
      <c r="A196" s="1">
        <v>44119</v>
      </c>
      <c r="B196" t="s">
        <v>396</v>
      </c>
      <c r="C196" t="s">
        <v>337</v>
      </c>
      <c r="D196">
        <v>136</v>
      </c>
      <c r="E196">
        <v>1</v>
      </c>
      <c r="F196">
        <v>1</v>
      </c>
      <c r="G196" t="s">
        <v>60</v>
      </c>
      <c r="H196" t="s">
        <v>212</v>
      </c>
      <c r="I196">
        <v>5.8599999999999999E-2</v>
      </c>
      <c r="J196">
        <v>1.34</v>
      </c>
      <c r="K196">
        <v>24.8</v>
      </c>
      <c r="L196" t="s">
        <v>61</v>
      </c>
      <c r="M196" t="s">
        <v>213</v>
      </c>
      <c r="N196">
        <v>0.35499999999999998</v>
      </c>
      <c r="O196">
        <v>6.11</v>
      </c>
      <c r="P196">
        <v>-0.106</v>
      </c>
      <c r="R196" s="4">
        <v>1</v>
      </c>
      <c r="S196" s="4">
        <v>1</v>
      </c>
      <c r="T196" s="4"/>
      <c r="U196" s="4">
        <f t="shared" si="24"/>
        <v>24.8</v>
      </c>
      <c r="V196" s="4">
        <f t="shared" si="25"/>
        <v>24.8</v>
      </c>
      <c r="W196" s="4">
        <f t="shared" si="26"/>
        <v>24.8</v>
      </c>
      <c r="AD196" s="4">
        <v>2</v>
      </c>
      <c r="AE196" s="4" t="s">
        <v>473</v>
      </c>
      <c r="AF196" s="24">
        <f t="shared" si="27"/>
        <v>28.018850909999969</v>
      </c>
      <c r="AG196" s="4">
        <f t="shared" si="28"/>
        <v>28.018850909999969</v>
      </c>
      <c r="AH196" s="4">
        <f t="shared" si="29"/>
        <v>28.018850909999969</v>
      </c>
      <c r="AO196" s="4"/>
      <c r="AP196" s="4">
        <v>174</v>
      </c>
      <c r="AR196" s="4"/>
      <c r="AS196" s="4"/>
      <c r="AT196" s="4">
        <f t="shared" si="30"/>
        <v>0.82679999999999987</v>
      </c>
      <c r="AU196" s="4">
        <f t="shared" si="31"/>
        <v>7.3899371069182402</v>
      </c>
      <c r="AV196" s="4">
        <f t="shared" si="32"/>
        <v>109.05481389185567</v>
      </c>
    </row>
    <row r="197" spans="1:48" x14ac:dyDescent="0.2">
      <c r="A197" s="1">
        <v>44119</v>
      </c>
      <c r="B197" t="s">
        <v>396</v>
      </c>
      <c r="C197" t="s">
        <v>338</v>
      </c>
      <c r="D197">
        <v>137</v>
      </c>
      <c r="E197">
        <v>1</v>
      </c>
      <c r="F197">
        <v>1</v>
      </c>
      <c r="G197" t="s">
        <v>60</v>
      </c>
      <c r="H197" t="s">
        <v>212</v>
      </c>
      <c r="I197">
        <v>7.8700000000000006E-2</v>
      </c>
      <c r="J197">
        <v>1.69</v>
      </c>
      <c r="K197">
        <v>34.799999999999997</v>
      </c>
      <c r="L197" t="s">
        <v>61</v>
      </c>
      <c r="M197" t="s">
        <v>213</v>
      </c>
      <c r="N197">
        <v>0.78900000000000003</v>
      </c>
      <c r="O197">
        <v>13.6</v>
      </c>
      <c r="P197">
        <v>65</v>
      </c>
      <c r="R197" s="4">
        <v>1</v>
      </c>
      <c r="S197" s="4">
        <v>1</v>
      </c>
      <c r="T197" s="4"/>
      <c r="U197" s="4">
        <f t="shared" si="24"/>
        <v>34.799999999999997</v>
      </c>
      <c r="V197" s="4">
        <f t="shared" si="25"/>
        <v>34.799999999999997</v>
      </c>
      <c r="W197" s="4">
        <f t="shared" si="26"/>
        <v>34.799999999999997</v>
      </c>
      <c r="AD197" s="4">
        <v>2</v>
      </c>
      <c r="AE197" s="4" t="s">
        <v>473</v>
      </c>
      <c r="AF197" s="24">
        <f t="shared" si="27"/>
        <v>771.50801599999988</v>
      </c>
      <c r="AG197" s="4">
        <f t="shared" si="28"/>
        <v>771.50801599999988</v>
      </c>
      <c r="AH197" s="4">
        <f t="shared" si="29"/>
        <v>771.50801599999988</v>
      </c>
      <c r="AO197" s="4"/>
      <c r="AP197" s="4">
        <v>175</v>
      </c>
      <c r="AR197" s="4"/>
      <c r="AS197" s="4"/>
      <c r="AT197" s="4">
        <f t="shared" si="30"/>
        <v>0.82579999999999987</v>
      </c>
      <c r="AU197" s="4">
        <f t="shared" si="31"/>
        <v>16.468878663114559</v>
      </c>
      <c r="AV197" s="4">
        <f t="shared" si="32"/>
        <v>896.27432221723734</v>
      </c>
    </row>
    <row r="198" spans="1:48" x14ac:dyDescent="0.2">
      <c r="A198" s="1">
        <v>44119</v>
      </c>
      <c r="B198" t="s">
        <v>396</v>
      </c>
      <c r="C198" t="s">
        <v>234</v>
      </c>
      <c r="D198">
        <v>16</v>
      </c>
      <c r="E198">
        <v>1</v>
      </c>
      <c r="F198">
        <v>1</v>
      </c>
      <c r="G198" t="s">
        <v>60</v>
      </c>
      <c r="H198" t="s">
        <v>212</v>
      </c>
      <c r="I198">
        <v>5.6800000000000003E-2</v>
      </c>
      <c r="J198">
        <v>1.32</v>
      </c>
      <c r="K198">
        <v>24.1</v>
      </c>
      <c r="L198" t="s">
        <v>61</v>
      </c>
      <c r="M198" t="s">
        <v>213</v>
      </c>
      <c r="N198">
        <v>0.43099999999999999</v>
      </c>
      <c r="O198">
        <v>7.37</v>
      </c>
      <c r="P198">
        <v>10.7</v>
      </c>
      <c r="R198" s="4">
        <v>1</v>
      </c>
      <c r="S198" s="4">
        <v>1</v>
      </c>
      <c r="T198" s="4"/>
      <c r="U198" s="4">
        <f t="shared" si="24"/>
        <v>24.1</v>
      </c>
      <c r="V198" s="4">
        <f t="shared" si="25"/>
        <v>24.1</v>
      </c>
      <c r="W198" s="4">
        <f t="shared" si="26"/>
        <v>24.1</v>
      </c>
      <c r="X198" s="5">
        <f>100*(W198-25)/25</f>
        <v>-3.5999999999999943</v>
      </c>
      <c r="Y198" s="5" t="str">
        <f>IF((ABS(X198))&lt;=20,"PASS","FAIL")</f>
        <v>PASS</v>
      </c>
      <c r="Z198" s="7"/>
      <c r="AA198" s="7"/>
      <c r="AD198" s="4">
        <v>2</v>
      </c>
      <c r="AE198" s="4" t="s">
        <v>473</v>
      </c>
      <c r="AF198" s="24">
        <f t="shared" si="27"/>
        <v>158.29542699000001</v>
      </c>
      <c r="AG198" s="4">
        <f t="shared" si="28"/>
        <v>158.29542699000001</v>
      </c>
      <c r="AH198" s="4">
        <f t="shared" si="29"/>
        <v>158.29542699000001</v>
      </c>
      <c r="AI198" s="5">
        <f>100*(AH198-25)/25</f>
        <v>533.18170796000004</v>
      </c>
      <c r="AJ198" s="5" t="str">
        <f>IF((ABS(AI198))&lt;=20,"PASS","FAIL")</f>
        <v>FAIL</v>
      </c>
      <c r="AK198" s="7"/>
      <c r="AL198" s="7"/>
      <c r="AO198" s="4"/>
      <c r="AP198" s="4">
        <v>176</v>
      </c>
      <c r="AQ198" s="5">
        <f>O198</f>
        <v>7.37</v>
      </c>
      <c r="AR198" s="4">
        <f t="shared" si="33"/>
        <v>0.81843420322043303</v>
      </c>
      <c r="AS198" s="4"/>
      <c r="AT198" s="4">
        <f t="shared" si="30"/>
        <v>0.82479999999999998</v>
      </c>
      <c r="AU198" s="4">
        <f t="shared" si="31"/>
        <v>8.935499515033948</v>
      </c>
      <c r="AV198" s="4">
        <f t="shared" si="32"/>
        <v>242.23422843124069</v>
      </c>
    </row>
    <row r="199" spans="1:48" x14ac:dyDescent="0.2">
      <c r="A199" s="1">
        <v>44119</v>
      </c>
      <c r="B199" t="s">
        <v>396</v>
      </c>
      <c r="C199" t="s">
        <v>214</v>
      </c>
      <c r="D199" t="s">
        <v>13</v>
      </c>
      <c r="E199">
        <v>1</v>
      </c>
      <c r="F199">
        <v>1</v>
      </c>
      <c r="G199" t="s">
        <v>60</v>
      </c>
      <c r="H199" t="s">
        <v>212</v>
      </c>
      <c r="I199">
        <v>-8.0999999999999996E-3</v>
      </c>
      <c r="J199">
        <v>-6.8900000000000003E-2</v>
      </c>
      <c r="K199">
        <v>-14.7</v>
      </c>
      <c r="L199" t="s">
        <v>61</v>
      </c>
      <c r="M199" t="s">
        <v>213</v>
      </c>
      <c r="N199">
        <v>-4.0000000000000001E-3</v>
      </c>
      <c r="O199">
        <v>-6.9400000000000003E-2</v>
      </c>
      <c r="P199">
        <v>-52.9</v>
      </c>
      <c r="R199" s="4">
        <v>1</v>
      </c>
      <c r="S199" s="4">
        <v>1</v>
      </c>
      <c r="T199" s="4"/>
      <c r="U199" s="4">
        <f t="shared" si="24"/>
        <v>-14.7</v>
      </c>
      <c r="V199" s="4">
        <f t="shared" si="25"/>
        <v>-14.7</v>
      </c>
      <c r="W199" s="4">
        <f t="shared" si="26"/>
        <v>-14.7</v>
      </c>
      <c r="X199" s="5"/>
      <c r="Y199" s="5"/>
      <c r="AB199" s="7"/>
      <c r="AC199" s="7"/>
      <c r="AD199" s="4">
        <v>2</v>
      </c>
      <c r="AE199" s="4" t="s">
        <v>473</v>
      </c>
      <c r="AF199" s="24">
        <f t="shared" si="27"/>
        <v>-641.36889476504405</v>
      </c>
      <c r="AG199" s="4">
        <f t="shared" si="28"/>
        <v>-641.36889476504405</v>
      </c>
      <c r="AH199" s="4">
        <f t="shared" si="29"/>
        <v>-641.36889476504405</v>
      </c>
      <c r="AI199" s="5"/>
      <c r="AJ199" s="5"/>
      <c r="AM199" s="7"/>
      <c r="AN199" s="7"/>
      <c r="AO199" s="4"/>
      <c r="AP199" s="4">
        <v>177</v>
      </c>
      <c r="AQ199" s="5"/>
      <c r="AR199" s="4"/>
      <c r="AS199" s="4"/>
      <c r="AT199" s="4">
        <f t="shared" si="30"/>
        <v>0.82379999999999987</v>
      </c>
      <c r="AU199" s="4">
        <f t="shared" si="31"/>
        <v>-8.4243748482641434E-2</v>
      </c>
      <c r="AV199" s="4">
        <f t="shared" si="32"/>
        <v>-530.1602104751687</v>
      </c>
    </row>
    <row r="200" spans="1:48" x14ac:dyDescent="0.2">
      <c r="A200" s="1">
        <v>44119</v>
      </c>
      <c r="B200" t="s">
        <v>396</v>
      </c>
      <c r="C200" t="s">
        <v>339</v>
      </c>
      <c r="D200">
        <v>138</v>
      </c>
      <c r="E200">
        <v>1</v>
      </c>
      <c r="F200">
        <v>1</v>
      </c>
      <c r="G200" t="s">
        <v>60</v>
      </c>
      <c r="H200" t="s">
        <v>212</v>
      </c>
      <c r="I200">
        <v>7.0199999999999999E-2</v>
      </c>
      <c r="J200">
        <v>1.56</v>
      </c>
      <c r="K200">
        <v>31.1</v>
      </c>
      <c r="L200" t="s">
        <v>61</v>
      </c>
      <c r="M200" t="s">
        <v>213</v>
      </c>
      <c r="N200">
        <v>0.45100000000000001</v>
      </c>
      <c r="O200">
        <v>7.74</v>
      </c>
      <c r="P200">
        <v>14</v>
      </c>
      <c r="R200" s="4">
        <v>1</v>
      </c>
      <c r="S200" s="4">
        <v>1</v>
      </c>
      <c r="T200" s="4"/>
      <c r="U200" s="4">
        <f t="shared" si="24"/>
        <v>31.1</v>
      </c>
      <c r="V200" s="4">
        <f t="shared" si="25"/>
        <v>31.1</v>
      </c>
      <c r="W200" s="4">
        <f t="shared" si="26"/>
        <v>31.1</v>
      </c>
      <c r="X200" s="5"/>
      <c r="Y200" s="5"/>
      <c r="AD200" s="4">
        <v>2</v>
      </c>
      <c r="AE200" s="4" t="s">
        <v>473</v>
      </c>
      <c r="AF200" s="24">
        <f t="shared" si="27"/>
        <v>196.15145196000003</v>
      </c>
      <c r="AG200" s="4">
        <f t="shared" si="28"/>
        <v>196.15145196000003</v>
      </c>
      <c r="AH200" s="4">
        <f t="shared" si="29"/>
        <v>196.15145196000003</v>
      </c>
      <c r="AI200" s="5"/>
      <c r="AJ200" s="5"/>
      <c r="AO200" s="4"/>
      <c r="AP200" s="4">
        <v>178</v>
      </c>
      <c r="AQ200" s="5"/>
      <c r="AR200" s="4"/>
      <c r="AS200" s="4"/>
      <c r="AT200" s="4">
        <f t="shared" si="30"/>
        <v>0.82279999999999998</v>
      </c>
      <c r="AU200" s="4">
        <f t="shared" si="31"/>
        <v>9.4069032571706366</v>
      </c>
      <c r="AV200" s="4">
        <f t="shared" si="32"/>
        <v>282.9226486080114</v>
      </c>
    </row>
    <row r="201" spans="1:48" x14ac:dyDescent="0.2">
      <c r="A201" s="1">
        <v>44119</v>
      </c>
      <c r="B201" t="s">
        <v>396</v>
      </c>
      <c r="C201" t="s">
        <v>340</v>
      </c>
      <c r="D201" s="19">
        <v>139</v>
      </c>
      <c r="E201">
        <v>1</v>
      </c>
      <c r="F201">
        <v>1</v>
      </c>
      <c r="G201" t="s">
        <v>60</v>
      </c>
      <c r="H201" t="s">
        <v>212</v>
      </c>
      <c r="I201">
        <v>4.7100000000000003E-2</v>
      </c>
      <c r="J201">
        <v>1.1000000000000001</v>
      </c>
      <c r="K201">
        <v>18</v>
      </c>
      <c r="L201" t="s">
        <v>61</v>
      </c>
      <c r="M201" t="s">
        <v>213</v>
      </c>
      <c r="N201">
        <v>0.40500000000000003</v>
      </c>
      <c r="O201">
        <v>6.93</v>
      </c>
      <c r="P201">
        <v>6.99</v>
      </c>
      <c r="R201" s="4">
        <v>1</v>
      </c>
      <c r="S201" s="4">
        <v>1</v>
      </c>
      <c r="T201" s="4"/>
      <c r="U201" s="4">
        <f t="shared" si="24"/>
        <v>18</v>
      </c>
      <c r="V201" s="4">
        <f t="shared" si="25"/>
        <v>18</v>
      </c>
      <c r="W201" s="4">
        <f t="shared" si="26"/>
        <v>18</v>
      </c>
      <c r="X201" s="5"/>
      <c r="Y201" s="5"/>
      <c r="Z201" s="7">
        <f>ABS(100*ABS(W201-W193)/AVERAGE(W201,W193))</f>
        <v>1.6528925619834751</v>
      </c>
      <c r="AA201" s="7" t="str">
        <f>IF(W201&gt;10, (IF((AND(Z201&gt;=0,Z201&lt;=20)=TRUE),"PASS","FAIL")),(IF((AND(Z201&gt;=0,Z201&lt;=50)=TRUE),"PASS","FAIL")))</f>
        <v>PASS</v>
      </c>
      <c r="AB201" s="7"/>
      <c r="AC201" s="7"/>
      <c r="AD201" s="4">
        <v>2</v>
      </c>
      <c r="AE201" s="4" t="s">
        <v>473</v>
      </c>
      <c r="AF201" s="24">
        <f t="shared" si="27"/>
        <v>113.04119378999985</v>
      </c>
      <c r="AG201" s="4">
        <f t="shared" si="28"/>
        <v>113.04119378999985</v>
      </c>
      <c r="AH201" s="4">
        <f t="shared" si="29"/>
        <v>113.04119378999985</v>
      </c>
      <c r="AI201" s="5"/>
      <c r="AJ201" s="5"/>
      <c r="AK201" s="7">
        <f>ABS(100*ABS(AH201-AH193)/AVERAGE(AH201,AH193))</f>
        <v>10.57489053862078</v>
      </c>
      <c r="AL201" s="7" t="str">
        <f>IF(AH201&gt;10, (IF((AND(AK201&gt;=0,AK201&lt;=20)=TRUE),"PASS","FAIL")),(IF((AND(AK201&gt;=0,AK201&lt;=50)=TRUE),"PASS","FAIL")))</f>
        <v>PASS</v>
      </c>
      <c r="AM201" s="7"/>
      <c r="AN201" s="7"/>
      <c r="AO201" s="4"/>
      <c r="AP201" s="4">
        <v>179</v>
      </c>
      <c r="AQ201" s="5"/>
      <c r="AR201" s="4"/>
      <c r="AS201" s="4"/>
      <c r="AT201" s="4">
        <f t="shared" si="30"/>
        <v>0.82179999999999986</v>
      </c>
      <c r="AU201" s="4">
        <f t="shared" si="31"/>
        <v>8.4327086882453166</v>
      </c>
      <c r="AV201" s="4">
        <f t="shared" si="32"/>
        <v>198.87175572962178</v>
      </c>
    </row>
    <row r="202" spans="1:48" x14ac:dyDescent="0.2">
      <c r="A202" s="1">
        <v>44119</v>
      </c>
      <c r="B202" t="s">
        <v>396</v>
      </c>
      <c r="C202" t="s">
        <v>341</v>
      </c>
      <c r="D202" s="19">
        <v>140</v>
      </c>
      <c r="E202">
        <v>1</v>
      </c>
      <c r="F202">
        <v>1</v>
      </c>
      <c r="G202" t="s">
        <v>60</v>
      </c>
      <c r="H202" t="s">
        <v>212</v>
      </c>
      <c r="I202">
        <v>6.8699999999999997E-2</v>
      </c>
      <c r="J202">
        <v>1.55</v>
      </c>
      <c r="K202">
        <v>30.7</v>
      </c>
      <c r="L202" t="s">
        <v>61</v>
      </c>
      <c r="M202" t="s">
        <v>213</v>
      </c>
      <c r="N202">
        <v>0.42099999999999999</v>
      </c>
      <c r="O202">
        <v>7.29</v>
      </c>
      <c r="P202">
        <v>10.1</v>
      </c>
      <c r="R202" s="4">
        <v>1</v>
      </c>
      <c r="S202" s="4">
        <v>1</v>
      </c>
      <c r="T202" s="4"/>
      <c r="U202" s="4">
        <f t="shared" si="24"/>
        <v>30.7</v>
      </c>
      <c r="V202" s="4">
        <f t="shared" si="25"/>
        <v>30.7</v>
      </c>
      <c r="W202" s="4">
        <f t="shared" si="26"/>
        <v>30.7</v>
      </c>
      <c r="X202" s="4"/>
      <c r="Y202" s="4"/>
      <c r="Z202" s="7"/>
      <c r="AA202" s="7"/>
      <c r="AB202" s="7">
        <f>100*((W202*10250)-(W200*10000))/(1000*250)</f>
        <v>1.47</v>
      </c>
      <c r="AC202" s="7" t="str">
        <f>IF(W202&gt;30, (IF((AND(AB202&gt;=80,AB202&lt;=120)=TRUE),"PASS","FAIL")),(IF((AND(AB202&gt;=50,AB202&lt;=150)=TRUE),"PASS","FAIL")))</f>
        <v>FAIL</v>
      </c>
      <c r="AD202" s="4">
        <v>2</v>
      </c>
      <c r="AE202" s="4" t="s">
        <v>473</v>
      </c>
      <c r="AF202" s="24">
        <f t="shared" si="27"/>
        <v>150.08647611000004</v>
      </c>
      <c r="AG202" s="4">
        <f t="shared" si="28"/>
        <v>150.08647611000004</v>
      </c>
      <c r="AH202" s="4">
        <f t="shared" si="29"/>
        <v>150.08647611000004</v>
      </c>
      <c r="AI202" s="4"/>
      <c r="AJ202" s="4"/>
      <c r="AK202" s="7"/>
      <c r="AL202" s="7"/>
      <c r="AM202" s="7">
        <f>100*((AH202*10250)-(AH200*10000))/(1000*250)</f>
        <v>-169.25125578899997</v>
      </c>
      <c r="AN202" s="7" t="str">
        <f>IF(AH202&gt;30, (IF((AND(AM202&gt;=80,AM202&lt;=120)=TRUE),"PASS","FAIL")),(IF((AND(AM202&gt;=50,AM202&lt;=150)=TRUE),"PASS","FAIL")))</f>
        <v>FAIL</v>
      </c>
      <c r="AO202" s="4"/>
      <c r="AP202" s="4">
        <v>180</v>
      </c>
      <c r="AQ202" s="4"/>
      <c r="AR202" s="4"/>
      <c r="AS202" s="4"/>
      <c r="AT202" s="4">
        <f t="shared" si="30"/>
        <v>0.82079999999999997</v>
      </c>
      <c r="AU202" s="4">
        <f t="shared" si="31"/>
        <v>8.8815789473684212</v>
      </c>
      <c r="AV202" s="4">
        <f t="shared" si="32"/>
        <v>237.58219355955674</v>
      </c>
    </row>
    <row r="203" spans="1:48" x14ac:dyDescent="0.2">
      <c r="A203" s="1">
        <v>44119</v>
      </c>
      <c r="B203" t="s">
        <v>396</v>
      </c>
      <c r="C203" t="s">
        <v>342</v>
      </c>
      <c r="D203">
        <v>141</v>
      </c>
      <c r="E203">
        <v>1</v>
      </c>
      <c r="F203">
        <v>1</v>
      </c>
      <c r="G203" t="s">
        <v>60</v>
      </c>
      <c r="H203" t="s">
        <v>212</v>
      </c>
      <c r="I203">
        <v>0.108</v>
      </c>
      <c r="J203">
        <v>2.2400000000000002</v>
      </c>
      <c r="K203">
        <v>50.8</v>
      </c>
      <c r="L203" t="s">
        <v>61</v>
      </c>
      <c r="M203" t="s">
        <v>213</v>
      </c>
      <c r="N203">
        <v>0.378</v>
      </c>
      <c r="O203">
        <v>6.56</v>
      </c>
      <c r="P203">
        <v>3.84</v>
      </c>
      <c r="R203" s="4">
        <v>1</v>
      </c>
      <c r="S203" s="4">
        <v>1</v>
      </c>
      <c r="T203" s="4"/>
      <c r="U203" s="4">
        <f t="shared" si="24"/>
        <v>50.8</v>
      </c>
      <c r="V203" s="4">
        <f t="shared" si="25"/>
        <v>50.8</v>
      </c>
      <c r="W203" s="4">
        <f t="shared" si="26"/>
        <v>50.8</v>
      </c>
      <c r="X203" s="5"/>
      <c r="Y203" s="5"/>
      <c r="Z203" s="4"/>
      <c r="AA203" s="4"/>
      <c r="AB203" s="5"/>
      <c r="AC203" s="5"/>
      <c r="AD203" s="4">
        <v>2</v>
      </c>
      <c r="AE203" s="4" t="s">
        <v>473</v>
      </c>
      <c r="AF203" s="24">
        <f t="shared" si="27"/>
        <v>74.787826559999871</v>
      </c>
      <c r="AG203" s="4">
        <f t="shared" si="28"/>
        <v>74.787826559999871</v>
      </c>
      <c r="AH203" s="4">
        <f t="shared" si="29"/>
        <v>74.787826559999871</v>
      </c>
      <c r="AI203" s="5"/>
      <c r="AJ203" s="5"/>
      <c r="AK203" s="4"/>
      <c r="AL203" s="4"/>
      <c r="AM203" s="5"/>
      <c r="AN203" s="5"/>
      <c r="AO203" s="4"/>
      <c r="AP203" s="4">
        <v>181</v>
      </c>
      <c r="AQ203" s="5"/>
      <c r="AR203" s="4"/>
      <c r="AS203" s="4"/>
      <c r="AT203" s="4">
        <f t="shared" si="30"/>
        <v>0.81979999999999986</v>
      </c>
      <c r="AU203" s="4">
        <f t="shared" si="31"/>
        <v>8.0019516955354977</v>
      </c>
      <c r="AV203" s="4">
        <f t="shared" si="32"/>
        <v>161.75053025565546</v>
      </c>
    </row>
    <row r="204" spans="1:48" x14ac:dyDescent="0.2">
      <c r="A204" s="1">
        <v>44119</v>
      </c>
      <c r="B204" t="s">
        <v>396</v>
      </c>
      <c r="C204" t="s">
        <v>343</v>
      </c>
      <c r="D204">
        <v>142</v>
      </c>
      <c r="E204">
        <v>1</v>
      </c>
      <c r="F204">
        <v>1</v>
      </c>
      <c r="G204" t="s">
        <v>60</v>
      </c>
      <c r="H204" t="s">
        <v>212</v>
      </c>
      <c r="I204">
        <v>7.0800000000000002E-2</v>
      </c>
      <c r="J204">
        <v>1.54</v>
      </c>
      <c r="K204">
        <v>30.4</v>
      </c>
      <c r="L204" t="s">
        <v>61</v>
      </c>
      <c r="M204" t="s">
        <v>213</v>
      </c>
      <c r="N204">
        <v>0.378</v>
      </c>
      <c r="O204">
        <v>6.52</v>
      </c>
      <c r="P204">
        <v>3.49</v>
      </c>
      <c r="R204" s="4">
        <v>1</v>
      </c>
      <c r="S204" s="4">
        <v>1</v>
      </c>
      <c r="T204" s="4"/>
      <c r="U204" s="4">
        <f t="shared" si="24"/>
        <v>30.4</v>
      </c>
      <c r="V204" s="4">
        <f t="shared" si="25"/>
        <v>30.4</v>
      </c>
      <c r="W204" s="4">
        <f t="shared" si="26"/>
        <v>30.4</v>
      </c>
      <c r="AD204" s="4">
        <v>2</v>
      </c>
      <c r="AE204" s="4" t="s">
        <v>473</v>
      </c>
      <c r="AF204" s="24">
        <f t="shared" si="27"/>
        <v>70.641455839999821</v>
      </c>
      <c r="AG204" s="4">
        <f t="shared" si="28"/>
        <v>70.641455839999821</v>
      </c>
      <c r="AH204" s="4">
        <f t="shared" si="29"/>
        <v>70.641455839999821</v>
      </c>
      <c r="AO204" s="4"/>
      <c r="AP204" s="4">
        <v>182</v>
      </c>
      <c r="AR204" s="4"/>
      <c r="AS204" s="4"/>
      <c r="AT204" s="4">
        <f t="shared" si="30"/>
        <v>0.81879999999999997</v>
      </c>
      <c r="AU204" s="4">
        <f t="shared" si="31"/>
        <v>7.9628724963361011</v>
      </c>
      <c r="AV204" s="4">
        <f t="shared" si="32"/>
        <v>158.38412761750064</v>
      </c>
    </row>
    <row r="205" spans="1:48" x14ac:dyDescent="0.2">
      <c r="A205" s="1">
        <v>44119</v>
      </c>
      <c r="B205" t="s">
        <v>396</v>
      </c>
      <c r="C205" t="s">
        <v>344</v>
      </c>
      <c r="D205">
        <v>143</v>
      </c>
      <c r="E205">
        <v>1</v>
      </c>
      <c r="F205">
        <v>1</v>
      </c>
      <c r="G205" t="s">
        <v>60</v>
      </c>
      <c r="H205" t="s">
        <v>212</v>
      </c>
      <c r="I205">
        <v>7.5600000000000001E-2</v>
      </c>
      <c r="J205">
        <v>1.68</v>
      </c>
      <c r="K205">
        <v>34.6</v>
      </c>
      <c r="L205" t="s">
        <v>61</v>
      </c>
      <c r="M205" t="s">
        <v>213</v>
      </c>
      <c r="N205">
        <v>0.44</v>
      </c>
      <c r="O205">
        <v>7.54</v>
      </c>
      <c r="P205">
        <v>12.2</v>
      </c>
      <c r="R205" s="4">
        <v>1</v>
      </c>
      <c r="S205" s="4">
        <v>1</v>
      </c>
      <c r="T205" s="4"/>
      <c r="U205" s="4">
        <f t="shared" si="24"/>
        <v>34.6</v>
      </c>
      <c r="V205" s="4">
        <f t="shared" si="25"/>
        <v>34.6</v>
      </c>
      <c r="W205" s="4">
        <f t="shared" si="26"/>
        <v>34.6</v>
      </c>
      <c r="X205" s="5"/>
      <c r="Y205" s="5"/>
      <c r="AD205" s="4">
        <v>2</v>
      </c>
      <c r="AE205" s="4" t="s">
        <v>473</v>
      </c>
      <c r="AF205" s="24">
        <f t="shared" si="27"/>
        <v>175.71127435999995</v>
      </c>
      <c r="AG205" s="4">
        <f t="shared" si="28"/>
        <v>175.71127435999995</v>
      </c>
      <c r="AH205" s="4">
        <f t="shared" si="29"/>
        <v>175.71127435999995</v>
      </c>
      <c r="AI205" s="5"/>
      <c r="AJ205" s="5"/>
      <c r="AO205" s="4"/>
      <c r="AP205" s="4">
        <v>183</v>
      </c>
      <c r="AQ205" s="5"/>
      <c r="AR205" s="4"/>
      <c r="AS205" s="4"/>
      <c r="AT205" s="4">
        <f t="shared" si="30"/>
        <v>0.81779999999999986</v>
      </c>
      <c r="AU205" s="4">
        <f t="shared" si="31"/>
        <v>9.219858156028371</v>
      </c>
      <c r="AV205" s="4">
        <f t="shared" si="32"/>
        <v>266.77435742668905</v>
      </c>
    </row>
    <row r="206" spans="1:48" x14ac:dyDescent="0.2">
      <c r="A206" s="1">
        <v>44119</v>
      </c>
      <c r="B206" t="s">
        <v>396</v>
      </c>
      <c r="C206" t="s">
        <v>345</v>
      </c>
      <c r="D206">
        <v>144</v>
      </c>
      <c r="E206">
        <v>1</v>
      </c>
      <c r="F206">
        <v>1</v>
      </c>
      <c r="G206" t="s">
        <v>60</v>
      </c>
      <c r="H206" t="s">
        <v>212</v>
      </c>
      <c r="I206">
        <v>5.91E-2</v>
      </c>
      <c r="J206">
        <v>1.32</v>
      </c>
      <c r="K206">
        <v>24.3</v>
      </c>
      <c r="L206" t="s">
        <v>61</v>
      </c>
      <c r="M206" t="s">
        <v>213</v>
      </c>
      <c r="N206">
        <v>0.36099999999999999</v>
      </c>
      <c r="O206">
        <v>6.19</v>
      </c>
      <c r="P206">
        <v>0.60699999999999998</v>
      </c>
      <c r="R206" s="4">
        <v>1</v>
      </c>
      <c r="S206" s="4">
        <v>1</v>
      </c>
      <c r="T206" s="4"/>
      <c r="U206" s="4">
        <f t="shared" si="24"/>
        <v>24.3</v>
      </c>
      <c r="V206" s="4">
        <f t="shared" si="25"/>
        <v>24.3</v>
      </c>
      <c r="W206" s="4">
        <f t="shared" si="26"/>
        <v>24.3</v>
      </c>
      <c r="X206" s="5"/>
      <c r="Y206" s="5"/>
      <c r="Z206" s="7"/>
      <c r="AA206" s="7"/>
      <c r="AD206" s="4">
        <v>2</v>
      </c>
      <c r="AE206" s="4" t="s">
        <v>473</v>
      </c>
      <c r="AF206" s="24">
        <f t="shared" si="27"/>
        <v>36.352957309999965</v>
      </c>
      <c r="AG206" s="4">
        <f t="shared" si="28"/>
        <v>36.352957309999965</v>
      </c>
      <c r="AH206" s="4">
        <f t="shared" si="29"/>
        <v>36.352957309999965</v>
      </c>
      <c r="AI206" s="5"/>
      <c r="AJ206" s="5"/>
      <c r="AK206" s="7"/>
      <c r="AL206" s="7"/>
      <c r="AO206" s="4"/>
      <c r="AP206" s="4">
        <v>184</v>
      </c>
      <c r="AQ206" s="5"/>
      <c r="AR206" s="4"/>
      <c r="AS206" s="4"/>
      <c r="AT206" s="4">
        <f t="shared" si="30"/>
        <v>0.81679999999999997</v>
      </c>
      <c r="AU206" s="4">
        <f t="shared" si="31"/>
        <v>7.5783545543584729</v>
      </c>
      <c r="AV206" s="4">
        <f t="shared" si="32"/>
        <v>125.27222949548232</v>
      </c>
    </row>
    <row r="207" spans="1:48" x14ac:dyDescent="0.2">
      <c r="A207" s="1">
        <v>44119</v>
      </c>
      <c r="B207" t="s">
        <v>396</v>
      </c>
      <c r="C207" t="s">
        <v>346</v>
      </c>
      <c r="D207">
        <v>145</v>
      </c>
      <c r="E207">
        <v>1</v>
      </c>
      <c r="F207">
        <v>1</v>
      </c>
      <c r="G207" t="s">
        <v>60</v>
      </c>
      <c r="H207" t="s">
        <v>212</v>
      </c>
      <c r="I207">
        <v>4.5699999999999998E-2</v>
      </c>
      <c r="J207">
        <v>1.07</v>
      </c>
      <c r="K207">
        <v>17.2</v>
      </c>
      <c r="L207" t="s">
        <v>61</v>
      </c>
      <c r="M207" t="s">
        <v>213</v>
      </c>
      <c r="N207">
        <v>0.35399999999999998</v>
      </c>
      <c r="O207">
        <v>6.07</v>
      </c>
      <c r="P207">
        <v>-0.42899999999999999</v>
      </c>
      <c r="R207" s="4">
        <v>1</v>
      </c>
      <c r="S207" s="4">
        <v>1</v>
      </c>
      <c r="T207" s="4"/>
      <c r="U207" s="4">
        <f t="shared" si="24"/>
        <v>17.2</v>
      </c>
      <c r="V207" s="4">
        <f t="shared" si="25"/>
        <v>17.2</v>
      </c>
      <c r="W207" s="4">
        <f t="shared" si="26"/>
        <v>17.2</v>
      </c>
      <c r="X207" s="5"/>
      <c r="Y207" s="5"/>
      <c r="AB207" s="7"/>
      <c r="AC207" s="7"/>
      <c r="AD207" s="4">
        <v>2</v>
      </c>
      <c r="AE207" s="4" t="s">
        <v>473</v>
      </c>
      <c r="AF207" s="24">
        <f t="shared" si="27"/>
        <v>23.848615790000053</v>
      </c>
      <c r="AG207" s="4">
        <f t="shared" si="28"/>
        <v>23.848615790000053</v>
      </c>
      <c r="AH207" s="4">
        <f t="shared" si="29"/>
        <v>23.848615790000053</v>
      </c>
      <c r="AI207" s="5"/>
      <c r="AJ207" s="5"/>
      <c r="AM207" s="7"/>
      <c r="AN207" s="7"/>
      <c r="AO207" s="4"/>
      <c r="AP207" s="4">
        <v>185</v>
      </c>
      <c r="AQ207" s="5"/>
      <c r="AR207" s="4"/>
      <c r="AS207" s="4"/>
      <c r="AT207" s="4">
        <f t="shared" si="30"/>
        <v>0.81579999999999986</v>
      </c>
      <c r="AU207" s="4">
        <f t="shared" si="31"/>
        <v>7.4405491542044633</v>
      </c>
      <c r="AV207" s="4">
        <f t="shared" si="32"/>
        <v>113.41058096225453</v>
      </c>
    </row>
    <row r="208" spans="1:48" x14ac:dyDescent="0.2">
      <c r="A208" s="1">
        <v>44119</v>
      </c>
      <c r="B208" t="s">
        <v>396</v>
      </c>
      <c r="C208" t="s">
        <v>347</v>
      </c>
      <c r="D208">
        <v>146</v>
      </c>
      <c r="E208">
        <v>1</v>
      </c>
      <c r="F208">
        <v>1</v>
      </c>
      <c r="G208" t="s">
        <v>60</v>
      </c>
      <c r="H208" t="s">
        <v>212</v>
      </c>
      <c r="I208">
        <v>5.9299999999999999E-2</v>
      </c>
      <c r="J208">
        <v>1.34</v>
      </c>
      <c r="K208">
        <v>24.9</v>
      </c>
      <c r="L208" t="s">
        <v>61</v>
      </c>
      <c r="M208" t="s">
        <v>213</v>
      </c>
      <c r="N208">
        <v>0.53800000000000003</v>
      </c>
      <c r="O208">
        <v>9.27</v>
      </c>
      <c r="P208">
        <v>27.2</v>
      </c>
      <c r="R208" s="4">
        <v>1</v>
      </c>
      <c r="S208" s="4">
        <v>1</v>
      </c>
      <c r="T208" s="4"/>
      <c r="U208" s="4">
        <f t="shared" si="24"/>
        <v>24.9</v>
      </c>
      <c r="V208" s="4">
        <f t="shared" si="25"/>
        <v>24.9</v>
      </c>
      <c r="W208" s="4">
        <f t="shared" si="26"/>
        <v>24.9</v>
      </c>
      <c r="X208" s="5"/>
      <c r="Y208" s="5"/>
      <c r="Z208" s="4"/>
      <c r="AA208" s="4"/>
      <c r="AB208" s="5"/>
      <c r="AC208" s="5"/>
      <c r="AD208" s="4">
        <v>2</v>
      </c>
      <c r="AE208" s="4" t="s">
        <v>473</v>
      </c>
      <c r="AF208" s="24">
        <f t="shared" si="27"/>
        <v>350.76418058999991</v>
      </c>
      <c r="AG208" s="4">
        <f t="shared" si="28"/>
        <v>350.76418058999991</v>
      </c>
      <c r="AH208" s="4">
        <f t="shared" si="29"/>
        <v>350.76418058999991</v>
      </c>
      <c r="AI208" s="5"/>
      <c r="AJ208" s="5"/>
      <c r="AK208" s="4"/>
      <c r="AL208" s="4"/>
      <c r="AM208" s="5"/>
      <c r="AN208" s="5"/>
      <c r="AO208" s="4"/>
      <c r="AP208" s="4">
        <v>186</v>
      </c>
      <c r="AQ208" s="5"/>
      <c r="AR208" s="4"/>
      <c r="AS208" s="4"/>
      <c r="AT208" s="4">
        <f t="shared" si="30"/>
        <v>0.81479999999999997</v>
      </c>
      <c r="AU208" s="4">
        <f t="shared" si="31"/>
        <v>11.377025036818852</v>
      </c>
      <c r="AV208" s="4">
        <f t="shared" si="32"/>
        <v>453.31479575569205</v>
      </c>
    </row>
    <row r="209" spans="1:48" x14ac:dyDescent="0.2">
      <c r="A209" s="1">
        <v>44119</v>
      </c>
      <c r="B209" t="s">
        <v>396</v>
      </c>
      <c r="C209" t="s">
        <v>348</v>
      </c>
      <c r="D209">
        <v>147</v>
      </c>
      <c r="E209">
        <v>1</v>
      </c>
      <c r="F209">
        <v>1</v>
      </c>
      <c r="G209" t="s">
        <v>60</v>
      </c>
      <c r="H209" t="s">
        <v>212</v>
      </c>
      <c r="I209">
        <v>0.25800000000000001</v>
      </c>
      <c r="J209">
        <v>5.05</v>
      </c>
      <c r="K209">
        <v>135</v>
      </c>
      <c r="L209" t="s">
        <v>61</v>
      </c>
      <c r="M209" t="s">
        <v>213</v>
      </c>
      <c r="N209">
        <v>0.84799999999999998</v>
      </c>
      <c r="O209">
        <v>14.7</v>
      </c>
      <c r="P209">
        <v>73.900000000000006</v>
      </c>
      <c r="R209" s="4">
        <v>1</v>
      </c>
      <c r="S209" s="4">
        <v>1</v>
      </c>
      <c r="T209" s="4"/>
      <c r="U209" s="4">
        <f t="shared" si="24"/>
        <v>135</v>
      </c>
      <c r="V209" s="4">
        <f t="shared" si="25"/>
        <v>135</v>
      </c>
      <c r="W209" s="4">
        <f t="shared" si="26"/>
        <v>135</v>
      </c>
      <c r="AD209" s="4">
        <v>2</v>
      </c>
      <c r="AE209" s="4" t="s">
        <v>473</v>
      </c>
      <c r="AF209" s="24">
        <f t="shared" si="27"/>
        <v>874.43493899999987</v>
      </c>
      <c r="AG209" s="4">
        <f t="shared" si="28"/>
        <v>874.43493899999987</v>
      </c>
      <c r="AH209" s="4">
        <f t="shared" si="29"/>
        <v>874.43493899999987</v>
      </c>
      <c r="AO209" s="4"/>
      <c r="AP209" s="4">
        <v>187</v>
      </c>
      <c r="AR209" s="4"/>
      <c r="AS209" s="4"/>
      <c r="AT209" s="4">
        <f t="shared" si="30"/>
        <v>0.81379999999999986</v>
      </c>
      <c r="AU209" s="4">
        <f t="shared" si="31"/>
        <v>18.063406242319981</v>
      </c>
      <c r="AV209" s="4">
        <f t="shared" si="32"/>
        <v>1035.7516543845743</v>
      </c>
    </row>
    <row r="210" spans="1:48" x14ac:dyDescent="0.2">
      <c r="A210" s="1">
        <v>44119</v>
      </c>
      <c r="B210" t="s">
        <v>396</v>
      </c>
      <c r="C210" t="s">
        <v>234</v>
      </c>
      <c r="D210">
        <v>17</v>
      </c>
      <c r="E210">
        <v>1</v>
      </c>
      <c r="F210">
        <v>1</v>
      </c>
      <c r="G210" t="s">
        <v>60</v>
      </c>
      <c r="H210" t="s">
        <v>212</v>
      </c>
      <c r="I210">
        <v>5.6800000000000003E-2</v>
      </c>
      <c r="J210">
        <v>1.32</v>
      </c>
      <c r="K210">
        <v>24.2</v>
      </c>
      <c r="L210" t="s">
        <v>61</v>
      </c>
      <c r="M210" t="s">
        <v>213</v>
      </c>
      <c r="N210">
        <v>0.38100000000000001</v>
      </c>
      <c r="O210">
        <v>6.54</v>
      </c>
      <c r="P210">
        <v>3.63</v>
      </c>
      <c r="R210" s="4">
        <v>1</v>
      </c>
      <c r="S210" s="4">
        <v>1</v>
      </c>
      <c r="T210" s="4"/>
      <c r="U210" s="4">
        <f t="shared" si="24"/>
        <v>24.2</v>
      </c>
      <c r="V210" s="4">
        <f t="shared" si="25"/>
        <v>24.2</v>
      </c>
      <c r="W210" s="4">
        <f t="shared" si="26"/>
        <v>24.2</v>
      </c>
      <c r="X210" s="5">
        <f>100*(W210-25)/25</f>
        <v>-3.2000000000000028</v>
      </c>
      <c r="Y210" s="5" t="str">
        <f>IF((ABS(X210))&lt;=20,"PASS","FAIL")</f>
        <v>PASS</v>
      </c>
      <c r="AD210" s="4">
        <v>2</v>
      </c>
      <c r="AE210" s="4" t="s">
        <v>473</v>
      </c>
      <c r="AF210" s="24">
        <f t="shared" si="27"/>
        <v>72.714906359999986</v>
      </c>
      <c r="AG210" s="4">
        <f t="shared" si="28"/>
        <v>72.714906359999986</v>
      </c>
      <c r="AH210" s="4">
        <f t="shared" si="29"/>
        <v>72.714906359999986</v>
      </c>
      <c r="AI210" s="5">
        <f>100*(AH210-25)/25</f>
        <v>190.85962543999995</v>
      </c>
      <c r="AJ210" s="5" t="str">
        <f>IF((ABS(AI210))&lt;=20,"PASS","FAIL")</f>
        <v>FAIL</v>
      </c>
      <c r="AO210" s="4"/>
      <c r="AP210" s="4">
        <v>188</v>
      </c>
      <c r="AQ210" s="5">
        <f>O210</f>
        <v>6.54</v>
      </c>
      <c r="AR210" s="4">
        <f t="shared" si="33"/>
        <v>0.72626318711826754</v>
      </c>
      <c r="AS210" s="4"/>
      <c r="AT210" s="4">
        <f t="shared" si="30"/>
        <v>0.81279999999999997</v>
      </c>
      <c r="AU210" s="4">
        <f t="shared" si="31"/>
        <v>8.0462598425196852</v>
      </c>
      <c r="AV210" s="4">
        <f t="shared" si="32"/>
        <v>165.56763511183277</v>
      </c>
    </row>
    <row r="211" spans="1:48" x14ac:dyDescent="0.2">
      <c r="A211" s="1">
        <v>44119</v>
      </c>
      <c r="B211" t="s">
        <v>396</v>
      </c>
      <c r="C211" t="s">
        <v>214</v>
      </c>
      <c r="D211" t="s">
        <v>13</v>
      </c>
      <c r="E211">
        <v>1</v>
      </c>
      <c r="F211">
        <v>1</v>
      </c>
      <c r="G211" t="s">
        <v>60</v>
      </c>
      <c r="H211" t="s">
        <v>212</v>
      </c>
      <c r="I211">
        <v>7.7999999999999996E-3</v>
      </c>
      <c r="J211">
        <v>9.0300000000000005E-2</v>
      </c>
      <c r="K211">
        <v>-10.3</v>
      </c>
      <c r="L211" t="s">
        <v>61</v>
      </c>
      <c r="M211" t="s">
        <v>213</v>
      </c>
      <c r="N211">
        <v>-2.5699999999999998E-3</v>
      </c>
      <c r="O211">
        <v>-6.3200000000000006E-2</v>
      </c>
      <c r="P211">
        <v>-52.8</v>
      </c>
      <c r="R211" s="4">
        <v>1</v>
      </c>
      <c r="S211" s="4">
        <v>1</v>
      </c>
      <c r="T211" s="4"/>
      <c r="U211" s="4">
        <f t="shared" si="24"/>
        <v>-10.3</v>
      </c>
      <c r="V211" s="4">
        <f t="shared" si="25"/>
        <v>-10.3</v>
      </c>
      <c r="W211" s="4">
        <f t="shared" si="26"/>
        <v>-10.3</v>
      </c>
      <c r="X211" s="5"/>
      <c r="Y211" s="5"/>
      <c r="AD211" s="4">
        <v>2</v>
      </c>
      <c r="AE211" s="4" t="s">
        <v>473</v>
      </c>
      <c r="AF211" s="24">
        <f t="shared" si="27"/>
        <v>-640.67190378169607</v>
      </c>
      <c r="AG211" s="4">
        <f t="shared" si="28"/>
        <v>-640.67190378169607</v>
      </c>
      <c r="AH211" s="4">
        <f t="shared" si="29"/>
        <v>-640.67190378169607</v>
      </c>
      <c r="AI211" s="5"/>
      <c r="AJ211" s="5"/>
      <c r="AO211" s="4"/>
      <c r="AP211" s="4">
        <v>189</v>
      </c>
      <c r="AQ211" s="5"/>
      <c r="AR211" s="4"/>
      <c r="AS211" s="4"/>
      <c r="AT211" s="4">
        <f t="shared" si="30"/>
        <v>0.81179999999999986</v>
      </c>
      <c r="AU211" s="4">
        <f t="shared" si="31"/>
        <v>-7.7851687607785186E-2</v>
      </c>
      <c r="AV211" s="4">
        <f t="shared" si="32"/>
        <v>-529.61695948727686</v>
      </c>
    </row>
    <row r="212" spans="1:48" x14ac:dyDescent="0.2">
      <c r="A212" s="1">
        <v>44119</v>
      </c>
      <c r="B212" t="s">
        <v>396</v>
      </c>
      <c r="C212" t="s">
        <v>349</v>
      </c>
      <c r="D212">
        <v>148</v>
      </c>
      <c r="E212">
        <v>1</v>
      </c>
      <c r="F212">
        <v>1</v>
      </c>
      <c r="G212" t="s">
        <v>60</v>
      </c>
      <c r="H212" t="s">
        <v>212</v>
      </c>
      <c r="I212">
        <v>6.2799999999999995E-2</v>
      </c>
      <c r="J212">
        <v>1.43</v>
      </c>
      <c r="K212">
        <v>27.3</v>
      </c>
      <c r="L212" t="s">
        <v>61</v>
      </c>
      <c r="M212" t="s">
        <v>213</v>
      </c>
      <c r="N212">
        <v>0.48499999999999999</v>
      </c>
      <c r="O212">
        <v>8.33</v>
      </c>
      <c r="P212">
        <v>19</v>
      </c>
      <c r="R212" s="4">
        <v>1</v>
      </c>
      <c r="S212" s="4">
        <v>1</v>
      </c>
      <c r="T212" s="4"/>
      <c r="U212" s="4">
        <f t="shared" si="24"/>
        <v>27.3</v>
      </c>
      <c r="V212" s="4">
        <f t="shared" si="25"/>
        <v>27.3</v>
      </c>
      <c r="W212" s="4">
        <f t="shared" si="26"/>
        <v>27.3</v>
      </c>
      <c r="AD212" s="4">
        <v>2</v>
      </c>
      <c r="AE212" s="4" t="s">
        <v>473</v>
      </c>
      <c r="AF212" s="24">
        <f t="shared" si="27"/>
        <v>256.14099818999989</v>
      </c>
      <c r="AG212" s="4">
        <f t="shared" si="28"/>
        <v>256.14099818999989</v>
      </c>
      <c r="AH212" s="4">
        <f t="shared" si="29"/>
        <v>256.14099818999989</v>
      </c>
      <c r="AO212" s="4"/>
      <c r="AP212" s="4">
        <v>190</v>
      </c>
      <c r="AR212" s="4"/>
      <c r="AS212" s="4"/>
      <c r="AT212" s="4">
        <f t="shared" si="30"/>
        <v>0.81079999999999997</v>
      </c>
      <c r="AU212" s="4">
        <f t="shared" si="31"/>
        <v>10.273803650715344</v>
      </c>
      <c r="AV212" s="4">
        <f t="shared" si="32"/>
        <v>357.83076487887143</v>
      </c>
    </row>
    <row r="213" spans="1:48" x14ac:dyDescent="0.2">
      <c r="A213" s="1">
        <v>44119</v>
      </c>
      <c r="B213" t="s">
        <v>396</v>
      </c>
      <c r="C213" t="s">
        <v>350</v>
      </c>
      <c r="D213">
        <v>149</v>
      </c>
      <c r="E213">
        <v>1</v>
      </c>
      <c r="F213">
        <v>1</v>
      </c>
      <c r="G213" t="s">
        <v>60</v>
      </c>
      <c r="H213" t="s">
        <v>212</v>
      </c>
      <c r="I213">
        <v>7.1300000000000002E-2</v>
      </c>
      <c r="J213">
        <v>1.59</v>
      </c>
      <c r="K213">
        <v>31.9</v>
      </c>
      <c r="L213" t="s">
        <v>61</v>
      </c>
      <c r="M213" t="s">
        <v>213</v>
      </c>
      <c r="N213">
        <v>0.50600000000000001</v>
      </c>
      <c r="O213">
        <v>8.7200000000000006</v>
      </c>
      <c r="P213">
        <v>22.4</v>
      </c>
      <c r="R213" s="4">
        <v>1</v>
      </c>
      <c r="S213" s="4">
        <v>1</v>
      </c>
      <c r="T213" s="4"/>
      <c r="U213" s="4">
        <f t="shared" si="24"/>
        <v>31.9</v>
      </c>
      <c r="V213" s="4">
        <f t="shared" si="25"/>
        <v>31.9</v>
      </c>
      <c r="W213" s="4">
        <f t="shared" si="26"/>
        <v>31.9</v>
      </c>
      <c r="AD213" s="4">
        <v>2</v>
      </c>
      <c r="AE213" s="4" t="s">
        <v>473</v>
      </c>
      <c r="AF213" s="24">
        <f t="shared" si="27"/>
        <v>295.54174463999993</v>
      </c>
      <c r="AG213" s="4">
        <f t="shared" si="28"/>
        <v>295.54174463999993</v>
      </c>
      <c r="AH213" s="4">
        <f t="shared" si="29"/>
        <v>295.54174463999993</v>
      </c>
      <c r="AO213" s="4"/>
      <c r="AP213" s="4">
        <v>191</v>
      </c>
      <c r="AR213" s="4"/>
      <c r="AS213" s="4"/>
      <c r="AT213" s="4">
        <f t="shared" si="30"/>
        <v>0.80979999999999985</v>
      </c>
      <c r="AU213" s="4">
        <f t="shared" si="31"/>
        <v>10.76809088663868</v>
      </c>
      <c r="AV213" s="4">
        <f t="shared" si="32"/>
        <v>400.58987290844016</v>
      </c>
    </row>
    <row r="214" spans="1:48" x14ac:dyDescent="0.2">
      <c r="A214" s="1">
        <v>44119</v>
      </c>
      <c r="B214" t="s">
        <v>396</v>
      </c>
      <c r="C214" t="s">
        <v>351</v>
      </c>
      <c r="D214">
        <v>150</v>
      </c>
      <c r="E214">
        <v>1</v>
      </c>
      <c r="F214">
        <v>1</v>
      </c>
      <c r="G214" t="s">
        <v>60</v>
      </c>
      <c r="H214" t="s">
        <v>212</v>
      </c>
      <c r="I214">
        <v>7.1599999999999997E-2</v>
      </c>
      <c r="J214">
        <v>1.58</v>
      </c>
      <c r="K214">
        <v>31.8</v>
      </c>
      <c r="L214" t="s">
        <v>61</v>
      </c>
      <c r="M214" t="s">
        <v>213</v>
      </c>
      <c r="N214">
        <v>0.69</v>
      </c>
      <c r="O214">
        <v>12</v>
      </c>
      <c r="P214">
        <v>50.6</v>
      </c>
      <c r="R214" s="4">
        <v>1</v>
      </c>
      <c r="S214" s="4">
        <v>1</v>
      </c>
      <c r="T214" s="4"/>
      <c r="U214" s="4">
        <f t="shared" si="24"/>
        <v>31.8</v>
      </c>
      <c r="V214" s="4">
        <f t="shared" si="25"/>
        <v>31.8</v>
      </c>
      <c r="W214" s="4">
        <f t="shared" si="26"/>
        <v>31.8</v>
      </c>
      <c r="AD214" s="4">
        <v>2</v>
      </c>
      <c r="AE214" s="4" t="s">
        <v>473</v>
      </c>
      <c r="AF214" s="24">
        <f t="shared" si="27"/>
        <v>618.93240000000003</v>
      </c>
      <c r="AG214" s="4">
        <f t="shared" si="28"/>
        <v>618.93240000000003</v>
      </c>
      <c r="AH214" s="4">
        <f t="shared" si="29"/>
        <v>618.93240000000003</v>
      </c>
      <c r="AO214" s="4"/>
      <c r="AP214" s="4">
        <v>192</v>
      </c>
      <c r="AR214" s="4"/>
      <c r="AS214" s="4"/>
      <c r="AT214" s="4">
        <f t="shared" si="30"/>
        <v>0.80879999999999996</v>
      </c>
      <c r="AU214" s="4">
        <f t="shared" si="31"/>
        <v>14.836795252225519</v>
      </c>
      <c r="AV214" s="4">
        <f t="shared" si="32"/>
        <v>753.88893976349186</v>
      </c>
    </row>
    <row r="215" spans="1:48" x14ac:dyDescent="0.2">
      <c r="A215" s="1">
        <v>44119</v>
      </c>
      <c r="B215" t="s">
        <v>396</v>
      </c>
      <c r="C215" t="s">
        <v>352</v>
      </c>
      <c r="D215">
        <v>151</v>
      </c>
      <c r="E215">
        <v>1</v>
      </c>
      <c r="F215">
        <v>1</v>
      </c>
      <c r="G215" t="s">
        <v>60</v>
      </c>
      <c r="H215" t="s">
        <v>212</v>
      </c>
      <c r="I215">
        <v>7.8299999999999995E-2</v>
      </c>
      <c r="J215">
        <v>0.72199999999999998</v>
      </c>
      <c r="K215">
        <v>7.31</v>
      </c>
      <c r="L215" t="s">
        <v>61</v>
      </c>
      <c r="M215" t="s">
        <v>213</v>
      </c>
      <c r="N215">
        <v>0.42299999999999999</v>
      </c>
      <c r="O215">
        <v>7.22</v>
      </c>
      <c r="P215">
        <v>9.4499999999999993</v>
      </c>
      <c r="R215" s="4">
        <v>1</v>
      </c>
      <c r="S215" s="4">
        <v>3</v>
      </c>
      <c r="T215" s="4" t="s">
        <v>357</v>
      </c>
      <c r="U215" s="4">
        <f t="shared" ref="U215:U233" si="34">K215</f>
        <v>7.31</v>
      </c>
      <c r="V215" s="4">
        <f t="shared" si="25"/>
        <v>7.31</v>
      </c>
      <c r="W215" s="4">
        <f t="shared" si="26"/>
        <v>7.31</v>
      </c>
      <c r="X215" s="5"/>
      <c r="Y215" s="5"/>
      <c r="Z215" s="7"/>
      <c r="AA215" s="7"/>
      <c r="AB215" s="4"/>
      <c r="AC215" s="4"/>
      <c r="AD215" s="4">
        <v>2</v>
      </c>
      <c r="AE215" s="4" t="s">
        <v>473</v>
      </c>
      <c r="AF215" s="24">
        <f t="shared" si="27"/>
        <v>142.89668363999999</v>
      </c>
      <c r="AG215" s="4">
        <f t="shared" si="28"/>
        <v>142.89668363999999</v>
      </c>
      <c r="AH215" s="4">
        <f t="shared" si="29"/>
        <v>142.89668363999999</v>
      </c>
      <c r="AI215" s="5"/>
      <c r="AJ215" s="5"/>
      <c r="AK215" s="7"/>
      <c r="AL215" s="7"/>
      <c r="AM215" s="4"/>
      <c r="AN215" s="4"/>
      <c r="AO215" s="4"/>
      <c r="AP215" s="4">
        <v>193</v>
      </c>
      <c r="AQ215" s="5"/>
      <c r="AR215" s="4"/>
      <c r="AS215" s="4"/>
      <c r="AT215" s="4">
        <f t="shared" si="30"/>
        <v>0.80779999999999985</v>
      </c>
      <c r="AU215" s="4">
        <f t="shared" si="31"/>
        <v>8.9378559049269626</v>
      </c>
      <c r="AV215" s="4">
        <f t="shared" si="32"/>
        <v>242.43753712028195</v>
      </c>
    </row>
    <row r="216" spans="1:48" x14ac:dyDescent="0.2">
      <c r="A216" s="1">
        <v>44119</v>
      </c>
      <c r="B216" t="s">
        <v>396</v>
      </c>
      <c r="C216" t="s">
        <v>353</v>
      </c>
      <c r="D216">
        <v>152</v>
      </c>
      <c r="E216">
        <v>1</v>
      </c>
      <c r="F216">
        <v>1</v>
      </c>
      <c r="G216" t="s">
        <v>60</v>
      </c>
      <c r="H216" t="s">
        <v>212</v>
      </c>
      <c r="I216">
        <v>6.0499999999999998E-2</v>
      </c>
      <c r="J216">
        <v>1.35</v>
      </c>
      <c r="K216">
        <v>25.1</v>
      </c>
      <c r="L216" t="s">
        <v>61</v>
      </c>
      <c r="M216" t="s">
        <v>213</v>
      </c>
      <c r="N216">
        <v>0.67100000000000004</v>
      </c>
      <c r="O216">
        <v>11.4</v>
      </c>
      <c r="P216">
        <v>45.9</v>
      </c>
      <c r="R216" s="4">
        <v>1</v>
      </c>
      <c r="S216" s="4">
        <v>1</v>
      </c>
      <c r="T216" s="4"/>
      <c r="U216" s="4">
        <f t="shared" si="34"/>
        <v>25.1</v>
      </c>
      <c r="V216" s="4">
        <f t="shared" ref="V216:V233" si="35">IF(R216=1,U216,(U216-6.8))</f>
        <v>25.1</v>
      </c>
      <c r="W216" s="4">
        <f t="shared" ref="W216:W227" si="36">IF(R216=1,U216,(V216*R216))</f>
        <v>25.1</v>
      </c>
      <c r="X216" s="4"/>
      <c r="Y216" s="4"/>
      <c r="Z216" s="4"/>
      <c r="AA216" s="4"/>
      <c r="AB216" s="7"/>
      <c r="AC216" s="7"/>
      <c r="AD216" s="4">
        <v>2</v>
      </c>
      <c r="AE216" s="4" t="s">
        <v>473</v>
      </c>
      <c r="AF216" s="24">
        <f t="shared" ref="AF216:AF233" si="37">(-0.6629*O216^2)+(112.33*O216)-633.57</f>
        <v>560.84151600000007</v>
      </c>
      <c r="AG216" s="4">
        <f t="shared" ref="AG216:AG233" si="38">IF(R216=1,AF216,(AF216-379))</f>
        <v>560.84151600000007</v>
      </c>
      <c r="AH216" s="4">
        <f t="shared" ref="AH216:AH233" si="39">IF(R216=1,AF216,(AG216*R216))</f>
        <v>560.84151600000007</v>
      </c>
      <c r="AI216" s="4"/>
      <c r="AJ216" s="4"/>
      <c r="AK216" s="4"/>
      <c r="AL216" s="4"/>
      <c r="AM216" s="7"/>
      <c r="AN216" s="7"/>
      <c r="AO216" s="4"/>
      <c r="AP216" s="4">
        <v>194</v>
      </c>
      <c r="AQ216" s="4"/>
      <c r="AR216" s="4"/>
      <c r="AS216" s="4"/>
      <c r="AT216" s="4">
        <f t="shared" ref="AT216:AT233" si="40">(-0.001*AP216)+1.0008</f>
        <v>0.80679999999999996</v>
      </c>
      <c r="AU216" s="4">
        <f t="shared" ref="AU216:AU233" si="41">O216/AT216</f>
        <v>14.129895884977691</v>
      </c>
      <c r="AV216" s="4">
        <f t="shared" ref="AV216:AV233" si="42">10*((0.00716*AU216^2)+(8.5*AU216)-52.3)</f>
        <v>692.33637359587783</v>
      </c>
    </row>
    <row r="217" spans="1:48" x14ac:dyDescent="0.2">
      <c r="A217" s="1">
        <v>44119</v>
      </c>
      <c r="B217" t="s">
        <v>396</v>
      </c>
      <c r="C217" t="s">
        <v>354</v>
      </c>
      <c r="D217">
        <v>153</v>
      </c>
      <c r="E217">
        <v>1</v>
      </c>
      <c r="F217">
        <v>1</v>
      </c>
      <c r="G217" t="s">
        <v>60</v>
      </c>
      <c r="H217" t="s">
        <v>212</v>
      </c>
      <c r="I217">
        <v>4.05</v>
      </c>
      <c r="J217">
        <v>28.9</v>
      </c>
      <c r="K217">
        <v>1060</v>
      </c>
      <c r="L217" t="s">
        <v>61</v>
      </c>
      <c r="M217" t="s">
        <v>213</v>
      </c>
      <c r="N217">
        <v>3.64E-3</v>
      </c>
      <c r="O217">
        <v>-4.7E-2</v>
      </c>
      <c r="P217">
        <v>-52.7</v>
      </c>
      <c r="R217" s="4">
        <v>1</v>
      </c>
      <c r="S217" s="4">
        <v>2</v>
      </c>
      <c r="T217" s="4" t="s">
        <v>356</v>
      </c>
      <c r="U217" s="4">
        <f t="shared" si="34"/>
        <v>1060</v>
      </c>
      <c r="V217" s="4">
        <f t="shared" si="35"/>
        <v>1060</v>
      </c>
      <c r="W217" s="4">
        <f t="shared" si="36"/>
        <v>1060</v>
      </c>
      <c r="X217" s="5"/>
      <c r="Y217" s="5"/>
      <c r="Z217" s="4"/>
      <c r="AA217" s="4"/>
      <c r="AB217" s="5"/>
      <c r="AC217" s="5"/>
      <c r="AD217" s="4">
        <v>2</v>
      </c>
      <c r="AE217" s="4" t="s">
        <v>473</v>
      </c>
      <c r="AF217" s="24">
        <f t="shared" si="37"/>
        <v>-638.85097434610009</v>
      </c>
      <c r="AG217" s="4">
        <f t="shared" si="38"/>
        <v>-638.85097434610009</v>
      </c>
      <c r="AH217" s="4">
        <f t="shared" si="39"/>
        <v>-638.85097434610009</v>
      </c>
      <c r="AI217" s="5"/>
      <c r="AJ217" s="5"/>
      <c r="AK217" s="4"/>
      <c r="AL217" s="4"/>
      <c r="AM217" s="5"/>
      <c r="AN217" s="5"/>
      <c r="AO217" s="4"/>
      <c r="AP217" s="4">
        <v>195</v>
      </c>
      <c r="AQ217" s="5"/>
      <c r="AR217" s="4"/>
      <c r="AS217" s="4"/>
      <c r="AT217" s="4">
        <f t="shared" si="40"/>
        <v>0.80579999999999985</v>
      </c>
      <c r="AU217" s="4">
        <f t="shared" si="41"/>
        <v>-5.8327128319682314E-2</v>
      </c>
      <c r="AV217" s="4">
        <f t="shared" si="42"/>
        <v>-527.95756232011388</v>
      </c>
    </row>
    <row r="218" spans="1:48" x14ac:dyDescent="0.2">
      <c r="A218" s="1">
        <v>44119</v>
      </c>
      <c r="B218" t="s">
        <v>396</v>
      </c>
      <c r="C218" t="s">
        <v>285</v>
      </c>
      <c r="D218">
        <v>2</v>
      </c>
      <c r="E218">
        <v>1</v>
      </c>
      <c r="F218">
        <v>1</v>
      </c>
      <c r="G218" t="s">
        <v>60</v>
      </c>
      <c r="H218" t="s">
        <v>212</v>
      </c>
      <c r="I218">
        <v>0.29299999999999998</v>
      </c>
      <c r="J218">
        <v>5.85</v>
      </c>
      <c r="K218">
        <v>160</v>
      </c>
      <c r="L218" t="s">
        <v>61</v>
      </c>
      <c r="M218" t="s">
        <v>213</v>
      </c>
      <c r="N218">
        <v>1.26</v>
      </c>
      <c r="O218">
        <v>21.6</v>
      </c>
      <c r="P218">
        <v>135</v>
      </c>
      <c r="R218" s="4">
        <v>1</v>
      </c>
      <c r="S218" s="4">
        <v>1</v>
      </c>
      <c r="T218" s="4"/>
      <c r="U218" s="4">
        <f t="shared" si="34"/>
        <v>160</v>
      </c>
      <c r="V218" s="4">
        <f t="shared" si="35"/>
        <v>160</v>
      </c>
      <c r="W218" s="4">
        <f t="shared" si="36"/>
        <v>160</v>
      </c>
      <c r="AD218" s="4">
        <v>2</v>
      </c>
      <c r="AE218" s="4" t="s">
        <v>473</v>
      </c>
      <c r="AF218" s="24">
        <f t="shared" si="37"/>
        <v>1483.4753759999999</v>
      </c>
      <c r="AG218" s="4">
        <f t="shared" si="38"/>
        <v>1483.4753759999999</v>
      </c>
      <c r="AH218" s="4">
        <f t="shared" si="39"/>
        <v>1483.4753759999999</v>
      </c>
      <c r="AO218" s="4"/>
      <c r="AP218" s="4">
        <v>196</v>
      </c>
      <c r="AR218" s="4"/>
      <c r="AS218" s="4"/>
      <c r="AT218" s="4">
        <f t="shared" si="40"/>
        <v>0.80479999999999996</v>
      </c>
      <c r="AU218" s="4">
        <f t="shared" si="41"/>
        <v>26.838966202783304</v>
      </c>
      <c r="AV218" s="4">
        <f t="shared" si="42"/>
        <v>1809.8877628859054</v>
      </c>
    </row>
    <row r="219" spans="1:48" x14ac:dyDescent="0.2">
      <c r="A219" s="1">
        <v>44119</v>
      </c>
      <c r="B219" t="s">
        <v>396</v>
      </c>
      <c r="C219" t="s">
        <v>286</v>
      </c>
      <c r="D219">
        <v>4</v>
      </c>
      <c r="E219">
        <v>1</v>
      </c>
      <c r="F219">
        <v>1</v>
      </c>
      <c r="G219" t="s">
        <v>60</v>
      </c>
      <c r="H219" t="s">
        <v>212</v>
      </c>
      <c r="I219">
        <v>0.183</v>
      </c>
      <c r="J219">
        <v>3.54</v>
      </c>
      <c r="K219">
        <v>89.2</v>
      </c>
      <c r="L219" t="s">
        <v>61</v>
      </c>
      <c r="M219" t="s">
        <v>213</v>
      </c>
      <c r="N219">
        <v>0.90600000000000003</v>
      </c>
      <c r="O219">
        <v>15.5</v>
      </c>
      <c r="P219">
        <v>81</v>
      </c>
      <c r="R219" s="4">
        <v>1</v>
      </c>
      <c r="S219" s="4">
        <v>1</v>
      </c>
      <c r="T219" s="4"/>
      <c r="U219" s="4">
        <f t="shared" si="34"/>
        <v>89.2</v>
      </c>
      <c r="V219" s="4">
        <f t="shared" si="35"/>
        <v>89.2</v>
      </c>
      <c r="W219" s="4">
        <f t="shared" si="36"/>
        <v>89.2</v>
      </c>
      <c r="AD219" s="4">
        <v>2</v>
      </c>
      <c r="AE219" s="4" t="s">
        <v>473</v>
      </c>
      <c r="AF219" s="24">
        <f t="shared" si="37"/>
        <v>948.28327499999989</v>
      </c>
      <c r="AG219" s="4">
        <f t="shared" si="38"/>
        <v>948.28327499999989</v>
      </c>
      <c r="AH219" s="4">
        <f t="shared" si="39"/>
        <v>948.28327499999989</v>
      </c>
      <c r="AO219" s="4"/>
      <c r="AP219" s="4">
        <v>197</v>
      </c>
      <c r="AR219" s="4"/>
      <c r="AS219" s="4"/>
      <c r="AT219" s="4">
        <f t="shared" si="40"/>
        <v>0.80379999999999985</v>
      </c>
      <c r="AU219" s="4">
        <f t="shared" si="41"/>
        <v>19.28340383179896</v>
      </c>
      <c r="AV219" s="4">
        <f t="shared" si="42"/>
        <v>1142.7137615980728</v>
      </c>
    </row>
    <row r="220" spans="1:48" x14ac:dyDescent="0.2">
      <c r="A220" s="1">
        <v>44119</v>
      </c>
      <c r="B220" t="s">
        <v>396</v>
      </c>
      <c r="C220" t="s">
        <v>287</v>
      </c>
      <c r="D220">
        <v>6</v>
      </c>
      <c r="E220">
        <v>1</v>
      </c>
      <c r="F220">
        <v>1</v>
      </c>
      <c r="G220" t="s">
        <v>60</v>
      </c>
      <c r="H220" t="s">
        <v>212</v>
      </c>
      <c r="I220">
        <v>9.11E-2</v>
      </c>
      <c r="J220">
        <v>1.89</v>
      </c>
      <c r="K220">
        <v>40.700000000000003</v>
      </c>
      <c r="L220" t="s">
        <v>61</v>
      </c>
      <c r="M220" t="s">
        <v>213</v>
      </c>
      <c r="N220">
        <v>0.57099999999999995</v>
      </c>
      <c r="O220">
        <v>9.7200000000000006</v>
      </c>
      <c r="P220">
        <v>31.1</v>
      </c>
      <c r="R220" s="4">
        <v>1</v>
      </c>
      <c r="S220" s="4">
        <v>1</v>
      </c>
      <c r="T220" s="4"/>
      <c r="U220" s="4">
        <f t="shared" si="34"/>
        <v>40.700000000000003</v>
      </c>
      <c r="V220" s="4">
        <f t="shared" si="35"/>
        <v>40.700000000000003</v>
      </c>
      <c r="W220" s="4">
        <f t="shared" si="36"/>
        <v>40.700000000000003</v>
      </c>
      <c r="X220" s="5"/>
      <c r="Y220" s="5"/>
      <c r="Z220" s="7"/>
      <c r="AA220" s="7"/>
      <c r="AB220" s="4"/>
      <c r="AC220" s="4"/>
      <c r="AD220" s="4">
        <v>2</v>
      </c>
      <c r="AE220" s="4" t="s">
        <v>473</v>
      </c>
      <c r="AF220" s="24">
        <f t="shared" si="37"/>
        <v>395.64786863999996</v>
      </c>
      <c r="AG220" s="4">
        <f t="shared" si="38"/>
        <v>395.64786863999996</v>
      </c>
      <c r="AH220" s="4">
        <f t="shared" si="39"/>
        <v>395.64786863999996</v>
      </c>
      <c r="AI220" s="5"/>
      <c r="AJ220" s="5"/>
      <c r="AK220" s="7"/>
      <c r="AL220" s="7"/>
      <c r="AM220" s="4"/>
      <c r="AN220" s="4"/>
      <c r="AO220" s="4"/>
      <c r="AP220" s="4">
        <v>198</v>
      </c>
      <c r="AQ220" s="5"/>
      <c r="AR220" s="4"/>
      <c r="AS220" s="4"/>
      <c r="AT220" s="4">
        <f t="shared" si="40"/>
        <v>0.80279999999999996</v>
      </c>
      <c r="AU220" s="4">
        <f t="shared" si="41"/>
        <v>12.107623318385652</v>
      </c>
      <c r="AV220" s="4">
        <f t="shared" si="42"/>
        <v>516.64415130004659</v>
      </c>
    </row>
    <row r="221" spans="1:48" x14ac:dyDescent="0.2">
      <c r="A221" s="1">
        <v>44119</v>
      </c>
      <c r="B221" t="s">
        <v>396</v>
      </c>
      <c r="C221" t="s">
        <v>234</v>
      </c>
      <c r="D221">
        <v>8</v>
      </c>
      <c r="E221">
        <v>1</v>
      </c>
      <c r="F221">
        <v>1</v>
      </c>
      <c r="G221" t="s">
        <v>60</v>
      </c>
      <c r="H221" t="s">
        <v>212</v>
      </c>
      <c r="I221">
        <v>4.8899999999999999E-2</v>
      </c>
      <c r="J221">
        <v>1.1499999999999999</v>
      </c>
      <c r="K221">
        <v>19.3</v>
      </c>
      <c r="L221" t="s">
        <v>61</v>
      </c>
      <c r="M221" t="s">
        <v>213</v>
      </c>
      <c r="N221">
        <v>0.45100000000000001</v>
      </c>
      <c r="O221">
        <v>7.79</v>
      </c>
      <c r="P221">
        <v>14.3</v>
      </c>
      <c r="R221" s="4">
        <v>1</v>
      </c>
      <c r="S221" s="4">
        <v>1</v>
      </c>
      <c r="T221" s="4"/>
      <c r="U221" s="4">
        <f t="shared" si="34"/>
        <v>19.3</v>
      </c>
      <c r="V221" s="4">
        <f t="shared" si="35"/>
        <v>19.3</v>
      </c>
      <c r="W221" s="4">
        <f t="shared" si="36"/>
        <v>19.3</v>
      </c>
      <c r="X221" s="4"/>
      <c r="Y221" s="4"/>
      <c r="Z221" s="4"/>
      <c r="AA221" s="4"/>
      <c r="AB221" s="7"/>
      <c r="AC221" s="7"/>
      <c r="AD221" s="4">
        <v>2</v>
      </c>
      <c r="AE221" s="4" t="s">
        <v>473</v>
      </c>
      <c r="AF221" s="24">
        <f t="shared" si="37"/>
        <v>201.25321010999994</v>
      </c>
      <c r="AG221" s="4">
        <f t="shared" si="38"/>
        <v>201.25321010999994</v>
      </c>
      <c r="AH221" s="4">
        <f t="shared" si="39"/>
        <v>201.25321010999994</v>
      </c>
      <c r="AI221" s="4"/>
      <c r="AJ221" s="4"/>
      <c r="AK221" s="4"/>
      <c r="AL221" s="4"/>
      <c r="AM221" s="7"/>
      <c r="AN221" s="7"/>
      <c r="AO221" s="4"/>
      <c r="AP221" s="4">
        <v>199</v>
      </c>
      <c r="AQ221" s="5">
        <f>O221</f>
        <v>7.79</v>
      </c>
      <c r="AR221" s="4">
        <f t="shared" si="33"/>
        <v>0.86507495835646853</v>
      </c>
      <c r="AS221" s="4"/>
      <c r="AT221" s="4">
        <f t="shared" si="40"/>
        <v>0.80179999999999985</v>
      </c>
      <c r="AU221" s="4">
        <f t="shared" si="41"/>
        <v>9.7156398104265413</v>
      </c>
      <c r="AV221" s="4">
        <f t="shared" si="42"/>
        <v>309.58796972215384</v>
      </c>
    </row>
    <row r="222" spans="1:48" x14ac:dyDescent="0.2">
      <c r="A222" s="1">
        <v>44119</v>
      </c>
      <c r="B222" t="s">
        <v>396</v>
      </c>
      <c r="C222" t="s">
        <v>288</v>
      </c>
      <c r="D222">
        <v>10</v>
      </c>
      <c r="E222">
        <v>1</v>
      </c>
      <c r="F222">
        <v>1</v>
      </c>
      <c r="G222" t="s">
        <v>60</v>
      </c>
      <c r="H222" t="s">
        <v>212</v>
      </c>
      <c r="I222">
        <v>2.2200000000000001E-2</v>
      </c>
      <c r="J222">
        <v>0.56000000000000005</v>
      </c>
      <c r="K222">
        <v>2.76</v>
      </c>
      <c r="L222" t="s">
        <v>61</v>
      </c>
      <c r="M222" t="s">
        <v>213</v>
      </c>
      <c r="N222">
        <v>0.34899999999999998</v>
      </c>
      <c r="O222">
        <v>5.96</v>
      </c>
      <c r="P222">
        <v>-1.34</v>
      </c>
      <c r="R222" s="4">
        <v>1</v>
      </c>
      <c r="S222" s="4">
        <v>1</v>
      </c>
      <c r="T222" s="4"/>
      <c r="U222" s="4">
        <f t="shared" si="34"/>
        <v>2.76</v>
      </c>
      <c r="V222" s="4">
        <f t="shared" si="35"/>
        <v>2.76</v>
      </c>
      <c r="W222" s="4">
        <f t="shared" si="36"/>
        <v>2.76</v>
      </c>
      <c r="X222" s="5"/>
      <c r="Y222" s="5"/>
      <c r="Z222" s="4"/>
      <c r="AA222" s="4"/>
      <c r="AB222" s="5"/>
      <c r="AC222" s="5"/>
      <c r="AD222" s="4">
        <v>2</v>
      </c>
      <c r="AE222" s="4" t="s">
        <v>473</v>
      </c>
      <c r="AF222" s="24">
        <f t="shared" si="37"/>
        <v>12.369531359999996</v>
      </c>
      <c r="AG222" s="4">
        <f t="shared" si="38"/>
        <v>12.369531359999996</v>
      </c>
      <c r="AH222" s="4">
        <f t="shared" si="39"/>
        <v>12.369531359999996</v>
      </c>
      <c r="AI222" s="5"/>
      <c r="AJ222" s="5"/>
      <c r="AK222" s="4"/>
      <c r="AL222" s="4"/>
      <c r="AM222" s="5"/>
      <c r="AN222" s="5"/>
      <c r="AO222" s="4"/>
      <c r="AP222" s="4">
        <v>200</v>
      </c>
      <c r="AQ222" s="5"/>
      <c r="AR222" s="4"/>
      <c r="AS222" s="4"/>
      <c r="AT222" s="4">
        <f t="shared" si="40"/>
        <v>0.80079999999999996</v>
      </c>
      <c r="AU222" s="4">
        <f t="shared" si="41"/>
        <v>7.442557442557443</v>
      </c>
      <c r="AV222" s="4">
        <f t="shared" si="42"/>
        <v>113.58342556544365</v>
      </c>
    </row>
    <row r="223" spans="1:48" x14ac:dyDescent="0.2">
      <c r="A223" s="1">
        <v>44119</v>
      </c>
      <c r="B223" t="s">
        <v>396</v>
      </c>
      <c r="C223" t="s">
        <v>289</v>
      </c>
      <c r="D223">
        <v>12</v>
      </c>
      <c r="E223">
        <v>1</v>
      </c>
      <c r="F223">
        <v>1</v>
      </c>
      <c r="G223" t="s">
        <v>60</v>
      </c>
      <c r="H223" t="s">
        <v>212</v>
      </c>
      <c r="I223">
        <v>1.9099999999999999E-2</v>
      </c>
      <c r="J223">
        <v>0.4</v>
      </c>
      <c r="K223">
        <v>-1.71</v>
      </c>
      <c r="L223" t="s">
        <v>61</v>
      </c>
      <c r="M223" t="s">
        <v>213</v>
      </c>
      <c r="N223">
        <v>0.36699999999999999</v>
      </c>
      <c r="O223">
        <v>6.33</v>
      </c>
      <c r="P223">
        <v>1.8</v>
      </c>
      <c r="R223" s="4">
        <v>1</v>
      </c>
      <c r="S223" s="4">
        <v>1</v>
      </c>
      <c r="T223" s="4"/>
      <c r="U223" s="4">
        <f t="shared" si="34"/>
        <v>-1.71</v>
      </c>
      <c r="V223" s="4">
        <f t="shared" si="35"/>
        <v>-1.71</v>
      </c>
      <c r="W223" s="4">
        <f t="shared" si="36"/>
        <v>-1.71</v>
      </c>
      <c r="X223" s="5"/>
      <c r="Y223" s="5"/>
      <c r="AD223" s="4">
        <v>2</v>
      </c>
      <c r="AE223" s="4" t="s">
        <v>473</v>
      </c>
      <c r="AF223" s="24">
        <f t="shared" si="37"/>
        <v>50.917226189999951</v>
      </c>
      <c r="AG223" s="4">
        <f t="shared" si="38"/>
        <v>50.917226189999951</v>
      </c>
      <c r="AH223" s="4">
        <f t="shared" si="39"/>
        <v>50.917226189999951</v>
      </c>
      <c r="AI223" s="5"/>
      <c r="AJ223" s="5"/>
      <c r="AO223" s="4"/>
      <c r="AP223" s="4">
        <v>201</v>
      </c>
      <c r="AQ223" s="5"/>
      <c r="AR223" s="4"/>
      <c r="AS223" s="4"/>
      <c r="AT223" s="4">
        <f t="shared" si="40"/>
        <v>0.79979999999999984</v>
      </c>
      <c r="AU223" s="4">
        <f t="shared" si="41"/>
        <v>7.9144786196549157</v>
      </c>
      <c r="AV223" s="4">
        <f t="shared" si="42"/>
        <v>154.21563305304971</v>
      </c>
    </row>
    <row r="224" spans="1:48" x14ac:dyDescent="0.2">
      <c r="A224" s="1">
        <v>44119</v>
      </c>
      <c r="B224" t="s">
        <v>396</v>
      </c>
      <c r="C224" t="s">
        <v>290</v>
      </c>
      <c r="D224">
        <v>14</v>
      </c>
      <c r="E224">
        <v>1</v>
      </c>
      <c r="F224">
        <v>1</v>
      </c>
      <c r="G224" t="s">
        <v>60</v>
      </c>
      <c r="H224" t="s">
        <v>212</v>
      </c>
      <c r="I224">
        <v>1.52E-2</v>
      </c>
      <c r="J224">
        <v>0.29199999999999998</v>
      </c>
      <c r="K224">
        <v>-4.72</v>
      </c>
      <c r="L224" t="s">
        <v>61</v>
      </c>
      <c r="M224" t="s">
        <v>213</v>
      </c>
      <c r="N224">
        <v>0.28199999999999997</v>
      </c>
      <c r="O224">
        <v>4.82</v>
      </c>
      <c r="P224">
        <v>-11.1</v>
      </c>
      <c r="R224" s="4">
        <v>1</v>
      </c>
      <c r="S224" s="4">
        <v>1</v>
      </c>
      <c r="T224" s="4"/>
      <c r="U224" s="4">
        <f t="shared" si="34"/>
        <v>-4.72</v>
      </c>
      <c r="V224" s="4">
        <f t="shared" si="35"/>
        <v>-4.72</v>
      </c>
      <c r="W224" s="4">
        <f t="shared" si="36"/>
        <v>-4.72</v>
      </c>
      <c r="Z224" s="7"/>
      <c r="AA224" s="7"/>
      <c r="AD224" s="4">
        <v>2</v>
      </c>
      <c r="AE224" s="4" t="s">
        <v>473</v>
      </c>
      <c r="AF224" s="24">
        <f t="shared" si="37"/>
        <v>-107.54015795999999</v>
      </c>
      <c r="AG224" s="4">
        <f t="shared" si="38"/>
        <v>-107.54015795999999</v>
      </c>
      <c r="AH224" s="4">
        <f t="shared" si="39"/>
        <v>-107.54015795999999</v>
      </c>
      <c r="AK224" s="7"/>
      <c r="AL224" s="7"/>
      <c r="AO224" s="4"/>
      <c r="AP224" s="4">
        <v>202</v>
      </c>
      <c r="AR224" s="4"/>
      <c r="AS224" s="4"/>
      <c r="AT224" s="4">
        <f t="shared" si="40"/>
        <v>0.79879999999999995</v>
      </c>
      <c r="AU224" s="4">
        <f t="shared" si="41"/>
        <v>6.0340510766149231</v>
      </c>
      <c r="AV224" s="4">
        <f t="shared" si="42"/>
        <v>-7.4987187842353364</v>
      </c>
    </row>
    <row r="225" spans="1:48" x14ac:dyDescent="0.2">
      <c r="A225" s="1">
        <v>44119</v>
      </c>
      <c r="B225" t="s">
        <v>396</v>
      </c>
      <c r="C225" t="s">
        <v>222</v>
      </c>
      <c r="D225" t="s">
        <v>12</v>
      </c>
      <c r="E225">
        <v>1</v>
      </c>
      <c r="F225">
        <v>1</v>
      </c>
      <c r="G225" t="s">
        <v>60</v>
      </c>
      <c r="H225" t="s">
        <v>212</v>
      </c>
      <c r="I225">
        <v>1.7600000000000001E-2</v>
      </c>
      <c r="J225">
        <v>0.25</v>
      </c>
      <c r="K225">
        <v>-5.89</v>
      </c>
      <c r="L225" t="s">
        <v>61</v>
      </c>
      <c r="M225" t="s">
        <v>213</v>
      </c>
      <c r="N225">
        <v>0.73</v>
      </c>
      <c r="O225">
        <v>12</v>
      </c>
      <c r="P225">
        <v>50.8</v>
      </c>
      <c r="Q225">
        <f>100*O226/O225</f>
        <v>83.000000000000014</v>
      </c>
      <c r="R225" s="4">
        <v>1</v>
      </c>
      <c r="S225" s="4">
        <v>1</v>
      </c>
      <c r="T225" s="4"/>
      <c r="U225" s="4">
        <f t="shared" si="34"/>
        <v>-5.89</v>
      </c>
      <c r="V225" s="4">
        <f t="shared" si="35"/>
        <v>-5.89</v>
      </c>
      <c r="W225" s="4">
        <f t="shared" si="36"/>
        <v>-5.89</v>
      </c>
      <c r="AB225" s="7"/>
      <c r="AC225" s="7"/>
      <c r="AD225" s="4">
        <v>2</v>
      </c>
      <c r="AE225" s="4" t="s">
        <v>473</v>
      </c>
      <c r="AF225" s="24">
        <f t="shared" si="37"/>
        <v>618.93240000000003</v>
      </c>
      <c r="AG225" s="4">
        <f t="shared" si="38"/>
        <v>618.93240000000003</v>
      </c>
      <c r="AH225" s="4">
        <f t="shared" si="39"/>
        <v>618.93240000000003</v>
      </c>
      <c r="AM225" s="7"/>
      <c r="AN225" s="7"/>
      <c r="AO225" s="4">
        <f t="shared" ref="AO225" si="43">Q225</f>
        <v>83.000000000000014</v>
      </c>
      <c r="AP225" s="4">
        <v>203</v>
      </c>
      <c r="AR225" s="4"/>
      <c r="AS225" s="4"/>
      <c r="AT225" s="4">
        <f t="shared" si="40"/>
        <v>0.79779999999999984</v>
      </c>
      <c r="AU225" s="4">
        <f t="shared" si="41"/>
        <v>15.041363750313364</v>
      </c>
      <c r="AV225" s="4">
        <f t="shared" si="42"/>
        <v>771.71489061703357</v>
      </c>
    </row>
    <row r="226" spans="1:48" x14ac:dyDescent="0.2">
      <c r="A226" s="1">
        <v>44119</v>
      </c>
      <c r="B226" t="s">
        <v>396</v>
      </c>
      <c r="C226" t="s">
        <v>223</v>
      </c>
      <c r="D226" t="s">
        <v>11</v>
      </c>
      <c r="E226">
        <v>1</v>
      </c>
      <c r="F226">
        <v>1</v>
      </c>
      <c r="G226" t="s">
        <v>60</v>
      </c>
      <c r="H226" t="s">
        <v>212</v>
      </c>
      <c r="I226">
        <v>1.09E-2</v>
      </c>
      <c r="J226">
        <v>0.14799999999999999</v>
      </c>
      <c r="K226">
        <v>-8.69</v>
      </c>
      <c r="L226" t="s">
        <v>61</v>
      </c>
      <c r="M226" t="s">
        <v>213</v>
      </c>
      <c r="N226">
        <v>0.57899999999999996</v>
      </c>
      <c r="O226">
        <v>9.9600000000000009</v>
      </c>
      <c r="P226">
        <v>33.1</v>
      </c>
      <c r="R226" s="4">
        <v>1</v>
      </c>
      <c r="S226" s="4">
        <v>1</v>
      </c>
      <c r="T226" s="4"/>
      <c r="U226" s="4">
        <f t="shared" si="34"/>
        <v>-8.69</v>
      </c>
      <c r="V226" s="4">
        <f t="shared" si="35"/>
        <v>-8.69</v>
      </c>
      <c r="W226" s="4">
        <f t="shared" si="36"/>
        <v>-8.69</v>
      </c>
      <c r="AD226" s="4">
        <v>2</v>
      </c>
      <c r="AE226" s="4" t="s">
        <v>473</v>
      </c>
      <c r="AF226" s="24">
        <f t="shared" si="37"/>
        <v>419.47605936000002</v>
      </c>
      <c r="AG226" s="4">
        <f t="shared" si="38"/>
        <v>419.47605936000002</v>
      </c>
      <c r="AH226" s="4">
        <f t="shared" si="39"/>
        <v>419.47605936000002</v>
      </c>
      <c r="AO226" s="4"/>
      <c r="AP226" s="4">
        <v>204</v>
      </c>
      <c r="AR226" s="4"/>
      <c r="AS226" s="4"/>
      <c r="AT226" s="4">
        <f t="shared" si="40"/>
        <v>0.79679999999999995</v>
      </c>
      <c r="AU226" s="4">
        <f t="shared" si="41"/>
        <v>12.500000000000002</v>
      </c>
      <c r="AV226" s="4">
        <f t="shared" si="42"/>
        <v>550.68750000000023</v>
      </c>
    </row>
    <row r="227" spans="1:48" x14ac:dyDescent="0.2">
      <c r="A227" s="1">
        <v>44119</v>
      </c>
      <c r="B227" t="s">
        <v>396</v>
      </c>
      <c r="C227" t="s">
        <v>355</v>
      </c>
      <c r="D227">
        <v>151</v>
      </c>
      <c r="E227">
        <v>1</v>
      </c>
      <c r="F227">
        <v>1</v>
      </c>
      <c r="G227" t="s">
        <v>60</v>
      </c>
      <c r="H227" t="s">
        <v>212</v>
      </c>
      <c r="I227">
        <v>3.56E-2</v>
      </c>
      <c r="J227">
        <v>0.83099999999999996</v>
      </c>
      <c r="K227">
        <v>10.4</v>
      </c>
      <c r="L227" t="s">
        <v>61</v>
      </c>
      <c r="M227" t="s">
        <v>213</v>
      </c>
      <c r="N227">
        <v>0.39800000000000002</v>
      </c>
      <c r="O227">
        <v>6.84</v>
      </c>
      <c r="P227">
        <v>6.21</v>
      </c>
      <c r="R227" s="4">
        <v>1</v>
      </c>
      <c r="S227" s="4">
        <v>1</v>
      </c>
      <c r="T227" s="4"/>
      <c r="U227" s="4">
        <f t="shared" si="34"/>
        <v>10.4</v>
      </c>
      <c r="V227" s="4">
        <f t="shared" si="35"/>
        <v>10.4</v>
      </c>
      <c r="W227" s="4">
        <f t="shared" si="36"/>
        <v>10.4</v>
      </c>
      <c r="X227" s="5"/>
      <c r="Y227" s="5"/>
      <c r="AD227" s="4">
        <v>2</v>
      </c>
      <c r="AE227" s="4" t="s">
        <v>473</v>
      </c>
      <c r="AF227" s="24">
        <f t="shared" si="37"/>
        <v>103.7530257599999</v>
      </c>
      <c r="AG227" s="4">
        <f t="shared" si="38"/>
        <v>103.7530257599999</v>
      </c>
      <c r="AH227" s="4">
        <f t="shared" si="39"/>
        <v>103.7530257599999</v>
      </c>
      <c r="AI227" s="5"/>
      <c r="AJ227" s="5"/>
      <c r="AO227" s="4"/>
      <c r="AP227" s="4">
        <v>205</v>
      </c>
      <c r="AQ227" s="5"/>
      <c r="AR227" s="4"/>
      <c r="AS227" s="4"/>
      <c r="AT227" s="4">
        <f t="shared" si="40"/>
        <v>0.79579999999999984</v>
      </c>
      <c r="AU227" s="4">
        <f t="shared" si="41"/>
        <v>8.5951244031163618</v>
      </c>
      <c r="AV227" s="4">
        <f t="shared" si="42"/>
        <v>212.87510757185203</v>
      </c>
    </row>
    <row r="228" spans="1:48" x14ac:dyDescent="0.2">
      <c r="A228" s="1">
        <v>44119</v>
      </c>
      <c r="B228" t="s">
        <v>396</v>
      </c>
      <c r="C228" t="s">
        <v>397</v>
      </c>
      <c r="D228">
        <v>166</v>
      </c>
      <c r="E228">
        <v>1</v>
      </c>
      <c r="F228">
        <v>1</v>
      </c>
      <c r="G228" t="s">
        <v>60</v>
      </c>
      <c r="H228" t="s">
        <v>212</v>
      </c>
      <c r="I228">
        <v>8.0799999999999997E-2</v>
      </c>
      <c r="J228">
        <v>1.7</v>
      </c>
      <c r="K228">
        <v>35</v>
      </c>
      <c r="L228" t="s">
        <v>61</v>
      </c>
      <c r="M228" t="s">
        <v>213</v>
      </c>
      <c r="N228">
        <v>0.42599999999999999</v>
      </c>
      <c r="O228">
        <v>7.38</v>
      </c>
      <c r="P228">
        <v>10.9</v>
      </c>
      <c r="R228" s="4">
        <v>1</v>
      </c>
      <c r="S228" s="4">
        <v>1</v>
      </c>
      <c r="T228" s="4"/>
      <c r="U228" s="4">
        <f t="shared" si="34"/>
        <v>35</v>
      </c>
      <c r="V228" s="4">
        <f t="shared" si="35"/>
        <v>35</v>
      </c>
      <c r="W228" s="4">
        <f>4*IF(R228=1,U228,(V228*R228))</f>
        <v>140</v>
      </c>
      <c r="X228" s="4"/>
      <c r="Y228" s="4"/>
      <c r="Z228" s="4"/>
      <c r="AA228" s="4"/>
      <c r="AB228" s="7"/>
      <c r="AC228" s="7"/>
      <c r="AD228" s="4">
        <v>2</v>
      </c>
      <c r="AE228" s="4" t="s">
        <v>473</v>
      </c>
      <c r="AF228" s="24">
        <f t="shared" si="37"/>
        <v>159.32094924</v>
      </c>
      <c r="AG228" s="4">
        <f t="shared" si="38"/>
        <v>159.32094924</v>
      </c>
      <c r="AH228" s="4">
        <f t="shared" si="39"/>
        <v>159.32094924</v>
      </c>
      <c r="AI228" s="4"/>
      <c r="AJ228" s="4"/>
      <c r="AK228" s="4"/>
      <c r="AL228" s="4"/>
      <c r="AM228" s="7"/>
      <c r="AN228" s="7"/>
      <c r="AO228" s="4"/>
      <c r="AP228" s="4">
        <v>206</v>
      </c>
      <c r="AQ228" s="4"/>
      <c r="AR228" s="4"/>
      <c r="AS228" s="4"/>
      <c r="AT228" s="4">
        <f t="shared" si="40"/>
        <v>0.79479999999999995</v>
      </c>
      <c r="AU228" s="4">
        <f t="shared" si="41"/>
        <v>9.285354806240564</v>
      </c>
      <c r="AV228" s="4">
        <f t="shared" si="42"/>
        <v>272.42835400409672</v>
      </c>
    </row>
    <row r="229" spans="1:48" x14ac:dyDescent="0.2">
      <c r="A229" s="1">
        <v>44119</v>
      </c>
      <c r="B229" t="s">
        <v>396</v>
      </c>
      <c r="C229" t="s">
        <v>398</v>
      </c>
      <c r="D229">
        <v>167</v>
      </c>
      <c r="E229">
        <v>1</v>
      </c>
      <c r="F229">
        <v>1</v>
      </c>
      <c r="G229" t="s">
        <v>60</v>
      </c>
      <c r="H229" t="s">
        <v>212</v>
      </c>
      <c r="I229">
        <v>0.14799999999999999</v>
      </c>
      <c r="J229">
        <v>2.93</v>
      </c>
      <c r="K229">
        <v>70.900000000000006</v>
      </c>
      <c r="L229" t="s">
        <v>61</v>
      </c>
      <c r="M229" t="s">
        <v>213</v>
      </c>
      <c r="N229">
        <v>0.40100000000000002</v>
      </c>
      <c r="O229">
        <v>6.93</v>
      </c>
      <c r="P229">
        <v>6.94</v>
      </c>
      <c r="R229" s="4">
        <v>1</v>
      </c>
      <c r="S229" s="4">
        <v>1</v>
      </c>
      <c r="T229" s="4"/>
      <c r="U229" s="4">
        <f t="shared" si="34"/>
        <v>70.900000000000006</v>
      </c>
      <c r="V229" s="4">
        <f t="shared" si="35"/>
        <v>70.900000000000006</v>
      </c>
      <c r="W229" s="4">
        <f t="shared" ref="W229:W233" si="44">4*IF(R229=1,U229,(V229*R229))</f>
        <v>283.60000000000002</v>
      </c>
      <c r="X229" s="5"/>
      <c r="Y229" s="5"/>
      <c r="Z229" s="4"/>
      <c r="AA229" s="4"/>
      <c r="AB229" s="5"/>
      <c r="AC229" s="5"/>
      <c r="AD229" s="4">
        <v>2</v>
      </c>
      <c r="AE229" s="4" t="s">
        <v>473</v>
      </c>
      <c r="AF229" s="24">
        <f t="shared" si="37"/>
        <v>113.04119378999985</v>
      </c>
      <c r="AG229" s="4">
        <f t="shared" si="38"/>
        <v>113.04119378999985</v>
      </c>
      <c r="AH229" s="4">
        <f t="shared" si="39"/>
        <v>113.04119378999985</v>
      </c>
      <c r="AI229" s="5"/>
      <c r="AJ229" s="5"/>
      <c r="AK229" s="4"/>
      <c r="AL229" s="4"/>
      <c r="AM229" s="5"/>
      <c r="AN229" s="5"/>
      <c r="AO229" s="4"/>
      <c r="AP229" s="4">
        <v>207</v>
      </c>
      <c r="AQ229" s="5"/>
      <c r="AR229" s="4"/>
      <c r="AS229" s="4"/>
      <c r="AT229" s="4">
        <f t="shared" si="40"/>
        <v>0.79379999999999984</v>
      </c>
      <c r="AU229" s="4">
        <f t="shared" si="41"/>
        <v>8.7301587301587311</v>
      </c>
      <c r="AV229" s="4">
        <f t="shared" si="42"/>
        <v>224.52053413958183</v>
      </c>
    </row>
    <row r="230" spans="1:48" x14ac:dyDescent="0.2">
      <c r="A230" s="1">
        <v>44119</v>
      </c>
      <c r="B230" t="s">
        <v>396</v>
      </c>
      <c r="C230" t="s">
        <v>399</v>
      </c>
      <c r="D230">
        <v>168</v>
      </c>
      <c r="E230">
        <v>1</v>
      </c>
      <c r="F230">
        <v>1</v>
      </c>
      <c r="G230" t="s">
        <v>60</v>
      </c>
      <c r="H230" t="s">
        <v>212</v>
      </c>
      <c r="I230">
        <v>2.6700000000000002E-2</v>
      </c>
      <c r="J230">
        <v>0.67300000000000004</v>
      </c>
      <c r="K230">
        <v>5.95</v>
      </c>
      <c r="L230" t="s">
        <v>61</v>
      </c>
      <c r="M230" t="s">
        <v>213</v>
      </c>
      <c r="N230">
        <v>0.65400000000000003</v>
      </c>
      <c r="O230">
        <v>11.4</v>
      </c>
      <c r="P230">
        <v>45.4</v>
      </c>
      <c r="R230" s="4">
        <v>1</v>
      </c>
      <c r="S230" s="4">
        <v>1</v>
      </c>
      <c r="T230" s="4"/>
      <c r="U230" s="4">
        <f t="shared" si="34"/>
        <v>5.95</v>
      </c>
      <c r="V230" s="4">
        <f t="shared" si="35"/>
        <v>5.95</v>
      </c>
      <c r="W230" s="4">
        <f t="shared" si="44"/>
        <v>23.8</v>
      </c>
      <c r="AD230" s="4">
        <v>2</v>
      </c>
      <c r="AE230" s="4" t="s">
        <v>473</v>
      </c>
      <c r="AF230" s="24">
        <f t="shared" si="37"/>
        <v>560.84151600000007</v>
      </c>
      <c r="AG230" s="4">
        <f t="shared" si="38"/>
        <v>560.84151600000007</v>
      </c>
      <c r="AH230" s="4">
        <f t="shared" si="39"/>
        <v>560.84151600000007</v>
      </c>
      <c r="AO230" s="4"/>
      <c r="AP230" s="4">
        <v>208</v>
      </c>
      <c r="AR230" s="4"/>
      <c r="AS230" s="4"/>
      <c r="AT230" s="4">
        <f t="shared" si="40"/>
        <v>0.79279999999999995</v>
      </c>
      <c r="AU230" s="4">
        <f t="shared" si="41"/>
        <v>14.379414732593341</v>
      </c>
      <c r="AV230" s="4">
        <f t="shared" si="42"/>
        <v>714.05481014295174</v>
      </c>
    </row>
    <row r="231" spans="1:48" x14ac:dyDescent="0.2">
      <c r="A231" s="1">
        <v>44119</v>
      </c>
      <c r="B231" t="s">
        <v>396</v>
      </c>
      <c r="C231" t="s">
        <v>400</v>
      </c>
      <c r="D231">
        <v>169</v>
      </c>
      <c r="E231">
        <v>1</v>
      </c>
      <c r="F231">
        <v>1</v>
      </c>
      <c r="G231" t="s">
        <v>60</v>
      </c>
      <c r="H231" t="s">
        <v>212</v>
      </c>
      <c r="I231">
        <v>8.2699999999999996E-2</v>
      </c>
      <c r="J231">
        <v>1.73</v>
      </c>
      <c r="K231">
        <v>36</v>
      </c>
      <c r="L231" t="s">
        <v>61</v>
      </c>
      <c r="M231" t="s">
        <v>213</v>
      </c>
      <c r="N231">
        <v>0.41799999999999998</v>
      </c>
      <c r="O231">
        <v>7.17</v>
      </c>
      <c r="P231">
        <v>9.0399999999999991</v>
      </c>
      <c r="R231" s="4">
        <v>1</v>
      </c>
      <c r="S231" s="4">
        <v>1</v>
      </c>
      <c r="T231" s="4"/>
      <c r="U231" s="4">
        <f t="shared" si="34"/>
        <v>36</v>
      </c>
      <c r="V231" s="4">
        <f t="shared" si="35"/>
        <v>36</v>
      </c>
      <c r="W231" s="4">
        <f t="shared" si="44"/>
        <v>144</v>
      </c>
      <c r="AD231" s="4">
        <v>2</v>
      </c>
      <c r="AE231" s="4" t="s">
        <v>473</v>
      </c>
      <c r="AF231" s="24">
        <f t="shared" si="37"/>
        <v>137.75714018999986</v>
      </c>
      <c r="AG231" s="4">
        <f t="shared" si="38"/>
        <v>137.75714018999986</v>
      </c>
      <c r="AH231" s="4">
        <f t="shared" si="39"/>
        <v>137.75714018999986</v>
      </c>
      <c r="AO231" s="4"/>
      <c r="AP231" s="4">
        <v>209</v>
      </c>
      <c r="AR231" s="4"/>
      <c r="AS231" s="4"/>
      <c r="AT231" s="4">
        <f t="shared" si="40"/>
        <v>0.79179999999999995</v>
      </c>
      <c r="AU231" s="4">
        <f t="shared" si="41"/>
        <v>9.0553169992422333</v>
      </c>
      <c r="AV231" s="4">
        <f t="shared" si="42"/>
        <v>252.57305657809425</v>
      </c>
    </row>
    <row r="232" spans="1:48" x14ac:dyDescent="0.2">
      <c r="A232" s="1">
        <v>44119</v>
      </c>
      <c r="B232" t="s">
        <v>396</v>
      </c>
      <c r="C232" t="s">
        <v>401</v>
      </c>
      <c r="D232">
        <v>170</v>
      </c>
      <c r="E232">
        <v>1</v>
      </c>
      <c r="F232">
        <v>1</v>
      </c>
      <c r="G232" t="s">
        <v>60</v>
      </c>
      <c r="H232" t="s">
        <v>212</v>
      </c>
      <c r="I232">
        <v>0.10299999999999999</v>
      </c>
      <c r="J232">
        <v>2.11</v>
      </c>
      <c r="K232">
        <v>46.9</v>
      </c>
      <c r="L232" t="s">
        <v>61</v>
      </c>
      <c r="M232" t="s">
        <v>213</v>
      </c>
      <c r="N232">
        <v>0.46600000000000003</v>
      </c>
      <c r="O232">
        <v>8.06</v>
      </c>
      <c r="P232">
        <v>16.7</v>
      </c>
      <c r="R232" s="4">
        <v>1</v>
      </c>
      <c r="S232" s="4">
        <v>1</v>
      </c>
      <c r="T232" s="4"/>
      <c r="U232" s="4">
        <f t="shared" si="34"/>
        <v>46.9</v>
      </c>
      <c r="V232" s="4">
        <f t="shared" si="35"/>
        <v>46.9</v>
      </c>
      <c r="W232" s="4">
        <f t="shared" si="44"/>
        <v>187.6</v>
      </c>
      <c r="AB232" s="7">
        <f>100*((W232*10250)-(W231*10000))/(1000*250)</f>
        <v>193.16</v>
      </c>
      <c r="AC232" s="7" t="str">
        <f>IF(W232&gt;30, (IF((AND(AB232&gt;=80,AB232&lt;=120)=TRUE),"PASS","FAIL")),(IF((AND(AB232&gt;=50,AB232&lt;=150)=TRUE),"PASS","FAIL")))</f>
        <v>FAIL</v>
      </c>
      <c r="AD232" s="4">
        <v>2</v>
      </c>
      <c r="AE232" s="4" t="s">
        <v>473</v>
      </c>
      <c r="AF232" s="24">
        <f t="shared" si="37"/>
        <v>228.74542955999993</v>
      </c>
      <c r="AG232" s="4">
        <f t="shared" si="38"/>
        <v>228.74542955999993</v>
      </c>
      <c r="AH232" s="4">
        <f t="shared" si="39"/>
        <v>228.74542955999993</v>
      </c>
      <c r="AM232" s="7">
        <f>100*((AH232*10250)-(AH231*10000))/(1000*250)</f>
        <v>386.82770043600033</v>
      </c>
      <c r="AN232" s="7" t="str">
        <f>IF(AH232&gt;30, (IF((AND(AM232&gt;=80,AM232&lt;=120)=TRUE),"PASS","FAIL")),(IF((AND(AM232&gt;=50,AM232&lt;=150)=TRUE),"PASS","FAIL")))</f>
        <v>FAIL</v>
      </c>
      <c r="AO232" s="4"/>
      <c r="AP232" s="4">
        <v>210</v>
      </c>
      <c r="AR232" s="4"/>
      <c r="AS232" s="4"/>
      <c r="AT232" s="4">
        <f t="shared" si="40"/>
        <v>0.79079999999999995</v>
      </c>
      <c r="AU232" s="4">
        <f t="shared" si="41"/>
        <v>10.192210419828024</v>
      </c>
      <c r="AV232" s="4">
        <f t="shared" si="42"/>
        <v>350.77577625751292</v>
      </c>
    </row>
    <row r="233" spans="1:48" x14ac:dyDescent="0.2">
      <c r="A233" s="1">
        <v>44119</v>
      </c>
      <c r="B233" t="s">
        <v>396</v>
      </c>
      <c r="C233" t="s">
        <v>402</v>
      </c>
      <c r="D233">
        <v>171</v>
      </c>
      <c r="E233">
        <v>1</v>
      </c>
      <c r="F233">
        <v>1</v>
      </c>
      <c r="G233" t="s">
        <v>60</v>
      </c>
      <c r="H233" t="s">
        <v>212</v>
      </c>
      <c r="I233">
        <v>2.47E-2</v>
      </c>
      <c r="J233">
        <v>0.60199999999999998</v>
      </c>
      <c r="K233">
        <v>3.95</v>
      </c>
      <c r="L233" t="s">
        <v>61</v>
      </c>
      <c r="M233" t="s">
        <v>213</v>
      </c>
      <c r="N233">
        <v>0.66700000000000004</v>
      </c>
      <c r="O233">
        <v>11.6</v>
      </c>
      <c r="P233">
        <v>47.2</v>
      </c>
      <c r="R233" s="4">
        <v>1</v>
      </c>
      <c r="S233" s="4">
        <v>1</v>
      </c>
      <c r="T233" s="4"/>
      <c r="U233" s="4">
        <f t="shared" si="34"/>
        <v>3.95</v>
      </c>
      <c r="V233" s="4">
        <f t="shared" si="35"/>
        <v>3.95</v>
      </c>
      <c r="W233" s="4">
        <f t="shared" si="44"/>
        <v>15.8</v>
      </c>
      <c r="AD233" s="4">
        <v>2</v>
      </c>
      <c r="AE233" s="4" t="s">
        <v>473</v>
      </c>
      <c r="AF233" s="24">
        <f t="shared" si="37"/>
        <v>580.25817599999993</v>
      </c>
      <c r="AG233" s="4">
        <f t="shared" si="38"/>
        <v>580.25817599999993</v>
      </c>
      <c r="AH233" s="4">
        <f t="shared" si="39"/>
        <v>580.25817599999993</v>
      </c>
      <c r="AP233" s="4">
        <v>211</v>
      </c>
      <c r="AS233" s="4"/>
      <c r="AT233" s="4">
        <f t="shared" si="40"/>
        <v>0.78979999999999995</v>
      </c>
      <c r="AU233" s="4">
        <f t="shared" si="41"/>
        <v>14.687262598126109</v>
      </c>
      <c r="AV233" s="4">
        <f t="shared" si="42"/>
        <v>740.86256371676325</v>
      </c>
    </row>
    <row r="234" spans="1:48" x14ac:dyDescent="0.2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  <c r="AP234" s="4"/>
      <c r="AQ234" s="6"/>
    </row>
    <row r="235" spans="1:48" x14ac:dyDescent="0.2">
      <c r="A235" s="1"/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  <c r="AP235" s="4"/>
      <c r="AQ235" s="6"/>
    </row>
    <row r="236" spans="1:48" x14ac:dyDescent="0.2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  <c r="AP236" s="4"/>
      <c r="AQ236" s="6"/>
    </row>
    <row r="237" spans="1:48" x14ac:dyDescent="0.2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  <c r="AP237" s="4"/>
      <c r="AQ237" s="6"/>
    </row>
    <row r="238" spans="1:48" x14ac:dyDescent="0.2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48" x14ac:dyDescent="0.2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48" x14ac:dyDescent="0.2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34" x14ac:dyDescent="0.2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34" x14ac:dyDescent="0.2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34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34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34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</row>
    <row r="246" spans="1:34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34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34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34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  <row r="250" spans="1:34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</row>
    <row r="251" spans="1:34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34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34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34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34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34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34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34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34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34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34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</row>
    <row r="262" spans="1:34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34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</row>
    <row r="264" spans="1:34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</row>
    <row r="265" spans="1:34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34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34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34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34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34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34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34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</row>
    <row r="274" spans="1:40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</row>
    <row r="278" spans="1:40" x14ac:dyDescent="0.2">
      <c r="A278" s="1"/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</row>
    <row r="279" spans="1:40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</row>
    <row r="282" spans="1:40" x14ac:dyDescent="0.2">
      <c r="A282" s="1"/>
      <c r="R282" s="4"/>
      <c r="S282" s="4"/>
      <c r="T282" s="4"/>
      <c r="U282" s="4"/>
      <c r="V282" s="4"/>
      <c r="W282" s="4"/>
      <c r="X282" s="5"/>
      <c r="Y282" s="5"/>
      <c r="AD282" s="4"/>
      <c r="AE282" s="4"/>
      <c r="AF282" s="4"/>
      <c r="AG282" s="4"/>
      <c r="AH282" s="4"/>
      <c r="AI282" s="5"/>
      <c r="AJ282" s="5"/>
    </row>
    <row r="283" spans="1:40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">
      <c r="A284" s="1"/>
      <c r="R284" s="4"/>
      <c r="S284" s="4"/>
      <c r="T284" s="4"/>
      <c r="U284" s="4"/>
      <c r="V284" s="4"/>
      <c r="W284" s="4"/>
      <c r="Z284" s="7"/>
      <c r="AA284" s="7"/>
      <c r="AD284" s="4"/>
      <c r="AE284" s="4"/>
      <c r="AF284" s="4"/>
      <c r="AG284" s="4"/>
      <c r="AH284" s="4"/>
      <c r="AK284" s="7"/>
      <c r="AL284" s="7"/>
    </row>
    <row r="285" spans="1:40" x14ac:dyDescent="0.2">
      <c r="A285" s="1"/>
      <c r="R285" s="4"/>
      <c r="S285" s="4"/>
      <c r="T285" s="4"/>
      <c r="U285" s="4"/>
      <c r="V285" s="4"/>
      <c r="W285" s="4"/>
      <c r="AB285" s="7"/>
      <c r="AC285" s="7"/>
      <c r="AD285" s="4"/>
      <c r="AE285" s="4"/>
      <c r="AF285" s="4"/>
      <c r="AG285" s="4"/>
      <c r="AH285" s="4"/>
      <c r="AM285" s="7"/>
      <c r="AN285" s="7"/>
    </row>
    <row r="286" spans="1:40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40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</row>
    <row r="292" spans="1:40" x14ac:dyDescent="0.2">
      <c r="A292" s="1"/>
      <c r="R292" s="4"/>
      <c r="S292" s="4"/>
      <c r="T292" s="4"/>
      <c r="U292" s="4"/>
      <c r="V292" s="4"/>
      <c r="W292" s="4"/>
      <c r="AD292" s="4"/>
      <c r="AE292" s="4"/>
      <c r="AF292" s="4"/>
      <c r="AG292" s="4"/>
      <c r="AH292" s="4"/>
    </row>
    <row r="293" spans="1:40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">
      <c r="A294" s="1"/>
      <c r="R294" s="4"/>
      <c r="S294" s="4"/>
      <c r="T294" s="4"/>
      <c r="U294" s="4"/>
      <c r="V294" s="4"/>
      <c r="W294" s="4"/>
      <c r="X294" s="5"/>
      <c r="Y294" s="5"/>
      <c r="AD294" s="4"/>
      <c r="AE294" s="4"/>
      <c r="AF294" s="4"/>
      <c r="AG294" s="4"/>
      <c r="AH294" s="4"/>
      <c r="AI294" s="5"/>
      <c r="AJ294" s="5"/>
    </row>
    <row r="295" spans="1:40" x14ac:dyDescent="0.2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40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</row>
    <row r="298" spans="1:40" x14ac:dyDescent="0.2">
      <c r="A298" s="1"/>
      <c r="R298" s="4"/>
      <c r="S298" s="4"/>
      <c r="T298" s="4"/>
      <c r="U298" s="4"/>
      <c r="V298" s="4"/>
      <c r="W298" s="4"/>
      <c r="Z298" s="7"/>
      <c r="AA298" s="7"/>
      <c r="AD298" s="4"/>
      <c r="AE298" s="4"/>
      <c r="AF298" s="4"/>
      <c r="AG298" s="4"/>
      <c r="AH298" s="4"/>
      <c r="AK298" s="7"/>
      <c r="AL298" s="7"/>
    </row>
    <row r="299" spans="1:40" x14ac:dyDescent="0.2">
      <c r="A299" s="1"/>
      <c r="R299" s="4"/>
      <c r="S299" s="4"/>
      <c r="T299" s="4"/>
      <c r="U299" s="4"/>
      <c r="V299" s="4"/>
      <c r="W299" s="4"/>
      <c r="AB299" s="7"/>
      <c r="AC299" s="7"/>
      <c r="AD299" s="4"/>
      <c r="AE299" s="4"/>
      <c r="AF299" s="4"/>
      <c r="AG299" s="4"/>
      <c r="AH299" s="4"/>
      <c r="AM299" s="7"/>
      <c r="AN299" s="7"/>
    </row>
    <row r="300" spans="1:40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  <row r="303" spans="1:40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</row>
    <row r="306" spans="1:40" x14ac:dyDescent="0.2">
      <c r="A306" s="1"/>
      <c r="R306" s="4"/>
      <c r="S306" s="4"/>
      <c r="T306" s="4"/>
      <c r="U306" s="4"/>
      <c r="V306" s="4"/>
      <c r="W306" s="4"/>
      <c r="X306" s="5"/>
      <c r="Y306" s="5"/>
      <c r="AD306" s="4"/>
      <c r="AE306" s="4"/>
      <c r="AF306" s="4"/>
      <c r="AG306" s="4"/>
      <c r="AH306" s="4"/>
      <c r="AI306" s="5"/>
      <c r="AJ306" s="5"/>
    </row>
    <row r="307" spans="1:40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">
      <c r="A308" s="1"/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</row>
    <row r="309" spans="1:40" x14ac:dyDescent="0.2">
      <c r="A309" s="1"/>
      <c r="R309" s="4"/>
      <c r="S309" s="4"/>
      <c r="T309" s="4"/>
      <c r="U309" s="4"/>
      <c r="V309" s="4"/>
      <c r="W309" s="4"/>
      <c r="AD309" s="4"/>
      <c r="AE309" s="4"/>
      <c r="AF309" s="4"/>
      <c r="AG309" s="4"/>
      <c r="AH309" s="4"/>
    </row>
    <row r="310" spans="1:40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">
      <c r="A312" s="1"/>
      <c r="R312" s="4"/>
      <c r="S312" s="4"/>
      <c r="T312" s="4"/>
      <c r="U312" s="4"/>
      <c r="V312" s="4"/>
      <c r="W312" s="4"/>
      <c r="Z312" s="7"/>
      <c r="AA312" s="7"/>
      <c r="AD312" s="4"/>
      <c r="AE312" s="4"/>
      <c r="AF312" s="4"/>
      <c r="AG312" s="4"/>
      <c r="AH312" s="4"/>
      <c r="AK312" s="7"/>
      <c r="AL312" s="7"/>
    </row>
    <row r="313" spans="1:40" x14ac:dyDescent="0.2">
      <c r="A313" s="1"/>
      <c r="R313" s="4"/>
      <c r="S313" s="4"/>
      <c r="T313" s="4"/>
      <c r="U313" s="4"/>
      <c r="V313" s="4"/>
      <c r="W313" s="4"/>
      <c r="AB313" s="7"/>
      <c r="AC313" s="7"/>
      <c r="AD313" s="4"/>
      <c r="AE313" s="4"/>
      <c r="AF313" s="4"/>
      <c r="AG313" s="4"/>
      <c r="AH313" s="4"/>
      <c r="AM313" s="7"/>
      <c r="AN313" s="7"/>
    </row>
    <row r="314" spans="1:40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</row>
    <row r="315" spans="1:40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">
      <c r="A318" s="1"/>
      <c r="R318" s="4"/>
      <c r="S318" s="4"/>
      <c r="T318" s="4"/>
      <c r="U318" s="4"/>
      <c r="V318" s="4"/>
      <c r="W318" s="4"/>
      <c r="X318" s="5"/>
      <c r="Y318" s="5"/>
      <c r="AD318" s="4"/>
      <c r="AE318" s="4"/>
      <c r="AF318" s="4"/>
      <c r="AG318" s="4"/>
      <c r="AH318" s="4"/>
      <c r="AI318" s="5"/>
      <c r="AJ318" s="5"/>
    </row>
    <row r="319" spans="1:40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40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40" x14ac:dyDescent="0.2">
      <c r="A322" s="1"/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</row>
    <row r="323" spans="1:40" x14ac:dyDescent="0.2">
      <c r="A323" s="1"/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</row>
    <row r="324" spans="1:40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40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</row>
    <row r="326" spans="1:40" x14ac:dyDescent="0.2">
      <c r="A326" s="1"/>
      <c r="R326" s="4"/>
      <c r="S326" s="4"/>
      <c r="T326" s="4"/>
      <c r="U326" s="4"/>
      <c r="V326" s="4"/>
      <c r="W326" s="4"/>
      <c r="Z326" s="7"/>
      <c r="AA326" s="7"/>
      <c r="AD326" s="4"/>
      <c r="AE326" s="4"/>
      <c r="AF326" s="4"/>
      <c r="AG326" s="4"/>
      <c r="AH326" s="4"/>
      <c r="AK326" s="7"/>
      <c r="AL326" s="7"/>
    </row>
    <row r="327" spans="1:40" x14ac:dyDescent="0.2">
      <c r="A327" s="1"/>
      <c r="R327" s="4"/>
      <c r="S327" s="4"/>
      <c r="T327" s="4"/>
      <c r="U327" s="4"/>
      <c r="V327" s="4"/>
      <c r="W327" s="4"/>
      <c r="AB327" s="7"/>
      <c r="AC327" s="7"/>
      <c r="AD327" s="4"/>
      <c r="AE327" s="4"/>
      <c r="AF327" s="4"/>
      <c r="AG327" s="4"/>
      <c r="AH327" s="4"/>
      <c r="AM327" s="7"/>
      <c r="AN327" s="7"/>
    </row>
    <row r="328" spans="1:40" x14ac:dyDescent="0.2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40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40" x14ac:dyDescent="0.2">
      <c r="A330" s="1"/>
      <c r="R330" s="4"/>
      <c r="S330" s="4"/>
      <c r="T330" s="4"/>
      <c r="U330" s="4"/>
      <c r="V330" s="4"/>
      <c r="W330" s="4"/>
      <c r="X330" s="5"/>
      <c r="Y330" s="5"/>
      <c r="AD330" s="4"/>
      <c r="AE330" s="4"/>
      <c r="AF330" s="4"/>
      <c r="AG330" s="4"/>
      <c r="AH330" s="4"/>
      <c r="AI330" s="5"/>
      <c r="AJ330" s="5"/>
    </row>
    <row r="331" spans="1:40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</row>
    <row r="332" spans="1:40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</row>
    <row r="333" spans="1:40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</row>
    <row r="334" spans="1:40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</row>
    <row r="335" spans="1:40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</row>
    <row r="336" spans="1:40" x14ac:dyDescent="0.2">
      <c r="A336" s="1"/>
      <c r="R336" s="4"/>
      <c r="S336" s="4"/>
      <c r="T336" s="4"/>
      <c r="U336" s="4"/>
      <c r="V336" s="4"/>
      <c r="W336" s="4"/>
      <c r="AD336" s="4"/>
      <c r="AE336" s="4"/>
      <c r="AF336" s="4"/>
      <c r="AG336" s="4"/>
      <c r="AH336" s="4"/>
    </row>
    <row r="337" spans="1:36" x14ac:dyDescent="0.2">
      <c r="A337" s="1"/>
      <c r="R337" s="4"/>
      <c r="S337" s="4"/>
      <c r="T337" s="4"/>
      <c r="U337" s="4"/>
      <c r="V337" s="4"/>
      <c r="W337" s="4"/>
      <c r="AD337" s="4"/>
      <c r="AE337" s="4"/>
      <c r="AF337" s="4"/>
      <c r="AG337" s="4"/>
      <c r="AH337" s="4"/>
    </row>
    <row r="338" spans="1:36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</row>
    <row r="339" spans="1:36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</row>
    <row r="340" spans="1:36" x14ac:dyDescent="0.2">
      <c r="A340" s="1"/>
      <c r="R340" s="4"/>
      <c r="S340" s="4"/>
      <c r="T340" s="4"/>
      <c r="U340" s="4"/>
      <c r="V340" s="4"/>
      <c r="W340" s="4"/>
      <c r="AD340" s="4"/>
      <c r="AE340" s="4"/>
      <c r="AF340" s="4"/>
      <c r="AG340" s="4"/>
      <c r="AH340" s="4"/>
    </row>
    <row r="341" spans="1:36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</row>
    <row r="342" spans="1:36" x14ac:dyDescent="0.2">
      <c r="A342" s="1"/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</row>
    <row r="343" spans="1:36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</row>
    <row r="344" spans="1:36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</row>
    <row r="345" spans="1:36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</row>
    <row r="346" spans="1:36" x14ac:dyDescent="0.2">
      <c r="A346" s="1"/>
      <c r="R346" s="4"/>
      <c r="S346" s="4"/>
      <c r="T346" s="4"/>
      <c r="U346" s="4"/>
      <c r="V346" s="4"/>
      <c r="W346" s="4"/>
      <c r="X346" s="5"/>
      <c r="Y346" s="5"/>
      <c r="AD346" s="4"/>
      <c r="AE346" s="4"/>
      <c r="AF346" s="4"/>
      <c r="AG346" s="4"/>
      <c r="AH346" s="4"/>
      <c r="AI346" s="5"/>
      <c r="AJ346" s="5"/>
    </row>
    <row r="347" spans="1:36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</row>
    <row r="348" spans="1:36" x14ac:dyDescent="0.2">
      <c r="A348" s="1"/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</row>
    <row r="349" spans="1:36" x14ac:dyDescent="0.2">
      <c r="A349" s="1"/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</row>
    <row r="350" spans="1:36" x14ac:dyDescent="0.2">
      <c r="A350" s="1"/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</row>
    <row r="351" spans="1:36" x14ac:dyDescent="0.2">
      <c r="A351" s="1"/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</row>
  </sheetData>
  <conditionalFormatting sqref="K49:K233">
    <cfRule type="cellIs" dxfId="7" priority="3" operator="greaterThan">
      <formula>180</formula>
    </cfRule>
  </conditionalFormatting>
  <conditionalFormatting sqref="O23:O233">
    <cfRule type="cellIs" dxfId="6" priority="2" operator="greaterThan">
      <formula>18</formula>
    </cfRule>
  </conditionalFormatting>
  <conditionalFormatting sqref="Q3:Q9">
    <cfRule type="cellIs" dxfId="5" priority="1" operator="greaterThan">
      <formula>18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94"/>
  <sheetViews>
    <sheetView workbookViewId="0">
      <selection activeCell="H38" sqref="H38"/>
    </sheetView>
  </sheetViews>
  <sheetFormatPr baseColWidth="10" defaultColWidth="8.83203125" defaultRowHeight="15" x14ac:dyDescent="0.2"/>
  <sheetData>
    <row r="2" spans="1:10" x14ac:dyDescent="0.2">
      <c r="A2" t="s">
        <v>440</v>
      </c>
    </row>
    <row r="3" spans="1:10" x14ac:dyDescent="0.2">
      <c r="B3" t="s">
        <v>361</v>
      </c>
      <c r="I3" t="s">
        <v>362</v>
      </c>
    </row>
    <row r="5" spans="1:10" x14ac:dyDescent="0.2">
      <c r="A5" t="s">
        <v>363</v>
      </c>
      <c r="B5">
        <v>1500</v>
      </c>
      <c r="C5">
        <v>22.3</v>
      </c>
      <c r="H5" t="s">
        <v>364</v>
      </c>
      <c r="I5">
        <v>1500</v>
      </c>
      <c r="J5">
        <v>21.8</v>
      </c>
    </row>
    <row r="6" spans="1:10" x14ac:dyDescent="0.2">
      <c r="A6" t="s">
        <v>363</v>
      </c>
      <c r="B6">
        <v>1000</v>
      </c>
      <c r="C6">
        <v>17.399999999999999</v>
      </c>
      <c r="H6" t="s">
        <v>364</v>
      </c>
      <c r="I6">
        <v>1000</v>
      </c>
      <c r="J6">
        <v>16.100000000000001</v>
      </c>
    </row>
    <row r="7" spans="1:10" x14ac:dyDescent="0.2">
      <c r="A7" t="s">
        <v>363</v>
      </c>
      <c r="B7">
        <v>500</v>
      </c>
      <c r="C7">
        <v>12</v>
      </c>
      <c r="H7" t="s">
        <v>364</v>
      </c>
      <c r="I7">
        <v>500</v>
      </c>
      <c r="J7">
        <v>10.6</v>
      </c>
    </row>
    <row r="8" spans="1:10" x14ac:dyDescent="0.2">
      <c r="A8" t="s">
        <v>363</v>
      </c>
      <c r="B8">
        <v>250</v>
      </c>
      <c r="C8">
        <v>9.07</v>
      </c>
      <c r="H8" t="s">
        <v>364</v>
      </c>
      <c r="I8">
        <v>250</v>
      </c>
      <c r="J8">
        <v>8.1300000000000008</v>
      </c>
    </row>
    <row r="9" spans="1:10" x14ac:dyDescent="0.2">
      <c r="A9" t="s">
        <v>363</v>
      </c>
      <c r="B9">
        <v>100</v>
      </c>
      <c r="C9">
        <v>7.18</v>
      </c>
      <c r="H9" t="s">
        <v>364</v>
      </c>
      <c r="I9">
        <v>100</v>
      </c>
      <c r="J9">
        <v>6.87</v>
      </c>
    </row>
    <row r="10" spans="1:10" x14ac:dyDescent="0.2">
      <c r="A10" t="s">
        <v>363</v>
      </c>
      <c r="B10">
        <v>50</v>
      </c>
      <c r="C10">
        <v>6.74</v>
      </c>
      <c r="H10" t="s">
        <v>364</v>
      </c>
      <c r="I10">
        <v>0</v>
      </c>
      <c r="J10">
        <v>5.5</v>
      </c>
    </row>
    <row r="11" spans="1:10" x14ac:dyDescent="0.2">
      <c r="A11" t="s">
        <v>363</v>
      </c>
      <c r="B11">
        <v>0</v>
      </c>
      <c r="C11">
        <v>6.12</v>
      </c>
      <c r="H11" t="s">
        <v>365</v>
      </c>
      <c r="I11">
        <v>1500</v>
      </c>
      <c r="J11">
        <v>21.6</v>
      </c>
    </row>
    <row r="12" spans="1:10" x14ac:dyDescent="0.2">
      <c r="A12" t="s">
        <v>364</v>
      </c>
      <c r="B12">
        <v>1500</v>
      </c>
      <c r="C12">
        <v>21.8</v>
      </c>
      <c r="H12" t="s">
        <v>365</v>
      </c>
      <c r="I12">
        <v>1000</v>
      </c>
      <c r="J12">
        <v>15.5</v>
      </c>
    </row>
    <row r="13" spans="1:10" x14ac:dyDescent="0.2">
      <c r="A13" t="s">
        <v>364</v>
      </c>
      <c r="B13">
        <v>1000</v>
      </c>
      <c r="C13">
        <v>16.100000000000001</v>
      </c>
      <c r="H13" t="s">
        <v>365</v>
      </c>
      <c r="I13">
        <v>500</v>
      </c>
      <c r="J13">
        <v>9.7200000000000006</v>
      </c>
    </row>
    <row r="14" spans="1:10" x14ac:dyDescent="0.2">
      <c r="A14" t="s">
        <v>364</v>
      </c>
      <c r="B14">
        <v>500</v>
      </c>
      <c r="C14">
        <v>10.6</v>
      </c>
      <c r="H14" t="s">
        <v>365</v>
      </c>
      <c r="I14">
        <v>250</v>
      </c>
      <c r="J14">
        <v>7.79</v>
      </c>
    </row>
    <row r="15" spans="1:10" x14ac:dyDescent="0.2">
      <c r="A15" t="s">
        <v>364</v>
      </c>
      <c r="B15">
        <v>250</v>
      </c>
      <c r="C15">
        <v>8.1300000000000008</v>
      </c>
      <c r="H15" t="s">
        <v>365</v>
      </c>
      <c r="I15">
        <v>100</v>
      </c>
      <c r="J15">
        <v>5.96</v>
      </c>
    </row>
    <row r="16" spans="1:10" x14ac:dyDescent="0.2">
      <c r="A16" t="s">
        <v>364</v>
      </c>
      <c r="B16">
        <v>100</v>
      </c>
      <c r="C16">
        <v>6.87</v>
      </c>
      <c r="H16" t="s">
        <v>365</v>
      </c>
      <c r="I16">
        <v>0</v>
      </c>
      <c r="J16">
        <v>4.82</v>
      </c>
    </row>
    <row r="17" spans="1:8" x14ac:dyDescent="0.2">
      <c r="A17" t="s">
        <v>364</v>
      </c>
      <c r="B17">
        <v>0</v>
      </c>
      <c r="C17">
        <v>5.5</v>
      </c>
    </row>
    <row r="19" spans="1:8" x14ac:dyDescent="0.2">
      <c r="A19" s="22" t="s">
        <v>367</v>
      </c>
      <c r="H19" s="22" t="s">
        <v>367</v>
      </c>
    </row>
    <row r="20" spans="1:8" x14ac:dyDescent="0.2">
      <c r="A20" s="22" t="s">
        <v>368</v>
      </c>
      <c r="H20" s="22" t="s">
        <v>368</v>
      </c>
    </row>
    <row r="21" spans="1:8" x14ac:dyDescent="0.2">
      <c r="A21" s="21"/>
      <c r="H21" s="21"/>
    </row>
    <row r="22" spans="1:8" x14ac:dyDescent="0.2">
      <c r="A22" s="22" t="s">
        <v>369</v>
      </c>
      <c r="H22" s="22" t="s">
        <v>369</v>
      </c>
    </row>
    <row r="23" spans="1:8" x14ac:dyDescent="0.2">
      <c r="A23" s="22" t="s">
        <v>370</v>
      </c>
      <c r="H23" s="22" t="s">
        <v>370</v>
      </c>
    </row>
    <row r="24" spans="1:8" x14ac:dyDescent="0.2">
      <c r="A24" s="22" t="s">
        <v>377</v>
      </c>
      <c r="H24" s="22" t="s">
        <v>385</v>
      </c>
    </row>
    <row r="25" spans="1:8" x14ac:dyDescent="0.2">
      <c r="A25" s="21"/>
      <c r="H25" s="21"/>
    </row>
    <row r="26" spans="1:8" x14ac:dyDescent="0.2">
      <c r="A26" s="22" t="s">
        <v>371</v>
      </c>
      <c r="H26" s="22" t="s">
        <v>371</v>
      </c>
    </row>
    <row r="27" spans="1:8" x14ac:dyDescent="0.2">
      <c r="A27" s="22" t="s">
        <v>378</v>
      </c>
      <c r="H27" s="22" t="s">
        <v>378</v>
      </c>
    </row>
    <row r="28" spans="1:8" x14ac:dyDescent="0.2">
      <c r="A28" s="22" t="s">
        <v>379</v>
      </c>
      <c r="H28" s="22" t="s">
        <v>386</v>
      </c>
    </row>
    <row r="29" spans="1:8" x14ac:dyDescent="0.2">
      <c r="A29" s="22" t="s">
        <v>380</v>
      </c>
      <c r="H29" s="22" t="s">
        <v>387</v>
      </c>
    </row>
    <row r="30" spans="1:8" x14ac:dyDescent="0.2">
      <c r="A30" s="22" t="s">
        <v>381</v>
      </c>
      <c r="H30" s="22" t="s">
        <v>388</v>
      </c>
    </row>
    <row r="31" spans="1:8" x14ac:dyDescent="0.2">
      <c r="A31" s="22" t="s">
        <v>372</v>
      </c>
      <c r="H31" s="22" t="s">
        <v>372</v>
      </c>
    </row>
    <row r="32" spans="1:8" x14ac:dyDescent="0.2">
      <c r="A32" s="22" t="s">
        <v>373</v>
      </c>
      <c r="H32" s="22" t="s">
        <v>373</v>
      </c>
    </row>
    <row r="33" spans="1:16" x14ac:dyDescent="0.2">
      <c r="A33" s="21"/>
      <c r="H33" s="21"/>
    </row>
    <row r="34" spans="1:16" x14ac:dyDescent="0.2">
      <c r="A34" s="22" t="s">
        <v>382</v>
      </c>
      <c r="H34" s="22" t="s">
        <v>389</v>
      </c>
    </row>
    <row r="35" spans="1:16" x14ac:dyDescent="0.2">
      <c r="A35" s="22" t="s">
        <v>383</v>
      </c>
      <c r="H35" s="22" t="s">
        <v>390</v>
      </c>
    </row>
    <row r="36" spans="1:16" x14ac:dyDescent="0.2">
      <c r="A36" s="22" t="s">
        <v>384</v>
      </c>
      <c r="H36" s="23" t="s">
        <v>391</v>
      </c>
    </row>
    <row r="38" spans="1:16" x14ac:dyDescent="0.2">
      <c r="A38" s="22" t="s">
        <v>392</v>
      </c>
      <c r="H38" s="22" t="s">
        <v>393</v>
      </c>
    </row>
    <row r="42" spans="1:16" x14ac:dyDescent="0.2">
      <c r="B42" t="s">
        <v>361</v>
      </c>
      <c r="I42" t="s">
        <v>362</v>
      </c>
    </row>
    <row r="44" spans="1:16" x14ac:dyDescent="0.2">
      <c r="A44" t="s">
        <v>363</v>
      </c>
      <c r="B44">
        <v>1500</v>
      </c>
      <c r="C44">
        <v>29.2</v>
      </c>
      <c r="H44" t="s">
        <v>364</v>
      </c>
      <c r="I44">
        <v>1500</v>
      </c>
      <c r="J44">
        <v>27.9</v>
      </c>
      <c r="M44">
        <v>29.2</v>
      </c>
      <c r="N44">
        <v>28.8</v>
      </c>
      <c r="O44">
        <v>27.9</v>
      </c>
      <c r="P44">
        <v>26.5</v>
      </c>
    </row>
    <row r="45" spans="1:16" x14ac:dyDescent="0.2">
      <c r="A45" t="s">
        <v>363</v>
      </c>
      <c r="B45">
        <v>1000</v>
      </c>
      <c r="C45">
        <v>20.9</v>
      </c>
      <c r="H45" t="s">
        <v>364</v>
      </c>
      <c r="I45">
        <v>1000</v>
      </c>
      <c r="J45">
        <v>21.2</v>
      </c>
      <c r="M45">
        <v>20.9</v>
      </c>
      <c r="N45">
        <v>21</v>
      </c>
      <c r="O45">
        <v>21.2</v>
      </c>
      <c r="P45">
        <v>21.1</v>
      </c>
    </row>
    <row r="46" spans="1:16" x14ac:dyDescent="0.2">
      <c r="A46" t="s">
        <v>363</v>
      </c>
      <c r="B46">
        <v>500</v>
      </c>
      <c r="C46">
        <v>14.5</v>
      </c>
      <c r="H46" t="s">
        <v>364</v>
      </c>
      <c r="I46">
        <v>500</v>
      </c>
      <c r="J46">
        <v>13.4</v>
      </c>
      <c r="M46">
        <v>14.5</v>
      </c>
      <c r="N46">
        <v>14.8</v>
      </c>
      <c r="O46">
        <v>13.4</v>
      </c>
      <c r="P46">
        <v>13.6</v>
      </c>
    </row>
    <row r="47" spans="1:16" x14ac:dyDescent="0.2">
      <c r="A47" t="s">
        <v>363</v>
      </c>
      <c r="B47">
        <v>250</v>
      </c>
      <c r="C47">
        <v>11.5</v>
      </c>
      <c r="H47" t="s">
        <v>364</v>
      </c>
      <c r="I47">
        <v>250</v>
      </c>
      <c r="J47">
        <v>10.9</v>
      </c>
      <c r="M47">
        <v>11.5</v>
      </c>
      <c r="N47">
        <v>11.1</v>
      </c>
      <c r="O47">
        <v>10.9</v>
      </c>
      <c r="P47">
        <v>9.7200000000000006</v>
      </c>
    </row>
    <row r="48" spans="1:16" x14ac:dyDescent="0.2">
      <c r="A48" t="s">
        <v>363</v>
      </c>
      <c r="B48">
        <v>100</v>
      </c>
      <c r="C48">
        <v>9.1300000000000008</v>
      </c>
      <c r="H48" t="s">
        <v>364</v>
      </c>
      <c r="I48">
        <v>100</v>
      </c>
      <c r="J48">
        <v>9.2899999999999991</v>
      </c>
      <c r="M48">
        <v>9.1300000000000008</v>
      </c>
      <c r="N48">
        <v>9.18</v>
      </c>
      <c r="O48">
        <v>9.2899999999999991</v>
      </c>
      <c r="P48">
        <v>8.44</v>
      </c>
    </row>
    <row r="49" spans="1:16" x14ac:dyDescent="0.2">
      <c r="A49" t="s">
        <v>363</v>
      </c>
      <c r="B49">
        <v>50</v>
      </c>
      <c r="C49">
        <v>8.6999999999999993</v>
      </c>
      <c r="H49" t="s">
        <v>364</v>
      </c>
      <c r="I49">
        <v>50</v>
      </c>
      <c r="M49">
        <v>8.6999999999999993</v>
      </c>
      <c r="N49">
        <v>9.1999999999999993</v>
      </c>
      <c r="P49">
        <v>8.1300000000000008</v>
      </c>
    </row>
    <row r="50" spans="1:16" x14ac:dyDescent="0.2">
      <c r="A50" t="s">
        <v>363</v>
      </c>
      <c r="B50">
        <v>25</v>
      </c>
      <c r="C50">
        <v>7.77</v>
      </c>
      <c r="H50" t="s">
        <v>364</v>
      </c>
      <c r="I50">
        <v>25</v>
      </c>
      <c r="J50">
        <v>8.08</v>
      </c>
      <c r="M50">
        <v>7.77</v>
      </c>
      <c r="N50">
        <v>7.69</v>
      </c>
      <c r="O50">
        <v>8.08</v>
      </c>
      <c r="P50">
        <v>5.99</v>
      </c>
    </row>
    <row r="51" spans="1:16" x14ac:dyDescent="0.2">
      <c r="A51" t="s">
        <v>363</v>
      </c>
      <c r="B51">
        <v>0</v>
      </c>
      <c r="C51">
        <v>7.12</v>
      </c>
      <c r="H51" t="s">
        <v>364</v>
      </c>
      <c r="I51">
        <v>0</v>
      </c>
      <c r="J51">
        <v>7.62</v>
      </c>
      <c r="M51">
        <v>7.12</v>
      </c>
      <c r="N51">
        <v>7.15</v>
      </c>
      <c r="O51">
        <v>7.62</v>
      </c>
      <c r="P51">
        <v>6.89</v>
      </c>
    </row>
    <row r="52" spans="1:16" x14ac:dyDescent="0.2">
      <c r="A52" t="s">
        <v>364</v>
      </c>
      <c r="B52">
        <v>1500</v>
      </c>
      <c r="C52">
        <v>27.9</v>
      </c>
      <c r="H52" t="s">
        <v>365</v>
      </c>
      <c r="I52">
        <v>1500</v>
      </c>
      <c r="J52">
        <v>26.5</v>
      </c>
    </row>
    <row r="53" spans="1:16" x14ac:dyDescent="0.2">
      <c r="A53" t="s">
        <v>364</v>
      </c>
      <c r="B53">
        <v>1000</v>
      </c>
      <c r="C53">
        <v>21.2</v>
      </c>
      <c r="H53" t="s">
        <v>365</v>
      </c>
      <c r="I53">
        <v>1000</v>
      </c>
      <c r="J53">
        <v>21.1</v>
      </c>
    </row>
    <row r="54" spans="1:16" x14ac:dyDescent="0.2">
      <c r="A54" t="s">
        <v>364</v>
      </c>
      <c r="B54">
        <v>500</v>
      </c>
      <c r="C54">
        <v>13.4</v>
      </c>
      <c r="H54" t="s">
        <v>365</v>
      </c>
      <c r="I54">
        <v>500</v>
      </c>
      <c r="J54">
        <v>13.6</v>
      </c>
    </row>
    <row r="55" spans="1:16" x14ac:dyDescent="0.2">
      <c r="A55" t="s">
        <v>364</v>
      </c>
      <c r="B55">
        <v>250</v>
      </c>
      <c r="C55">
        <v>10.9</v>
      </c>
      <c r="H55" t="s">
        <v>365</v>
      </c>
      <c r="I55">
        <v>250</v>
      </c>
      <c r="J55">
        <v>9.7200000000000006</v>
      </c>
    </row>
    <row r="56" spans="1:16" x14ac:dyDescent="0.2">
      <c r="A56" t="s">
        <v>364</v>
      </c>
      <c r="B56">
        <v>100</v>
      </c>
      <c r="C56">
        <v>9.2899999999999991</v>
      </c>
      <c r="H56" t="s">
        <v>365</v>
      </c>
      <c r="I56">
        <v>100</v>
      </c>
      <c r="J56">
        <v>8.44</v>
      </c>
    </row>
    <row r="57" spans="1:16" x14ac:dyDescent="0.2">
      <c r="A57" t="s">
        <v>364</v>
      </c>
      <c r="B57">
        <v>50</v>
      </c>
      <c r="H57" t="s">
        <v>365</v>
      </c>
      <c r="I57">
        <v>50</v>
      </c>
      <c r="J57">
        <v>8.1300000000000008</v>
      </c>
    </row>
    <row r="58" spans="1:16" x14ac:dyDescent="0.2">
      <c r="A58" t="s">
        <v>364</v>
      </c>
      <c r="B58">
        <v>25</v>
      </c>
      <c r="C58">
        <v>8.08</v>
      </c>
      <c r="H58" t="s">
        <v>365</v>
      </c>
      <c r="I58">
        <v>25</v>
      </c>
      <c r="J58">
        <v>5.99</v>
      </c>
    </row>
    <row r="59" spans="1:16" x14ac:dyDescent="0.2">
      <c r="B59">
        <v>0</v>
      </c>
      <c r="C59">
        <v>7.62</v>
      </c>
      <c r="H59" t="s">
        <v>365</v>
      </c>
      <c r="I59">
        <v>0</v>
      </c>
      <c r="J59">
        <v>6.89</v>
      </c>
    </row>
    <row r="63" spans="1:16" x14ac:dyDescent="0.2">
      <c r="A63" s="22" t="s">
        <v>371</v>
      </c>
      <c r="H63" s="22" t="s">
        <v>371</v>
      </c>
    </row>
    <row r="64" spans="1:16" x14ac:dyDescent="0.2">
      <c r="A64" s="22" t="s">
        <v>443</v>
      </c>
      <c r="H64" s="22" t="s">
        <v>443</v>
      </c>
    </row>
    <row r="65" spans="1:8" x14ac:dyDescent="0.2">
      <c r="A65" s="22" t="s">
        <v>444</v>
      </c>
      <c r="H65" s="22" t="s">
        <v>449</v>
      </c>
    </row>
    <row r="66" spans="1:8" x14ac:dyDescent="0.2">
      <c r="A66" s="22" t="s">
        <v>445</v>
      </c>
      <c r="H66" s="22" t="s">
        <v>450</v>
      </c>
    </row>
    <row r="67" spans="1:8" x14ac:dyDescent="0.2">
      <c r="A67" s="22" t="s">
        <v>372</v>
      </c>
      <c r="H67" s="22" t="s">
        <v>372</v>
      </c>
    </row>
    <row r="68" spans="1:8" x14ac:dyDescent="0.2">
      <c r="A68" s="22" t="s">
        <v>373</v>
      </c>
      <c r="H68" s="22" t="s">
        <v>373</v>
      </c>
    </row>
    <row r="69" spans="1:8" x14ac:dyDescent="0.2">
      <c r="A69" s="21"/>
      <c r="H69" s="21"/>
    </row>
    <row r="70" spans="1:8" x14ac:dyDescent="0.2">
      <c r="A70" s="22" t="s">
        <v>446</v>
      </c>
      <c r="H70" s="22" t="s">
        <v>451</v>
      </c>
    </row>
    <row r="71" spans="1:8" x14ac:dyDescent="0.2">
      <c r="A71" s="22" t="s">
        <v>447</v>
      </c>
      <c r="H71" s="22" t="s">
        <v>452</v>
      </c>
    </row>
    <row r="72" spans="1:8" x14ac:dyDescent="0.2">
      <c r="A72" s="23" t="s">
        <v>448</v>
      </c>
      <c r="H72" s="23" t="s">
        <v>453</v>
      </c>
    </row>
    <row r="74" spans="1:8" x14ac:dyDescent="0.2">
      <c r="A74" s="22" t="s">
        <v>367</v>
      </c>
      <c r="H74" s="22" t="s">
        <v>367</v>
      </c>
    </row>
    <row r="75" spans="1:8" x14ac:dyDescent="0.2">
      <c r="A75" s="22" t="s">
        <v>368</v>
      </c>
      <c r="H75" s="22" t="s">
        <v>368</v>
      </c>
    </row>
    <row r="76" spans="1:8" x14ac:dyDescent="0.2">
      <c r="A76" s="21"/>
      <c r="H76" s="21"/>
    </row>
    <row r="77" spans="1:8" x14ac:dyDescent="0.2">
      <c r="A77" s="22" t="s">
        <v>369</v>
      </c>
      <c r="H77" s="22" t="s">
        <v>369</v>
      </c>
    </row>
    <row r="78" spans="1:8" x14ac:dyDescent="0.2">
      <c r="A78" s="22" t="s">
        <v>370</v>
      </c>
      <c r="H78" s="22" t="s">
        <v>441</v>
      </c>
    </row>
    <row r="79" spans="1:8" x14ac:dyDescent="0.2">
      <c r="A79" s="22" t="s">
        <v>462</v>
      </c>
      <c r="H79" s="22" t="s">
        <v>454</v>
      </c>
    </row>
    <row r="80" spans="1:8" x14ac:dyDescent="0.2">
      <c r="A80" s="21"/>
      <c r="H80" s="21"/>
    </row>
    <row r="81" spans="1:9" x14ac:dyDescent="0.2">
      <c r="A81" s="22" t="s">
        <v>371</v>
      </c>
      <c r="H81" s="22" t="s">
        <v>371</v>
      </c>
    </row>
    <row r="82" spans="1:9" x14ac:dyDescent="0.2">
      <c r="A82" s="22" t="s">
        <v>442</v>
      </c>
      <c r="H82" s="22" t="s">
        <v>455</v>
      </c>
    </row>
    <row r="83" spans="1:9" x14ac:dyDescent="0.2">
      <c r="A83" s="22" t="s">
        <v>463</v>
      </c>
      <c r="H83" s="22" t="s">
        <v>456</v>
      </c>
    </row>
    <row r="84" spans="1:9" x14ac:dyDescent="0.2">
      <c r="A84" s="22" t="s">
        <v>464</v>
      </c>
      <c r="H84" s="22" t="s">
        <v>457</v>
      </c>
    </row>
    <row r="85" spans="1:9" x14ac:dyDescent="0.2">
      <c r="A85" s="22" t="s">
        <v>465</v>
      </c>
      <c r="H85" s="22" t="s">
        <v>458</v>
      </c>
    </row>
    <row r="86" spans="1:9" x14ac:dyDescent="0.2">
      <c r="A86" s="22" t="s">
        <v>372</v>
      </c>
      <c r="H86" s="22" t="s">
        <v>372</v>
      </c>
    </row>
    <row r="87" spans="1:9" x14ac:dyDescent="0.2">
      <c r="A87" s="22" t="s">
        <v>373</v>
      </c>
      <c r="H87" s="22" t="s">
        <v>373</v>
      </c>
    </row>
    <row r="88" spans="1:9" x14ac:dyDescent="0.2">
      <c r="A88" s="21"/>
      <c r="H88" s="21"/>
    </row>
    <row r="89" spans="1:9" x14ac:dyDescent="0.2">
      <c r="A89" s="22" t="s">
        <v>466</v>
      </c>
      <c r="H89" s="22" t="s">
        <v>459</v>
      </c>
    </row>
    <row r="90" spans="1:9" x14ac:dyDescent="0.2">
      <c r="A90" s="22" t="s">
        <v>467</v>
      </c>
      <c r="H90" s="22" t="s">
        <v>460</v>
      </c>
    </row>
    <row r="91" spans="1:9" x14ac:dyDescent="0.2">
      <c r="A91" s="23" t="s">
        <v>468</v>
      </c>
      <c r="H91" s="23" t="s">
        <v>461</v>
      </c>
    </row>
    <row r="94" spans="1:9" x14ac:dyDescent="0.2">
      <c r="B94" t="s">
        <v>469</v>
      </c>
      <c r="I94" t="s">
        <v>470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347"/>
  <sheetViews>
    <sheetView topLeftCell="K39" zoomScale="140" zoomScaleNormal="85" workbookViewId="0">
      <selection activeCell="A55" sqref="A55:XFD55"/>
    </sheetView>
  </sheetViews>
  <sheetFormatPr baseColWidth="10" defaultColWidth="8.83203125" defaultRowHeight="15" x14ac:dyDescent="0.2"/>
  <cols>
    <col min="1" max="1" width="11.83203125" customWidth="1"/>
    <col min="2" max="2" width="35.5" customWidth="1"/>
    <col min="3" max="3" width="23.33203125" customWidth="1"/>
  </cols>
  <sheetData>
    <row r="1" spans="1:70" s="2" customFormat="1" ht="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16</v>
      </c>
      <c r="R1" s="3" t="s">
        <v>48</v>
      </c>
      <c r="S1" s="3" t="s">
        <v>17</v>
      </c>
      <c r="T1" s="3" t="s">
        <v>18</v>
      </c>
      <c r="U1" s="3" t="s">
        <v>49</v>
      </c>
      <c r="V1" s="3" t="s">
        <v>50</v>
      </c>
      <c r="W1" s="3" t="s">
        <v>51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3" t="s">
        <v>59</v>
      </c>
      <c r="AE1" s="3" t="s">
        <v>18</v>
      </c>
      <c r="AF1" s="3" t="s">
        <v>52</v>
      </c>
      <c r="AG1" s="3" t="s">
        <v>53</v>
      </c>
      <c r="AH1" s="3" t="s">
        <v>54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">
      <c r="A2" s="1">
        <v>44126</v>
      </c>
      <c r="B2" t="s">
        <v>419</v>
      </c>
      <c r="C2" t="s">
        <v>14</v>
      </c>
      <c r="D2">
        <v>16</v>
      </c>
      <c r="E2">
        <v>1</v>
      </c>
      <c r="F2">
        <v>1</v>
      </c>
      <c r="G2" t="s">
        <v>60</v>
      </c>
      <c r="H2" t="s">
        <v>212</v>
      </c>
      <c r="I2">
        <v>4.68</v>
      </c>
      <c r="J2">
        <v>31.3</v>
      </c>
      <c r="K2">
        <v>1170</v>
      </c>
      <c r="L2" t="s">
        <v>61</v>
      </c>
      <c r="M2" t="s">
        <v>213</v>
      </c>
      <c r="N2">
        <v>7.4999999999999997E-3</v>
      </c>
      <c r="O2">
        <v>7.8200000000000006E-2</v>
      </c>
      <c r="P2">
        <v>-51.6</v>
      </c>
      <c r="R2" s="4">
        <v>1</v>
      </c>
      <c r="S2" s="4">
        <v>1</v>
      </c>
      <c r="T2" s="4"/>
      <c r="U2" s="4">
        <f t="shared" ref="U2:U32" si="0">K2</f>
        <v>1170</v>
      </c>
      <c r="V2" s="4">
        <f t="shared" ref="V2:V32" si="1">IF(R2=1,U2,(U2-6.8))</f>
        <v>1170</v>
      </c>
      <c r="W2" s="4">
        <f t="shared" ref="W2:W32" si="2">IF(R2=1,U2,(V2*R2))</f>
        <v>1170</v>
      </c>
      <c r="X2" s="4"/>
      <c r="Y2" s="4"/>
      <c r="Z2" s="4"/>
      <c r="AA2" s="4"/>
      <c r="AB2" s="5"/>
      <c r="AC2" s="5"/>
      <c r="AD2" s="4">
        <v>1</v>
      </c>
      <c r="AE2" s="4"/>
      <c r="AF2" s="24">
        <f>P2</f>
        <v>-51.6</v>
      </c>
      <c r="AG2" s="6">
        <f t="shared" ref="AG2" si="3">IF(R2=1,AF2,(AF2-379))</f>
        <v>-51.6</v>
      </c>
      <c r="AH2" s="4">
        <f>IF(R2=1,AF2,(AG2*R2))</f>
        <v>-51.6</v>
      </c>
      <c r="AK2" s="4"/>
      <c r="AL2" s="4"/>
      <c r="AM2" s="5"/>
      <c r="AN2" s="5"/>
    </row>
    <row r="3" spans="1:70" x14ac:dyDescent="0.2">
      <c r="A3" s="1">
        <v>44126</v>
      </c>
      <c r="B3" t="s">
        <v>419</v>
      </c>
      <c r="C3" t="s">
        <v>223</v>
      </c>
      <c r="D3" t="s">
        <v>12</v>
      </c>
      <c r="E3">
        <v>1</v>
      </c>
      <c r="F3">
        <v>1</v>
      </c>
      <c r="G3" t="s">
        <v>60</v>
      </c>
      <c r="H3" t="s">
        <v>212</v>
      </c>
      <c r="I3">
        <v>1.2E-2</v>
      </c>
      <c r="J3">
        <v>0.14799999999999999</v>
      </c>
      <c r="K3">
        <v>-8.6999999999999993</v>
      </c>
      <c r="L3" t="s">
        <v>61</v>
      </c>
      <c r="M3" t="s">
        <v>213</v>
      </c>
      <c r="N3">
        <v>0.96699999999999997</v>
      </c>
      <c r="O3">
        <v>16.5</v>
      </c>
      <c r="P3">
        <v>90</v>
      </c>
      <c r="R3" s="4">
        <v>1</v>
      </c>
      <c r="S3" s="4">
        <v>1</v>
      </c>
      <c r="T3" s="4"/>
      <c r="U3" s="4">
        <f t="shared" si="0"/>
        <v>-8.6999999999999993</v>
      </c>
      <c r="V3" s="4">
        <f t="shared" si="1"/>
        <v>-8.6999999999999993</v>
      </c>
      <c r="W3" s="4">
        <f t="shared" si="2"/>
        <v>-8.6999999999999993</v>
      </c>
      <c r="X3" s="4"/>
      <c r="Y3" s="4"/>
      <c r="Z3" s="4"/>
      <c r="AA3" s="4"/>
      <c r="AB3" s="5"/>
      <c r="AC3" s="5"/>
      <c r="AD3" s="4">
        <v>1</v>
      </c>
      <c r="AE3" s="4"/>
      <c r="AF3" s="24">
        <f t="shared" ref="AF3:AF66" si="4">P3</f>
        <v>90</v>
      </c>
      <c r="AG3" s="6">
        <f t="shared" ref="AG3:AG66" si="5">IF(R3=1,AF3,(AF3-379))</f>
        <v>90</v>
      </c>
      <c r="AH3" s="4">
        <f t="shared" ref="AH3:AH66" si="6">IF(R3=1,AF3,(AG3*R3))</f>
        <v>90</v>
      </c>
      <c r="AK3" s="4"/>
      <c r="AL3" s="4"/>
      <c r="AM3" s="5"/>
      <c r="AN3" s="5"/>
    </row>
    <row r="4" spans="1:70" x14ac:dyDescent="0.2">
      <c r="A4" s="1">
        <v>44126</v>
      </c>
      <c r="B4" t="s">
        <v>419</v>
      </c>
      <c r="C4" t="s">
        <v>222</v>
      </c>
      <c r="D4" t="s">
        <v>13</v>
      </c>
      <c r="E4">
        <v>1</v>
      </c>
      <c r="F4">
        <v>1</v>
      </c>
      <c r="G4" t="s">
        <v>60</v>
      </c>
      <c r="H4" t="s">
        <v>212</v>
      </c>
      <c r="I4">
        <v>-1.3599999999999999E-2</v>
      </c>
      <c r="J4">
        <v>-0.309</v>
      </c>
      <c r="K4">
        <v>-21.3</v>
      </c>
      <c r="L4" t="s">
        <v>61</v>
      </c>
      <c r="M4" t="s">
        <v>213</v>
      </c>
      <c r="N4">
        <v>0.60199999999999998</v>
      </c>
      <c r="O4">
        <v>10.3</v>
      </c>
      <c r="P4">
        <v>36</v>
      </c>
      <c r="R4" s="4">
        <v>1</v>
      </c>
      <c r="S4" s="4">
        <v>1</v>
      </c>
      <c r="T4" s="4"/>
      <c r="U4" s="4">
        <f t="shared" si="0"/>
        <v>-21.3</v>
      </c>
      <c r="V4" s="4">
        <f t="shared" si="1"/>
        <v>-21.3</v>
      </c>
      <c r="W4" s="4">
        <f t="shared" si="2"/>
        <v>-21.3</v>
      </c>
      <c r="X4" s="4"/>
      <c r="Y4" s="4"/>
      <c r="Z4" s="4"/>
      <c r="AA4" s="4"/>
      <c r="AB4" s="5"/>
      <c r="AC4" s="5"/>
      <c r="AD4" s="4">
        <v>1</v>
      </c>
      <c r="AE4" s="4"/>
      <c r="AF4" s="24">
        <f t="shared" si="4"/>
        <v>36</v>
      </c>
      <c r="AG4" s="6">
        <f t="shared" si="5"/>
        <v>36</v>
      </c>
      <c r="AH4" s="4">
        <f t="shared" si="6"/>
        <v>36</v>
      </c>
      <c r="AK4" s="4"/>
      <c r="AL4" s="4"/>
      <c r="AM4" s="5"/>
      <c r="AN4" s="5"/>
    </row>
    <row r="5" spans="1:70" x14ac:dyDescent="0.2">
      <c r="A5" s="1">
        <v>44126</v>
      </c>
      <c r="B5" t="s">
        <v>419</v>
      </c>
      <c r="C5" t="s">
        <v>14</v>
      </c>
      <c r="D5" t="s">
        <v>58</v>
      </c>
      <c r="E5">
        <v>1</v>
      </c>
      <c r="F5">
        <v>1</v>
      </c>
      <c r="G5" t="s">
        <v>60</v>
      </c>
      <c r="H5" t="s">
        <v>212</v>
      </c>
      <c r="I5">
        <v>5.0999999999999997E-2</v>
      </c>
      <c r="J5">
        <v>0.63100000000000001</v>
      </c>
      <c r="K5">
        <v>4.75</v>
      </c>
      <c r="L5" t="s">
        <v>61</v>
      </c>
      <c r="M5" t="s">
        <v>213</v>
      </c>
      <c r="N5">
        <v>0.85599999999999998</v>
      </c>
      <c r="O5">
        <v>15.6</v>
      </c>
      <c r="P5">
        <v>82.5</v>
      </c>
      <c r="R5" s="4">
        <v>1</v>
      </c>
      <c r="S5" s="4">
        <v>1</v>
      </c>
      <c r="T5" s="4"/>
      <c r="U5" s="4">
        <f t="shared" si="0"/>
        <v>4.75</v>
      </c>
      <c r="V5" s="4">
        <f t="shared" si="1"/>
        <v>4.75</v>
      </c>
      <c r="W5" s="4">
        <f t="shared" si="2"/>
        <v>4.75</v>
      </c>
      <c r="X5" s="4"/>
      <c r="Y5" s="4"/>
      <c r="Z5" s="4"/>
      <c r="AA5" s="4"/>
      <c r="AB5" s="5"/>
      <c r="AC5" s="5"/>
      <c r="AD5" s="4">
        <v>1</v>
      </c>
      <c r="AE5" s="4"/>
      <c r="AF5" s="24">
        <f t="shared" si="4"/>
        <v>82.5</v>
      </c>
      <c r="AG5" s="6">
        <f t="shared" si="5"/>
        <v>82.5</v>
      </c>
      <c r="AH5" s="4">
        <f t="shared" si="6"/>
        <v>82.5</v>
      </c>
      <c r="AK5" s="4"/>
      <c r="AL5" s="4"/>
      <c r="AM5" s="5"/>
      <c r="AN5" s="5"/>
    </row>
    <row r="6" spans="1:70" x14ac:dyDescent="0.2">
      <c r="A6" s="1">
        <v>44126</v>
      </c>
      <c r="B6" t="s">
        <v>419</v>
      </c>
      <c r="C6" t="s">
        <v>66</v>
      </c>
      <c r="D6" t="s">
        <v>11</v>
      </c>
      <c r="E6">
        <v>1</v>
      </c>
      <c r="F6">
        <v>1</v>
      </c>
      <c r="G6" t="s">
        <v>60</v>
      </c>
      <c r="H6" t="s">
        <v>212</v>
      </c>
      <c r="I6">
        <v>-1.32E-2</v>
      </c>
      <c r="J6">
        <v>-0.309</v>
      </c>
      <c r="K6">
        <v>-21.3</v>
      </c>
      <c r="L6" t="s">
        <v>61</v>
      </c>
      <c r="M6" t="s">
        <v>213</v>
      </c>
      <c r="N6">
        <v>-4.9699999999999996E-3</v>
      </c>
      <c r="O6">
        <v>-0.109</v>
      </c>
      <c r="P6">
        <v>-53.2</v>
      </c>
      <c r="R6" s="4">
        <v>1</v>
      </c>
      <c r="S6" s="4">
        <v>1</v>
      </c>
      <c r="T6" s="4"/>
      <c r="U6" s="4">
        <f t="shared" si="0"/>
        <v>-21.3</v>
      </c>
      <c r="V6" s="4">
        <f t="shared" si="1"/>
        <v>-21.3</v>
      </c>
      <c r="W6" s="4">
        <f t="shared" si="2"/>
        <v>-21.3</v>
      </c>
      <c r="X6" s="4"/>
      <c r="Y6" s="4"/>
      <c r="Z6" s="4"/>
      <c r="AA6" s="4"/>
      <c r="AB6" s="5"/>
      <c r="AC6" s="5"/>
      <c r="AD6" s="4">
        <v>1</v>
      </c>
      <c r="AE6" s="4"/>
      <c r="AF6" s="24">
        <f t="shared" si="4"/>
        <v>-53.2</v>
      </c>
      <c r="AG6" s="6">
        <f t="shared" si="5"/>
        <v>-53.2</v>
      </c>
      <c r="AH6" s="4">
        <f t="shared" si="6"/>
        <v>-53.2</v>
      </c>
      <c r="AK6" s="4"/>
      <c r="AL6" s="4"/>
      <c r="AM6" s="5"/>
      <c r="AN6" s="5"/>
    </row>
    <row r="7" spans="1:70" x14ac:dyDescent="0.2">
      <c r="A7" s="1">
        <v>44126</v>
      </c>
      <c r="B7" t="s">
        <v>419</v>
      </c>
      <c r="C7" t="s">
        <v>66</v>
      </c>
      <c r="D7" t="s">
        <v>11</v>
      </c>
      <c r="E7">
        <v>1</v>
      </c>
      <c r="F7">
        <v>1</v>
      </c>
      <c r="G7" t="s">
        <v>60</v>
      </c>
      <c r="H7" t="s">
        <v>212</v>
      </c>
      <c r="I7">
        <v>-1.26E-2</v>
      </c>
      <c r="J7">
        <v>-0.28699999999999998</v>
      </c>
      <c r="K7">
        <v>-20.7</v>
      </c>
      <c r="L7" t="s">
        <v>61</v>
      </c>
      <c r="M7" t="s">
        <v>213</v>
      </c>
      <c r="N7">
        <v>-4.7800000000000004E-3</v>
      </c>
      <c r="O7">
        <v>-7.5700000000000003E-2</v>
      </c>
      <c r="P7">
        <v>-52.9</v>
      </c>
      <c r="R7" s="4">
        <v>1</v>
      </c>
      <c r="S7" s="4">
        <v>1</v>
      </c>
      <c r="T7" s="4"/>
      <c r="U7" s="4">
        <f t="shared" si="0"/>
        <v>-20.7</v>
      </c>
      <c r="V7" s="4">
        <f t="shared" si="1"/>
        <v>-20.7</v>
      </c>
      <c r="W7" s="4">
        <f t="shared" si="2"/>
        <v>-20.7</v>
      </c>
      <c r="X7" s="4"/>
      <c r="Y7" s="4"/>
      <c r="Z7" s="4"/>
      <c r="AA7" s="4"/>
      <c r="AB7" s="5"/>
      <c r="AC7" s="5"/>
      <c r="AD7" s="4">
        <v>1</v>
      </c>
      <c r="AE7" s="4"/>
      <c r="AF7" s="24">
        <f t="shared" si="4"/>
        <v>-52.9</v>
      </c>
      <c r="AG7" s="6">
        <f t="shared" si="5"/>
        <v>-52.9</v>
      </c>
      <c r="AH7" s="4">
        <f t="shared" si="6"/>
        <v>-52.9</v>
      </c>
      <c r="AK7" s="4"/>
      <c r="AL7" s="4"/>
      <c r="AM7" s="5"/>
      <c r="AN7" s="5"/>
    </row>
    <row r="8" spans="1:70" x14ac:dyDescent="0.2">
      <c r="A8" s="1">
        <v>44126</v>
      </c>
      <c r="B8" t="s">
        <v>419</v>
      </c>
      <c r="C8" t="s">
        <v>66</v>
      </c>
      <c r="D8" t="s">
        <v>11</v>
      </c>
      <c r="E8">
        <v>1</v>
      </c>
      <c r="F8">
        <v>1</v>
      </c>
      <c r="G8" t="s">
        <v>60</v>
      </c>
      <c r="H8" t="s">
        <v>212</v>
      </c>
      <c r="I8">
        <v>-1.32E-2</v>
      </c>
      <c r="J8">
        <v>-0.29299999999999998</v>
      </c>
      <c r="K8">
        <v>-20.9</v>
      </c>
      <c r="L8" t="s">
        <v>61</v>
      </c>
      <c r="M8" t="s">
        <v>213</v>
      </c>
      <c r="N8">
        <v>3.96E-3</v>
      </c>
      <c r="O8">
        <v>-7.5300000000000006E-2</v>
      </c>
      <c r="P8">
        <v>-52.9</v>
      </c>
      <c r="R8" s="4">
        <v>1</v>
      </c>
      <c r="S8" s="4">
        <v>1</v>
      </c>
      <c r="T8" s="4"/>
      <c r="U8" s="4">
        <f t="shared" si="0"/>
        <v>-20.9</v>
      </c>
      <c r="V8" s="4">
        <f t="shared" si="1"/>
        <v>-20.9</v>
      </c>
      <c r="W8" s="4">
        <f t="shared" si="2"/>
        <v>-20.9</v>
      </c>
      <c r="X8" s="4"/>
      <c r="Y8" s="4"/>
      <c r="Z8" s="4"/>
      <c r="AA8" s="4"/>
      <c r="AB8" s="5"/>
      <c r="AC8" s="5"/>
      <c r="AD8" s="4">
        <v>1</v>
      </c>
      <c r="AE8" s="4"/>
      <c r="AF8" s="24">
        <f t="shared" si="4"/>
        <v>-52.9</v>
      </c>
      <c r="AG8" s="6">
        <f t="shared" si="5"/>
        <v>-52.9</v>
      </c>
      <c r="AH8" s="4">
        <f t="shared" si="6"/>
        <v>-52.9</v>
      </c>
      <c r="AK8" s="4"/>
      <c r="AL8" s="4"/>
      <c r="AM8" s="5"/>
      <c r="AN8" s="5"/>
    </row>
    <row r="9" spans="1:70" x14ac:dyDescent="0.2">
      <c r="A9" s="1">
        <v>44126</v>
      </c>
      <c r="B9" t="s">
        <v>419</v>
      </c>
      <c r="C9" t="s">
        <v>422</v>
      </c>
      <c r="D9" t="s">
        <v>423</v>
      </c>
      <c r="E9">
        <v>1</v>
      </c>
      <c r="F9">
        <v>1</v>
      </c>
      <c r="G9" t="s">
        <v>60</v>
      </c>
      <c r="H9" t="s">
        <v>212</v>
      </c>
      <c r="I9">
        <v>2.87</v>
      </c>
      <c r="J9">
        <v>50.6</v>
      </c>
      <c r="K9">
        <v>2210</v>
      </c>
      <c r="L9" t="s">
        <v>61</v>
      </c>
      <c r="M9" t="s">
        <v>213</v>
      </c>
      <c r="N9">
        <v>1.27</v>
      </c>
      <c r="O9">
        <v>21.6</v>
      </c>
      <c r="P9">
        <v>135</v>
      </c>
      <c r="Q9" s="4">
        <f>100*O9/O10</f>
        <v>90</v>
      </c>
      <c r="R9" s="4">
        <v>1</v>
      </c>
      <c r="S9" s="4">
        <v>1</v>
      </c>
      <c r="T9" s="4"/>
      <c r="U9" s="4">
        <f t="shared" si="0"/>
        <v>2210</v>
      </c>
      <c r="V9" s="4">
        <f t="shared" si="1"/>
        <v>2210</v>
      </c>
      <c r="W9" s="4">
        <f t="shared" si="2"/>
        <v>2210</v>
      </c>
      <c r="X9" s="4"/>
      <c r="Y9" s="4"/>
      <c r="Z9" s="4"/>
      <c r="AA9" s="4"/>
      <c r="AB9" s="5"/>
      <c r="AC9" s="5"/>
      <c r="AD9" s="4">
        <v>1</v>
      </c>
      <c r="AE9" s="4"/>
      <c r="AF9" s="24">
        <f t="shared" si="4"/>
        <v>135</v>
      </c>
      <c r="AG9" s="6">
        <f t="shared" si="5"/>
        <v>135</v>
      </c>
      <c r="AH9" s="4">
        <f t="shared" si="6"/>
        <v>135</v>
      </c>
      <c r="AK9" s="4"/>
      <c r="AL9" s="4"/>
      <c r="AM9" s="5"/>
      <c r="AN9" s="5"/>
    </row>
    <row r="10" spans="1:70" x14ac:dyDescent="0.2">
      <c r="A10" s="1">
        <v>44126</v>
      </c>
      <c r="B10" t="s">
        <v>419</v>
      </c>
      <c r="C10" t="s">
        <v>424</v>
      </c>
      <c r="D10" t="s">
        <v>425</v>
      </c>
      <c r="E10">
        <v>1</v>
      </c>
      <c r="F10">
        <v>1</v>
      </c>
      <c r="G10" t="s">
        <v>60</v>
      </c>
      <c r="H10" t="s">
        <v>212</v>
      </c>
      <c r="I10">
        <v>0.115</v>
      </c>
      <c r="J10">
        <v>1.42</v>
      </c>
      <c r="K10">
        <v>27.1</v>
      </c>
      <c r="L10" t="s">
        <v>61</v>
      </c>
      <c r="M10" t="s">
        <v>213</v>
      </c>
      <c r="N10">
        <v>1.4</v>
      </c>
      <c r="O10">
        <v>24</v>
      </c>
      <c r="P10">
        <v>156</v>
      </c>
      <c r="R10" s="4">
        <v>1</v>
      </c>
      <c r="S10" s="4">
        <v>1</v>
      </c>
      <c r="T10" s="4"/>
      <c r="U10" s="4">
        <f t="shared" si="0"/>
        <v>27.1</v>
      </c>
      <c r="V10" s="4">
        <f t="shared" si="1"/>
        <v>27.1</v>
      </c>
      <c r="W10" s="4">
        <f t="shared" si="2"/>
        <v>27.1</v>
      </c>
      <c r="X10" s="4"/>
      <c r="Y10" s="4"/>
      <c r="Z10" s="4"/>
      <c r="AA10" s="4"/>
      <c r="AB10" s="5"/>
      <c r="AC10" s="5"/>
      <c r="AD10" s="4">
        <v>1</v>
      </c>
      <c r="AE10" s="4"/>
      <c r="AF10" s="24">
        <f t="shared" si="4"/>
        <v>156</v>
      </c>
      <c r="AG10" s="6">
        <f t="shared" si="5"/>
        <v>156</v>
      </c>
      <c r="AH10" s="4">
        <f t="shared" si="6"/>
        <v>156</v>
      </c>
      <c r="AK10" s="4"/>
      <c r="AL10" s="4"/>
      <c r="AM10" s="5"/>
      <c r="AN10" s="5"/>
    </row>
    <row r="11" spans="1:70" x14ac:dyDescent="0.2">
      <c r="A11" s="1">
        <v>44126</v>
      </c>
      <c r="B11" t="s">
        <v>419</v>
      </c>
      <c r="C11" t="s">
        <v>426</v>
      </c>
      <c r="D11" t="s">
        <v>427</v>
      </c>
      <c r="E11">
        <v>1</v>
      </c>
      <c r="F11">
        <v>1</v>
      </c>
      <c r="G11" t="s">
        <v>60</v>
      </c>
      <c r="H11" t="s">
        <v>212</v>
      </c>
      <c r="I11">
        <v>2.0400000000000001E-2</v>
      </c>
      <c r="J11">
        <v>0.38500000000000001</v>
      </c>
      <c r="K11">
        <v>-2.11</v>
      </c>
      <c r="L11" t="s">
        <v>61</v>
      </c>
      <c r="M11" t="s">
        <v>213</v>
      </c>
      <c r="N11">
        <v>0.44600000000000001</v>
      </c>
      <c r="O11">
        <v>7.56</v>
      </c>
      <c r="P11">
        <v>12.4</v>
      </c>
      <c r="R11" s="4">
        <v>1</v>
      </c>
      <c r="S11" s="4">
        <v>1</v>
      </c>
      <c r="T11" s="4"/>
      <c r="U11" s="4">
        <f t="shared" si="0"/>
        <v>-2.11</v>
      </c>
      <c r="V11" s="4">
        <f t="shared" si="1"/>
        <v>-2.11</v>
      </c>
      <c r="W11" s="4">
        <f t="shared" si="2"/>
        <v>-2.11</v>
      </c>
      <c r="X11" s="4"/>
      <c r="Y11" s="4"/>
      <c r="Z11" s="4"/>
      <c r="AA11" s="4"/>
      <c r="AB11" s="5"/>
      <c r="AC11" s="5"/>
      <c r="AD11" s="4">
        <v>1</v>
      </c>
      <c r="AE11" s="4"/>
      <c r="AF11" s="24">
        <f t="shared" si="4"/>
        <v>12.4</v>
      </c>
      <c r="AG11" s="6">
        <f t="shared" si="5"/>
        <v>12.4</v>
      </c>
      <c r="AH11" s="4">
        <f t="shared" si="6"/>
        <v>12.4</v>
      </c>
      <c r="AK11" s="4"/>
      <c r="AL11" s="4"/>
      <c r="AM11" s="5"/>
      <c r="AN11" s="5"/>
    </row>
    <row r="12" spans="1:70" x14ac:dyDescent="0.2">
      <c r="A12" s="1">
        <v>44126</v>
      </c>
      <c r="B12" t="s">
        <v>419</v>
      </c>
      <c r="C12" t="s">
        <v>71</v>
      </c>
      <c r="D12">
        <v>1</v>
      </c>
      <c r="E12">
        <v>1</v>
      </c>
      <c r="F12">
        <v>1</v>
      </c>
      <c r="G12" t="s">
        <v>60</v>
      </c>
      <c r="H12" t="s">
        <v>212</v>
      </c>
      <c r="I12">
        <v>0.28599999999999998</v>
      </c>
      <c r="J12">
        <v>5.42</v>
      </c>
      <c r="K12">
        <v>150</v>
      </c>
      <c r="L12" t="s">
        <v>61</v>
      </c>
      <c r="M12" t="s">
        <v>213</v>
      </c>
      <c r="N12">
        <v>1.71</v>
      </c>
      <c r="O12">
        <v>29.2</v>
      </c>
      <c r="P12">
        <v>1500</v>
      </c>
      <c r="R12" s="4">
        <v>1</v>
      </c>
      <c r="S12" s="4">
        <v>1</v>
      </c>
      <c r="T12" s="4"/>
      <c r="U12" s="4">
        <f t="shared" si="0"/>
        <v>150</v>
      </c>
      <c r="V12" s="4">
        <f t="shared" si="1"/>
        <v>150</v>
      </c>
      <c r="W12" s="4">
        <f t="shared" si="2"/>
        <v>150</v>
      </c>
      <c r="X12" s="4"/>
      <c r="Y12" s="4"/>
      <c r="Z12" s="4"/>
      <c r="AA12" s="4"/>
      <c r="AB12" s="5"/>
      <c r="AC12" s="5"/>
      <c r="AD12" s="4">
        <v>1</v>
      </c>
      <c r="AE12" s="4"/>
      <c r="AF12" s="24">
        <f t="shared" si="4"/>
        <v>1500</v>
      </c>
      <c r="AG12" s="6">
        <f t="shared" si="5"/>
        <v>1500</v>
      </c>
      <c r="AH12" s="4">
        <f t="shared" si="6"/>
        <v>1500</v>
      </c>
      <c r="AK12" s="4"/>
      <c r="AL12" s="4"/>
      <c r="AM12" s="5"/>
      <c r="AN12" s="5"/>
    </row>
    <row r="13" spans="1:70" x14ac:dyDescent="0.2">
      <c r="A13" s="1">
        <v>44126</v>
      </c>
      <c r="B13" t="s">
        <v>419</v>
      </c>
      <c r="C13" t="s">
        <v>71</v>
      </c>
      <c r="D13">
        <v>1</v>
      </c>
      <c r="E13">
        <v>1</v>
      </c>
      <c r="F13">
        <v>1</v>
      </c>
      <c r="G13" t="s">
        <v>60</v>
      </c>
      <c r="H13" t="s">
        <v>212</v>
      </c>
      <c r="I13">
        <v>0.28599999999999998</v>
      </c>
      <c r="J13">
        <v>5.43</v>
      </c>
      <c r="K13">
        <v>150</v>
      </c>
      <c r="L13" t="s">
        <v>61</v>
      </c>
      <c r="M13" t="s">
        <v>213</v>
      </c>
      <c r="N13">
        <v>1.69</v>
      </c>
      <c r="O13">
        <v>28.8</v>
      </c>
      <c r="P13">
        <v>1500</v>
      </c>
      <c r="R13" s="4">
        <v>1</v>
      </c>
      <c r="S13" s="4">
        <v>1</v>
      </c>
      <c r="T13" s="4"/>
      <c r="U13" s="4">
        <f t="shared" si="0"/>
        <v>150</v>
      </c>
      <c r="V13" s="4">
        <f t="shared" si="1"/>
        <v>150</v>
      </c>
      <c r="W13" s="4">
        <f t="shared" si="2"/>
        <v>150</v>
      </c>
      <c r="X13" s="4"/>
      <c r="Y13" s="4"/>
      <c r="Z13" s="4"/>
      <c r="AA13" s="4"/>
      <c r="AB13" s="5"/>
      <c r="AC13" s="5"/>
      <c r="AD13" s="4">
        <v>1</v>
      </c>
      <c r="AE13" s="4"/>
      <c r="AF13" s="24">
        <f t="shared" si="4"/>
        <v>1500</v>
      </c>
      <c r="AG13" s="6">
        <f t="shared" si="5"/>
        <v>1500</v>
      </c>
      <c r="AH13" s="4">
        <f t="shared" si="6"/>
        <v>1500</v>
      </c>
      <c r="AK13" s="4"/>
      <c r="AL13" s="4"/>
      <c r="AM13" s="5"/>
      <c r="AN13" s="5"/>
    </row>
    <row r="14" spans="1:70" x14ac:dyDescent="0.2">
      <c r="A14" s="1">
        <v>44126</v>
      </c>
      <c r="B14" t="s">
        <v>419</v>
      </c>
      <c r="C14" t="s">
        <v>72</v>
      </c>
      <c r="D14">
        <v>3</v>
      </c>
      <c r="E14">
        <v>1</v>
      </c>
      <c r="F14">
        <v>1</v>
      </c>
      <c r="G14" t="s">
        <v>60</v>
      </c>
      <c r="H14" t="s">
        <v>212</v>
      </c>
      <c r="I14">
        <v>0.186</v>
      </c>
      <c r="J14">
        <v>3.61</v>
      </c>
      <c r="K14">
        <v>100</v>
      </c>
      <c r="L14" t="s">
        <v>61</v>
      </c>
      <c r="M14" t="s">
        <v>213</v>
      </c>
      <c r="N14">
        <v>1.23</v>
      </c>
      <c r="O14">
        <v>20.9</v>
      </c>
      <c r="P14">
        <v>1000</v>
      </c>
      <c r="R14" s="4">
        <v>1</v>
      </c>
      <c r="S14" s="4">
        <v>1</v>
      </c>
      <c r="T14" s="4"/>
      <c r="U14" s="4">
        <f t="shared" si="0"/>
        <v>100</v>
      </c>
      <c r="V14" s="4">
        <f t="shared" si="1"/>
        <v>100</v>
      </c>
      <c r="W14" s="4">
        <f t="shared" si="2"/>
        <v>100</v>
      </c>
      <c r="X14" s="4"/>
      <c r="Y14" s="4"/>
      <c r="Z14" s="4"/>
      <c r="AA14" s="4"/>
      <c r="AB14" s="5"/>
      <c r="AC14" s="5"/>
      <c r="AD14" s="4">
        <v>1</v>
      </c>
      <c r="AE14" s="4"/>
      <c r="AF14" s="24">
        <f t="shared" si="4"/>
        <v>1000</v>
      </c>
      <c r="AG14" s="6">
        <f t="shared" si="5"/>
        <v>1000</v>
      </c>
      <c r="AH14" s="4">
        <f t="shared" si="6"/>
        <v>1000</v>
      </c>
      <c r="AK14" s="4"/>
      <c r="AL14" s="4"/>
      <c r="AM14" s="5"/>
      <c r="AN14" s="5"/>
    </row>
    <row r="15" spans="1:70" x14ac:dyDescent="0.2">
      <c r="A15" s="1">
        <v>44126</v>
      </c>
      <c r="B15" t="s">
        <v>419</v>
      </c>
      <c r="C15" t="s">
        <v>72</v>
      </c>
      <c r="D15">
        <v>3</v>
      </c>
      <c r="E15">
        <v>1</v>
      </c>
      <c r="F15">
        <v>1</v>
      </c>
      <c r="G15" t="s">
        <v>60</v>
      </c>
      <c r="H15" t="s">
        <v>212</v>
      </c>
      <c r="I15">
        <v>0.183</v>
      </c>
      <c r="J15">
        <v>3.58</v>
      </c>
      <c r="K15">
        <v>100</v>
      </c>
      <c r="L15" t="s">
        <v>61</v>
      </c>
      <c r="M15" t="s">
        <v>213</v>
      </c>
      <c r="N15">
        <v>1.24</v>
      </c>
      <c r="O15">
        <v>21</v>
      </c>
      <c r="P15">
        <v>1000</v>
      </c>
      <c r="R15" s="4">
        <v>1</v>
      </c>
      <c r="S15" s="4">
        <v>1</v>
      </c>
      <c r="T15" s="4"/>
      <c r="U15" s="4">
        <f t="shared" si="0"/>
        <v>100</v>
      </c>
      <c r="V15" s="4">
        <f t="shared" si="1"/>
        <v>100</v>
      </c>
      <c r="W15" s="4">
        <f t="shared" si="2"/>
        <v>100</v>
      </c>
      <c r="X15" s="4"/>
      <c r="Y15" s="4"/>
      <c r="Z15" s="4"/>
      <c r="AA15" s="4"/>
      <c r="AB15" s="5"/>
      <c r="AC15" s="5"/>
      <c r="AD15" s="4">
        <v>1</v>
      </c>
      <c r="AE15" s="4"/>
      <c r="AF15" s="24">
        <f t="shared" si="4"/>
        <v>1000</v>
      </c>
      <c r="AG15" s="6">
        <f t="shared" si="5"/>
        <v>1000</v>
      </c>
      <c r="AH15" s="4">
        <f t="shared" si="6"/>
        <v>1000</v>
      </c>
      <c r="AK15" s="4"/>
      <c r="AL15" s="4"/>
      <c r="AM15" s="5"/>
      <c r="AN15" s="5"/>
    </row>
    <row r="16" spans="1:70" x14ac:dyDescent="0.2">
      <c r="A16" s="1">
        <v>44126</v>
      </c>
      <c r="B16" t="s">
        <v>419</v>
      </c>
      <c r="C16" t="s">
        <v>73</v>
      </c>
      <c r="D16">
        <v>5</v>
      </c>
      <c r="E16">
        <v>1</v>
      </c>
      <c r="F16">
        <v>1</v>
      </c>
      <c r="G16" t="s">
        <v>60</v>
      </c>
      <c r="H16" t="s">
        <v>212</v>
      </c>
      <c r="I16">
        <v>8.9599999999999999E-2</v>
      </c>
      <c r="J16">
        <v>1.92</v>
      </c>
      <c r="K16">
        <v>50</v>
      </c>
      <c r="L16" t="s">
        <v>61</v>
      </c>
      <c r="M16" t="s">
        <v>213</v>
      </c>
      <c r="N16">
        <v>0.86</v>
      </c>
      <c r="O16">
        <v>14.5</v>
      </c>
      <c r="P16">
        <v>500</v>
      </c>
      <c r="R16" s="4">
        <v>1</v>
      </c>
      <c r="S16" s="4">
        <v>1</v>
      </c>
      <c r="T16" s="4"/>
      <c r="U16" s="4">
        <f t="shared" si="0"/>
        <v>50</v>
      </c>
      <c r="V16" s="4">
        <f t="shared" si="1"/>
        <v>50</v>
      </c>
      <c r="W16" s="4">
        <f t="shared" si="2"/>
        <v>50</v>
      </c>
      <c r="X16" s="4"/>
      <c r="Y16" s="4"/>
      <c r="Z16" s="4"/>
      <c r="AA16" s="4"/>
      <c r="AB16" s="5"/>
      <c r="AC16" s="5"/>
      <c r="AD16" s="4">
        <v>1</v>
      </c>
      <c r="AE16" s="4"/>
      <c r="AF16" s="24">
        <f t="shared" si="4"/>
        <v>500</v>
      </c>
      <c r="AG16" s="6">
        <f t="shared" si="5"/>
        <v>500</v>
      </c>
      <c r="AH16" s="4">
        <f t="shared" si="6"/>
        <v>500</v>
      </c>
      <c r="AK16" s="4"/>
      <c r="AL16" s="4"/>
      <c r="AM16" s="5"/>
      <c r="AN16" s="5"/>
    </row>
    <row r="17" spans="1:70" x14ac:dyDescent="0.2">
      <c r="A17" s="1">
        <v>44126</v>
      </c>
      <c r="B17" t="s">
        <v>419</v>
      </c>
      <c r="C17" t="s">
        <v>73</v>
      </c>
      <c r="D17">
        <v>5</v>
      </c>
      <c r="E17">
        <v>1</v>
      </c>
      <c r="F17">
        <v>1</v>
      </c>
      <c r="G17" t="s">
        <v>60</v>
      </c>
      <c r="H17" t="s">
        <v>212</v>
      </c>
      <c r="I17">
        <v>8.8200000000000001E-2</v>
      </c>
      <c r="J17">
        <v>1.92</v>
      </c>
      <c r="K17">
        <v>50</v>
      </c>
      <c r="L17" t="s">
        <v>61</v>
      </c>
      <c r="M17" t="s">
        <v>213</v>
      </c>
      <c r="N17">
        <v>0.86599999999999999</v>
      </c>
      <c r="O17">
        <v>14.8</v>
      </c>
      <c r="P17">
        <v>500</v>
      </c>
      <c r="R17" s="4">
        <v>1</v>
      </c>
      <c r="S17" s="4">
        <v>1</v>
      </c>
      <c r="T17" s="4"/>
      <c r="U17" s="4">
        <f t="shared" si="0"/>
        <v>50</v>
      </c>
      <c r="V17" s="4">
        <f t="shared" si="1"/>
        <v>50</v>
      </c>
      <c r="W17" s="4">
        <f t="shared" si="2"/>
        <v>50</v>
      </c>
      <c r="X17" s="4"/>
      <c r="Y17" s="4"/>
      <c r="Z17" s="4"/>
      <c r="AA17" s="4"/>
      <c r="AB17" s="5"/>
      <c r="AC17" s="5"/>
      <c r="AD17" s="4">
        <v>1</v>
      </c>
      <c r="AE17" s="4"/>
      <c r="AF17" s="24">
        <f t="shared" si="4"/>
        <v>500</v>
      </c>
      <c r="AG17" s="6">
        <f t="shared" si="5"/>
        <v>500</v>
      </c>
      <c r="AH17" s="4">
        <f t="shared" si="6"/>
        <v>500</v>
      </c>
      <c r="AK17" s="4"/>
      <c r="AL17" s="4"/>
      <c r="AM17" s="5"/>
      <c r="AN17" s="5"/>
    </row>
    <row r="18" spans="1:70" x14ac:dyDescent="0.2">
      <c r="A18" s="1">
        <v>44126</v>
      </c>
      <c r="B18" t="s">
        <v>419</v>
      </c>
      <c r="C18" t="s">
        <v>74</v>
      </c>
      <c r="D18">
        <v>7</v>
      </c>
      <c r="E18">
        <v>1</v>
      </c>
      <c r="F18">
        <v>1</v>
      </c>
      <c r="G18" t="s">
        <v>60</v>
      </c>
      <c r="H18" t="s">
        <v>212</v>
      </c>
      <c r="I18">
        <v>4.4699999999999997E-2</v>
      </c>
      <c r="J18">
        <v>1.08</v>
      </c>
      <c r="K18">
        <v>25</v>
      </c>
      <c r="L18" t="s">
        <v>61</v>
      </c>
      <c r="M18" t="s">
        <v>213</v>
      </c>
      <c r="N18">
        <v>0.68</v>
      </c>
      <c r="O18">
        <v>11.5</v>
      </c>
      <c r="P18">
        <v>250</v>
      </c>
      <c r="R18" s="4">
        <v>1</v>
      </c>
      <c r="S18" s="4">
        <v>1</v>
      </c>
      <c r="T18" s="4"/>
      <c r="U18" s="4">
        <f t="shared" si="0"/>
        <v>25</v>
      </c>
      <c r="V18" s="4">
        <f t="shared" si="1"/>
        <v>25</v>
      </c>
      <c r="W18" s="4">
        <f t="shared" si="2"/>
        <v>25</v>
      </c>
      <c r="X18" s="4"/>
      <c r="Y18" s="4"/>
      <c r="Z18" s="4"/>
      <c r="AA18" s="4"/>
      <c r="AB18" s="5"/>
      <c r="AC18" s="5"/>
      <c r="AD18" s="4">
        <v>1</v>
      </c>
      <c r="AE18" s="4"/>
      <c r="AF18" s="24">
        <f t="shared" si="4"/>
        <v>250</v>
      </c>
      <c r="AG18" s="6">
        <f t="shared" si="5"/>
        <v>250</v>
      </c>
      <c r="AH18" s="4">
        <f t="shared" si="6"/>
        <v>250</v>
      </c>
      <c r="AK18" s="4"/>
      <c r="AL18" s="4"/>
      <c r="AM18" s="5"/>
      <c r="AN18" s="5"/>
    </row>
    <row r="19" spans="1:70" x14ac:dyDescent="0.2">
      <c r="A19" s="1">
        <v>44126</v>
      </c>
      <c r="B19" t="s">
        <v>419</v>
      </c>
      <c r="C19" t="s">
        <v>74</v>
      </c>
      <c r="D19">
        <v>7</v>
      </c>
      <c r="E19">
        <v>1</v>
      </c>
      <c r="F19">
        <v>1</v>
      </c>
      <c r="G19" t="s">
        <v>60</v>
      </c>
      <c r="H19" t="s">
        <v>212</v>
      </c>
      <c r="I19">
        <v>4.3900000000000002E-2</v>
      </c>
      <c r="J19">
        <v>1.05</v>
      </c>
      <c r="K19">
        <v>25</v>
      </c>
      <c r="L19" t="s">
        <v>61</v>
      </c>
      <c r="M19" t="s">
        <v>213</v>
      </c>
      <c r="N19">
        <v>0.64900000000000002</v>
      </c>
      <c r="O19">
        <v>11.1</v>
      </c>
      <c r="P19">
        <v>250</v>
      </c>
      <c r="R19" s="4">
        <v>1</v>
      </c>
      <c r="S19" s="4">
        <v>1</v>
      </c>
      <c r="T19" s="4"/>
      <c r="U19" s="4">
        <f t="shared" si="0"/>
        <v>25</v>
      </c>
      <c r="V19" s="4">
        <f t="shared" si="1"/>
        <v>25</v>
      </c>
      <c r="W19" s="4">
        <f t="shared" si="2"/>
        <v>25</v>
      </c>
      <c r="X19" s="4"/>
      <c r="Y19" s="4"/>
      <c r="Z19" s="4"/>
      <c r="AA19" s="4"/>
      <c r="AB19" s="5"/>
      <c r="AC19" s="5"/>
      <c r="AD19" s="4">
        <v>1</v>
      </c>
      <c r="AE19" s="4"/>
      <c r="AF19" s="24">
        <f t="shared" si="4"/>
        <v>250</v>
      </c>
      <c r="AG19" s="6">
        <f t="shared" si="5"/>
        <v>250</v>
      </c>
      <c r="AH19" s="4">
        <f t="shared" si="6"/>
        <v>250</v>
      </c>
      <c r="AK19" s="4"/>
      <c r="AL19" s="4"/>
      <c r="AM19" s="5"/>
      <c r="AN19" s="5"/>
    </row>
    <row r="20" spans="1:70" x14ac:dyDescent="0.2">
      <c r="A20" s="1">
        <v>44126</v>
      </c>
      <c r="B20" t="s">
        <v>419</v>
      </c>
      <c r="C20" t="s">
        <v>76</v>
      </c>
      <c r="D20">
        <v>9</v>
      </c>
      <c r="E20">
        <v>1</v>
      </c>
      <c r="F20">
        <v>1</v>
      </c>
      <c r="G20" t="s">
        <v>60</v>
      </c>
      <c r="H20" t="s">
        <v>212</v>
      </c>
      <c r="I20">
        <v>4.2299999999999997E-2</v>
      </c>
      <c r="J20">
        <v>0.57699999999999996</v>
      </c>
      <c r="K20">
        <v>10</v>
      </c>
      <c r="L20" t="s">
        <v>61</v>
      </c>
      <c r="M20" t="s">
        <v>213</v>
      </c>
      <c r="N20">
        <v>0.53800000000000003</v>
      </c>
      <c r="O20">
        <v>9.1300000000000008</v>
      </c>
      <c r="P20">
        <v>100</v>
      </c>
      <c r="R20" s="4">
        <v>1</v>
      </c>
      <c r="S20" s="4">
        <v>1</v>
      </c>
      <c r="T20" s="4"/>
      <c r="U20" s="4">
        <f t="shared" si="0"/>
        <v>10</v>
      </c>
      <c r="V20" s="4">
        <f t="shared" si="1"/>
        <v>10</v>
      </c>
      <c r="W20" s="4">
        <f t="shared" si="2"/>
        <v>10</v>
      </c>
      <c r="X20" s="4"/>
      <c r="Y20" s="4"/>
      <c r="Z20" s="4"/>
      <c r="AA20" s="4"/>
      <c r="AB20" s="5"/>
      <c r="AC20" s="5"/>
      <c r="AD20" s="4">
        <v>1</v>
      </c>
      <c r="AE20" s="4"/>
      <c r="AF20" s="24">
        <f t="shared" si="4"/>
        <v>100</v>
      </c>
      <c r="AG20" s="6">
        <f t="shared" si="5"/>
        <v>100</v>
      </c>
      <c r="AH20" s="4">
        <f t="shared" si="6"/>
        <v>100</v>
      </c>
      <c r="AK20" s="4"/>
      <c r="AL20" s="4"/>
      <c r="AM20" s="5"/>
      <c r="AN20" s="5"/>
    </row>
    <row r="21" spans="1:70" x14ac:dyDescent="0.2">
      <c r="A21" s="1">
        <v>44126</v>
      </c>
      <c r="B21" t="s">
        <v>419</v>
      </c>
      <c r="C21" t="s">
        <v>76</v>
      </c>
      <c r="D21">
        <v>9</v>
      </c>
      <c r="E21">
        <v>1</v>
      </c>
      <c r="F21">
        <v>1</v>
      </c>
      <c r="G21" t="s">
        <v>60</v>
      </c>
      <c r="H21" t="s">
        <v>212</v>
      </c>
      <c r="I21">
        <v>4.4200000000000003E-2</v>
      </c>
      <c r="J21">
        <v>0.78300000000000003</v>
      </c>
      <c r="K21">
        <v>10</v>
      </c>
      <c r="L21" t="s">
        <v>61</v>
      </c>
      <c r="M21" t="s">
        <v>213</v>
      </c>
      <c r="N21">
        <v>0.54100000000000004</v>
      </c>
      <c r="O21">
        <v>9.18</v>
      </c>
      <c r="P21">
        <v>100</v>
      </c>
      <c r="R21" s="4">
        <v>1</v>
      </c>
      <c r="S21" s="4">
        <v>1</v>
      </c>
      <c r="T21" s="4"/>
      <c r="U21" s="4">
        <f t="shared" si="0"/>
        <v>10</v>
      </c>
      <c r="V21" s="4">
        <f t="shared" si="1"/>
        <v>10</v>
      </c>
      <c r="W21" s="4">
        <f t="shared" si="2"/>
        <v>10</v>
      </c>
      <c r="X21" s="4"/>
      <c r="Y21" s="4"/>
      <c r="Z21" s="4"/>
      <c r="AA21" s="4"/>
      <c r="AB21" s="5"/>
      <c r="AC21" s="5"/>
      <c r="AD21" s="4">
        <v>1</v>
      </c>
      <c r="AE21" s="4"/>
      <c r="AF21" s="24">
        <f t="shared" si="4"/>
        <v>100</v>
      </c>
      <c r="AG21" s="6">
        <f t="shared" si="5"/>
        <v>100</v>
      </c>
      <c r="AH21" s="4">
        <f t="shared" si="6"/>
        <v>100</v>
      </c>
      <c r="AK21" s="4"/>
      <c r="AL21" s="4"/>
      <c r="AM21" s="5"/>
      <c r="AN21" s="5"/>
    </row>
    <row r="22" spans="1:70" x14ac:dyDescent="0.2">
      <c r="A22" s="1">
        <v>44126</v>
      </c>
      <c r="B22" t="s">
        <v>419</v>
      </c>
      <c r="C22" t="s">
        <v>420</v>
      </c>
      <c r="D22">
        <v>11</v>
      </c>
      <c r="E22">
        <v>1</v>
      </c>
      <c r="F22">
        <v>1</v>
      </c>
      <c r="G22" t="s">
        <v>60</v>
      </c>
      <c r="H22" t="s">
        <v>212</v>
      </c>
      <c r="I22">
        <v>-2.0899999999999998E-2</v>
      </c>
      <c r="J22">
        <v>-0.33500000000000002</v>
      </c>
      <c r="K22">
        <v>5</v>
      </c>
      <c r="L22" t="s">
        <v>61</v>
      </c>
      <c r="M22" t="s">
        <v>213</v>
      </c>
      <c r="N22">
        <v>0.51300000000000001</v>
      </c>
      <c r="O22">
        <v>8.6999999999999993</v>
      </c>
      <c r="P22">
        <v>50</v>
      </c>
      <c r="R22" s="4">
        <v>1</v>
      </c>
      <c r="S22" s="4">
        <v>1</v>
      </c>
      <c r="T22" s="4"/>
      <c r="U22" s="4">
        <f t="shared" si="0"/>
        <v>5</v>
      </c>
      <c r="V22" s="4">
        <f t="shared" si="1"/>
        <v>5</v>
      </c>
      <c r="W22" s="4">
        <f t="shared" si="2"/>
        <v>5</v>
      </c>
      <c r="X22" s="4"/>
      <c r="Y22" s="4"/>
      <c r="Z22" s="4"/>
      <c r="AA22" s="4"/>
      <c r="AB22" s="5"/>
      <c r="AC22" s="5"/>
      <c r="AD22" s="4">
        <v>1</v>
      </c>
      <c r="AE22" s="4"/>
      <c r="AF22" s="24">
        <f t="shared" si="4"/>
        <v>50</v>
      </c>
      <c r="AG22" s="6">
        <f t="shared" si="5"/>
        <v>50</v>
      </c>
      <c r="AH22" s="4">
        <f t="shared" si="6"/>
        <v>50</v>
      </c>
      <c r="AK22" s="4"/>
      <c r="AL22" s="4"/>
      <c r="AM22" s="5"/>
      <c r="AN22" s="5"/>
    </row>
    <row r="23" spans="1:70" x14ac:dyDescent="0.2">
      <c r="A23" s="1">
        <v>44126</v>
      </c>
      <c r="B23" t="s">
        <v>419</v>
      </c>
      <c r="C23" t="s">
        <v>420</v>
      </c>
      <c r="D23">
        <v>11</v>
      </c>
      <c r="E23">
        <v>1</v>
      </c>
      <c r="F23">
        <v>1</v>
      </c>
      <c r="G23" t="s">
        <v>60</v>
      </c>
      <c r="H23" t="s">
        <v>212</v>
      </c>
      <c r="I23">
        <v>2.12E-2</v>
      </c>
      <c r="J23">
        <v>0.439</v>
      </c>
      <c r="K23">
        <v>5</v>
      </c>
      <c r="L23" t="s">
        <v>61</v>
      </c>
      <c r="M23" t="s">
        <v>213</v>
      </c>
      <c r="N23">
        <v>0.54400000000000004</v>
      </c>
      <c r="O23">
        <v>9.1999999999999993</v>
      </c>
      <c r="P23">
        <v>50</v>
      </c>
      <c r="R23" s="4">
        <v>1</v>
      </c>
      <c r="S23" s="4">
        <v>1</v>
      </c>
      <c r="T23" s="4"/>
      <c r="U23" s="4">
        <f t="shared" si="0"/>
        <v>5</v>
      </c>
      <c r="V23" s="4">
        <f t="shared" si="1"/>
        <v>5</v>
      </c>
      <c r="W23" s="4">
        <f t="shared" si="2"/>
        <v>5</v>
      </c>
      <c r="X23" s="4"/>
      <c r="Y23" s="4"/>
      <c r="Z23" s="4"/>
      <c r="AA23" s="4"/>
      <c r="AB23" s="5"/>
      <c r="AC23" s="5"/>
      <c r="AD23" s="4">
        <v>1</v>
      </c>
      <c r="AE23" s="4"/>
      <c r="AF23" s="24">
        <f t="shared" si="4"/>
        <v>50</v>
      </c>
      <c r="AG23" s="6">
        <f t="shared" si="5"/>
        <v>50</v>
      </c>
      <c r="AH23" s="4">
        <f t="shared" si="6"/>
        <v>50</v>
      </c>
      <c r="AK23" s="4"/>
      <c r="AL23" s="4"/>
      <c r="AM23" s="5"/>
      <c r="AN23" s="5"/>
    </row>
    <row r="24" spans="1:70" x14ac:dyDescent="0.2">
      <c r="A24" s="1">
        <v>44126</v>
      </c>
      <c r="B24" t="s">
        <v>419</v>
      </c>
      <c r="C24" t="s">
        <v>421</v>
      </c>
      <c r="D24">
        <v>12</v>
      </c>
      <c r="E24">
        <v>1</v>
      </c>
      <c r="F24">
        <v>1</v>
      </c>
      <c r="G24" t="s">
        <v>60</v>
      </c>
      <c r="H24" t="s">
        <v>212</v>
      </c>
      <c r="I24">
        <v>2.0500000000000001E-2</v>
      </c>
      <c r="J24">
        <v>0.377</v>
      </c>
      <c r="K24">
        <v>2.5</v>
      </c>
      <c r="L24" t="s">
        <v>61</v>
      </c>
      <c r="M24" t="s">
        <v>213</v>
      </c>
      <c r="N24">
        <v>0.45900000000000002</v>
      </c>
      <c r="O24">
        <v>7.77</v>
      </c>
      <c r="P24">
        <v>25</v>
      </c>
      <c r="R24" s="4">
        <v>1</v>
      </c>
      <c r="S24" s="4">
        <v>1</v>
      </c>
      <c r="T24" s="4"/>
      <c r="U24" s="4">
        <f t="shared" si="0"/>
        <v>2.5</v>
      </c>
      <c r="V24" s="4">
        <f t="shared" si="1"/>
        <v>2.5</v>
      </c>
      <c r="W24" s="4">
        <f t="shared" si="2"/>
        <v>2.5</v>
      </c>
      <c r="X24" s="4"/>
      <c r="Y24" s="4"/>
      <c r="Z24" s="4"/>
      <c r="AA24" s="4"/>
      <c r="AB24" s="5"/>
      <c r="AC24" s="5"/>
      <c r="AD24" s="4">
        <v>1</v>
      </c>
      <c r="AE24" s="4"/>
      <c r="AF24" s="24">
        <f t="shared" si="4"/>
        <v>25</v>
      </c>
      <c r="AG24" s="6">
        <f t="shared" si="5"/>
        <v>25</v>
      </c>
      <c r="AH24" s="4">
        <f t="shared" si="6"/>
        <v>25</v>
      </c>
      <c r="AK24" s="4"/>
      <c r="AL24" s="4"/>
      <c r="AM24" s="5"/>
      <c r="AN24" s="5"/>
    </row>
    <row r="25" spans="1:70" x14ac:dyDescent="0.2">
      <c r="A25" s="1">
        <v>44126</v>
      </c>
      <c r="B25" t="s">
        <v>419</v>
      </c>
      <c r="C25" t="s">
        <v>421</v>
      </c>
      <c r="D25">
        <v>12</v>
      </c>
      <c r="E25">
        <v>1</v>
      </c>
      <c r="F25">
        <v>1</v>
      </c>
      <c r="G25" t="s">
        <v>60</v>
      </c>
      <c r="H25" t="s">
        <v>212</v>
      </c>
      <c r="I25">
        <v>1.9599999999999999E-2</v>
      </c>
      <c r="J25">
        <v>0.37</v>
      </c>
      <c r="K25">
        <v>2.5</v>
      </c>
      <c r="L25" t="s">
        <v>61</v>
      </c>
      <c r="M25" t="s">
        <v>213</v>
      </c>
      <c r="N25">
        <v>0.44700000000000001</v>
      </c>
      <c r="O25">
        <v>7.69</v>
      </c>
      <c r="P25">
        <v>25</v>
      </c>
      <c r="R25" s="4">
        <v>1</v>
      </c>
      <c r="S25" s="4">
        <v>1</v>
      </c>
      <c r="T25" s="4"/>
      <c r="U25" s="4">
        <f t="shared" si="0"/>
        <v>2.5</v>
      </c>
      <c r="V25" s="4">
        <f t="shared" si="1"/>
        <v>2.5</v>
      </c>
      <c r="W25" s="4">
        <f t="shared" si="2"/>
        <v>2.5</v>
      </c>
      <c r="X25" s="4"/>
      <c r="Y25" s="4"/>
      <c r="Z25" s="4"/>
      <c r="AA25" s="4"/>
      <c r="AB25" s="5"/>
      <c r="AC25" s="5"/>
      <c r="AD25" s="4">
        <v>1</v>
      </c>
      <c r="AE25" s="4"/>
      <c r="AF25" s="24">
        <f t="shared" si="4"/>
        <v>25</v>
      </c>
      <c r="AG25" s="6">
        <f t="shared" si="5"/>
        <v>25</v>
      </c>
      <c r="AH25" s="4">
        <f t="shared" si="6"/>
        <v>25</v>
      </c>
      <c r="AK25" s="4"/>
      <c r="AL25" s="4"/>
      <c r="AM25" s="5"/>
      <c r="AN25" s="5"/>
    </row>
    <row r="26" spans="1:70" x14ac:dyDescent="0.2">
      <c r="A26" s="1">
        <v>44126</v>
      </c>
      <c r="B26" t="s">
        <v>419</v>
      </c>
      <c r="C26" t="s">
        <v>422</v>
      </c>
      <c r="D26" t="s">
        <v>423</v>
      </c>
      <c r="E26">
        <v>1</v>
      </c>
      <c r="F26">
        <v>1</v>
      </c>
      <c r="G26" t="s">
        <v>60</v>
      </c>
      <c r="H26" t="s">
        <v>212</v>
      </c>
      <c r="I26">
        <v>2.89</v>
      </c>
      <c r="J26">
        <v>51.1</v>
      </c>
      <c r="K26">
        <v>10500</v>
      </c>
      <c r="L26" t="s">
        <v>61</v>
      </c>
      <c r="M26" t="s">
        <v>213</v>
      </c>
      <c r="N26">
        <v>1.29</v>
      </c>
      <c r="O26">
        <v>21.8</v>
      </c>
      <c r="P26">
        <v>982</v>
      </c>
      <c r="R26" s="4">
        <v>1</v>
      </c>
      <c r="S26" s="4">
        <v>1</v>
      </c>
      <c r="T26" s="4"/>
      <c r="U26" s="4">
        <f t="shared" si="0"/>
        <v>10500</v>
      </c>
      <c r="V26" s="4">
        <f t="shared" si="1"/>
        <v>10500</v>
      </c>
      <c r="W26" s="4">
        <f t="shared" si="2"/>
        <v>10500</v>
      </c>
      <c r="X26" s="4"/>
      <c r="Y26" s="4"/>
      <c r="Z26" s="4"/>
      <c r="AA26" s="4"/>
      <c r="AB26" s="5"/>
      <c r="AC26" s="5"/>
      <c r="AD26" s="4">
        <v>1</v>
      </c>
      <c r="AE26" s="4"/>
      <c r="AF26" s="24">
        <f t="shared" si="4"/>
        <v>982</v>
      </c>
      <c r="AG26" s="6">
        <f t="shared" si="5"/>
        <v>982</v>
      </c>
      <c r="AH26" s="4">
        <f t="shared" si="6"/>
        <v>982</v>
      </c>
      <c r="AK26" s="4"/>
      <c r="AL26" s="4"/>
      <c r="AM26" s="5"/>
      <c r="AN26" s="5"/>
    </row>
    <row r="27" spans="1:70" x14ac:dyDescent="0.2">
      <c r="A27" s="1">
        <v>44126</v>
      </c>
      <c r="B27" t="s">
        <v>419</v>
      </c>
      <c r="C27" t="s">
        <v>424</v>
      </c>
      <c r="D27" t="s">
        <v>425</v>
      </c>
      <c r="E27">
        <v>1</v>
      </c>
      <c r="F27">
        <v>1</v>
      </c>
      <c r="G27" t="s">
        <v>60</v>
      </c>
      <c r="H27" t="s">
        <v>212</v>
      </c>
      <c r="I27">
        <v>0.115</v>
      </c>
      <c r="J27">
        <v>1.4</v>
      </c>
      <c r="K27">
        <v>21.7</v>
      </c>
      <c r="L27" t="s">
        <v>61</v>
      </c>
      <c r="M27" t="s">
        <v>213</v>
      </c>
      <c r="N27">
        <v>1.36</v>
      </c>
      <c r="O27">
        <v>23.4</v>
      </c>
      <c r="P27">
        <v>1100</v>
      </c>
      <c r="R27" s="4">
        <v>1</v>
      </c>
      <c r="S27" s="4">
        <v>1</v>
      </c>
      <c r="T27" s="4"/>
      <c r="U27" s="4">
        <f t="shared" si="0"/>
        <v>21.7</v>
      </c>
      <c r="V27" s="4">
        <f t="shared" si="1"/>
        <v>21.7</v>
      </c>
      <c r="W27" s="4">
        <f t="shared" si="2"/>
        <v>21.7</v>
      </c>
      <c r="X27" s="4"/>
      <c r="Y27" s="4"/>
      <c r="Z27" s="4"/>
      <c r="AA27" s="4"/>
      <c r="AB27" s="5"/>
      <c r="AC27" s="5"/>
      <c r="AD27" s="4">
        <v>1</v>
      </c>
      <c r="AE27" s="4"/>
      <c r="AF27" s="24">
        <f t="shared" si="4"/>
        <v>1100</v>
      </c>
      <c r="AG27" s="6">
        <f t="shared" si="5"/>
        <v>1100</v>
      </c>
      <c r="AH27" s="4">
        <f t="shared" si="6"/>
        <v>1100</v>
      </c>
      <c r="AK27" s="4"/>
      <c r="AL27" s="4"/>
      <c r="AM27" s="5"/>
      <c r="AN27" s="5"/>
    </row>
    <row r="28" spans="1:70" x14ac:dyDescent="0.2">
      <c r="A28" s="1">
        <v>44126</v>
      </c>
      <c r="B28" t="s">
        <v>419</v>
      </c>
      <c r="C28" t="s">
        <v>426</v>
      </c>
      <c r="D28" t="s">
        <v>427</v>
      </c>
      <c r="E28">
        <v>1</v>
      </c>
      <c r="F28">
        <v>1</v>
      </c>
      <c r="G28" t="s">
        <v>60</v>
      </c>
      <c r="H28" t="s">
        <v>212</v>
      </c>
      <c r="I28">
        <v>2.0899999999999998E-2</v>
      </c>
      <c r="J28">
        <v>0.376</v>
      </c>
      <c r="K28">
        <v>4.5599999999999996</v>
      </c>
      <c r="L28" t="s">
        <v>61</v>
      </c>
      <c r="M28" t="s">
        <v>213</v>
      </c>
      <c r="N28">
        <v>0.42799999999999999</v>
      </c>
      <c r="O28">
        <v>7.22</v>
      </c>
      <c r="P28">
        <v>-22.2</v>
      </c>
      <c r="R28" s="4">
        <v>1</v>
      </c>
      <c r="S28" s="4">
        <v>1</v>
      </c>
      <c r="T28" s="4"/>
      <c r="U28" s="4">
        <f t="shared" si="0"/>
        <v>4.5599999999999996</v>
      </c>
      <c r="V28" s="4">
        <f t="shared" si="1"/>
        <v>4.5599999999999996</v>
      </c>
      <c r="W28" s="4">
        <f t="shared" si="2"/>
        <v>4.5599999999999996</v>
      </c>
      <c r="X28" s="4"/>
      <c r="Y28" s="4"/>
      <c r="Z28" s="4"/>
      <c r="AA28" s="4"/>
      <c r="AB28" s="5"/>
      <c r="AC28" s="5"/>
      <c r="AD28" s="4">
        <v>1</v>
      </c>
      <c r="AE28" s="4"/>
      <c r="AF28" s="24">
        <f t="shared" si="4"/>
        <v>-22.2</v>
      </c>
      <c r="AG28" s="6">
        <f t="shared" si="5"/>
        <v>-22.2</v>
      </c>
      <c r="AH28" s="4">
        <f t="shared" si="6"/>
        <v>-22.2</v>
      </c>
      <c r="AK28" s="4"/>
      <c r="AL28" s="4"/>
      <c r="AM28" s="5"/>
      <c r="AN28" s="5"/>
    </row>
    <row r="29" spans="1:70" x14ac:dyDescent="0.2">
      <c r="A29" s="1">
        <v>44126</v>
      </c>
      <c r="B29" t="s">
        <v>428</v>
      </c>
      <c r="C29" t="s">
        <v>422</v>
      </c>
      <c r="D29" t="s">
        <v>423</v>
      </c>
      <c r="E29">
        <v>1</v>
      </c>
      <c r="F29">
        <v>1</v>
      </c>
      <c r="G29" t="s">
        <v>60</v>
      </c>
      <c r="H29" t="s">
        <v>212</v>
      </c>
      <c r="I29">
        <v>2.91</v>
      </c>
      <c r="J29">
        <v>51.4</v>
      </c>
      <c r="K29">
        <v>-544</v>
      </c>
      <c r="L29" t="s">
        <v>61</v>
      </c>
      <c r="M29" t="s">
        <v>213</v>
      </c>
      <c r="N29">
        <v>1.34</v>
      </c>
      <c r="O29">
        <v>22.7</v>
      </c>
      <c r="P29">
        <v>1070</v>
      </c>
      <c r="Q29" s="4">
        <f>100*O29/O30</f>
        <v>93.415637860082299</v>
      </c>
      <c r="R29" s="4">
        <v>1</v>
      </c>
      <c r="S29" s="4">
        <v>1</v>
      </c>
      <c r="T29" s="4"/>
      <c r="U29" s="4">
        <f t="shared" si="0"/>
        <v>-544</v>
      </c>
      <c r="V29" s="4">
        <f t="shared" si="1"/>
        <v>-544</v>
      </c>
      <c r="W29" s="4">
        <f t="shared" si="2"/>
        <v>-544</v>
      </c>
      <c r="X29" s="4"/>
      <c r="Y29" s="4"/>
      <c r="Z29" s="4"/>
      <c r="AA29" s="4"/>
      <c r="AB29" s="5"/>
      <c r="AC29" s="5"/>
      <c r="AD29" s="4">
        <v>1</v>
      </c>
      <c r="AE29" s="4"/>
      <c r="AF29" s="24">
        <f t="shared" si="4"/>
        <v>1070</v>
      </c>
      <c r="AG29" s="6">
        <f t="shared" si="5"/>
        <v>1070</v>
      </c>
      <c r="AH29" s="4">
        <f t="shared" si="6"/>
        <v>1070</v>
      </c>
      <c r="AI29" s="5"/>
      <c r="AJ29" s="5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44126</v>
      </c>
      <c r="B30" t="s">
        <v>428</v>
      </c>
      <c r="C30" t="s">
        <v>424</v>
      </c>
      <c r="D30" t="s">
        <v>425</v>
      </c>
      <c r="E30">
        <v>1</v>
      </c>
      <c r="F30">
        <v>1</v>
      </c>
      <c r="G30" t="s">
        <v>60</v>
      </c>
      <c r="H30" t="s">
        <v>212</v>
      </c>
      <c r="I30">
        <v>0.11</v>
      </c>
      <c r="J30">
        <v>1.36</v>
      </c>
      <c r="K30">
        <v>33.9</v>
      </c>
      <c r="L30" t="s">
        <v>61</v>
      </c>
      <c r="M30" t="s">
        <v>213</v>
      </c>
      <c r="N30">
        <v>1.43</v>
      </c>
      <c r="O30">
        <v>24.3</v>
      </c>
      <c r="P30">
        <v>1180</v>
      </c>
      <c r="Q30" s="4"/>
      <c r="R30" s="4">
        <v>1</v>
      </c>
      <c r="S30" s="4">
        <v>1</v>
      </c>
      <c r="T30" s="4"/>
      <c r="U30" s="4">
        <f t="shared" si="0"/>
        <v>33.9</v>
      </c>
      <c r="V30" s="4">
        <f t="shared" si="1"/>
        <v>33.9</v>
      </c>
      <c r="W30" s="4">
        <f t="shared" si="2"/>
        <v>33.9</v>
      </c>
      <c r="X30" s="4"/>
      <c r="Y30" s="4"/>
      <c r="Z30" s="4"/>
      <c r="AA30" s="4"/>
      <c r="AB30" s="5"/>
      <c r="AC30" s="5"/>
      <c r="AD30" s="4">
        <v>1</v>
      </c>
      <c r="AE30" s="4"/>
      <c r="AF30" s="24">
        <f t="shared" si="4"/>
        <v>1180</v>
      </c>
      <c r="AG30" s="6">
        <f t="shared" si="5"/>
        <v>1180</v>
      </c>
      <c r="AH30" s="4">
        <f t="shared" si="6"/>
        <v>1180</v>
      </c>
      <c r="AI30" s="5"/>
      <c r="AJ30" s="5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44126</v>
      </c>
      <c r="B31" t="s">
        <v>428</v>
      </c>
      <c r="C31" t="s">
        <v>429</v>
      </c>
      <c r="D31">
        <v>7</v>
      </c>
      <c r="E31">
        <v>1</v>
      </c>
      <c r="F31">
        <v>1</v>
      </c>
      <c r="G31" t="s">
        <v>60</v>
      </c>
      <c r="H31" t="s">
        <v>212</v>
      </c>
      <c r="I31">
        <v>4.8899999999999999E-2</v>
      </c>
      <c r="J31">
        <v>1.1399999999999999</v>
      </c>
      <c r="K31">
        <v>26.9</v>
      </c>
      <c r="L31" t="s">
        <v>61</v>
      </c>
      <c r="M31" t="s">
        <v>213</v>
      </c>
      <c r="N31">
        <v>0.66300000000000003</v>
      </c>
      <c r="O31">
        <v>11.2</v>
      </c>
      <c r="P31">
        <v>251</v>
      </c>
      <c r="Q31" s="4"/>
      <c r="R31" s="4">
        <v>1</v>
      </c>
      <c r="S31" s="4">
        <v>1</v>
      </c>
      <c r="T31" s="4"/>
      <c r="U31" s="4">
        <f t="shared" si="0"/>
        <v>26.9</v>
      </c>
      <c r="V31" s="4">
        <f t="shared" si="1"/>
        <v>26.9</v>
      </c>
      <c r="W31" s="4">
        <f t="shared" si="2"/>
        <v>26.9</v>
      </c>
      <c r="X31" s="4"/>
      <c r="Y31" s="4"/>
      <c r="Z31" s="4"/>
      <c r="AA31" s="4"/>
      <c r="AB31" s="5"/>
      <c r="AC31" s="5"/>
      <c r="AD31" s="4">
        <v>1</v>
      </c>
      <c r="AE31" s="4"/>
      <c r="AF31" s="24">
        <f t="shared" si="4"/>
        <v>251</v>
      </c>
      <c r="AG31" s="6">
        <f t="shared" si="5"/>
        <v>251</v>
      </c>
      <c r="AH31" s="4">
        <f t="shared" si="6"/>
        <v>251</v>
      </c>
      <c r="AI31" s="5"/>
      <c r="AJ31" s="5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44126</v>
      </c>
      <c r="B32" t="s">
        <v>428</v>
      </c>
      <c r="C32" t="s">
        <v>66</v>
      </c>
      <c r="D32" t="s">
        <v>11</v>
      </c>
      <c r="E32">
        <v>1</v>
      </c>
      <c r="F32">
        <v>1</v>
      </c>
      <c r="G32" t="s">
        <v>60</v>
      </c>
      <c r="H32" t="s">
        <v>212</v>
      </c>
      <c r="I32">
        <v>-1.29E-2</v>
      </c>
      <c r="J32">
        <v>-0.28699999999999998</v>
      </c>
      <c r="K32">
        <v>-20.8</v>
      </c>
      <c r="L32" t="s">
        <v>61</v>
      </c>
      <c r="M32" t="s">
        <v>213</v>
      </c>
      <c r="N32">
        <v>-2.3900000000000002E-3</v>
      </c>
      <c r="O32">
        <v>-6.4500000000000002E-2</v>
      </c>
      <c r="P32">
        <v>-513</v>
      </c>
      <c r="Q32" s="4"/>
      <c r="R32" s="4">
        <v>1</v>
      </c>
      <c r="S32" s="4">
        <v>1</v>
      </c>
      <c r="T32" s="4"/>
      <c r="U32" s="4">
        <f t="shared" si="0"/>
        <v>-20.8</v>
      </c>
      <c r="V32" s="4">
        <f t="shared" si="1"/>
        <v>-20.8</v>
      </c>
      <c r="W32" s="4">
        <f t="shared" si="2"/>
        <v>-20.8</v>
      </c>
      <c r="X32" s="4"/>
      <c r="Y32" s="4"/>
      <c r="Z32" s="4"/>
      <c r="AA32" s="4"/>
      <c r="AB32" s="5"/>
      <c r="AC32" s="5"/>
      <c r="AD32" s="4">
        <v>1</v>
      </c>
      <c r="AE32" s="4"/>
      <c r="AF32" s="24">
        <f t="shared" si="4"/>
        <v>-513</v>
      </c>
      <c r="AG32" s="6">
        <f t="shared" si="5"/>
        <v>-513</v>
      </c>
      <c r="AH32" s="4">
        <f t="shared" si="6"/>
        <v>-513</v>
      </c>
      <c r="AI32" s="5"/>
      <c r="AJ32" s="5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44126</v>
      </c>
      <c r="B33" t="s">
        <v>428</v>
      </c>
      <c r="C33" t="s">
        <v>224</v>
      </c>
      <c r="D33">
        <v>18</v>
      </c>
      <c r="E33">
        <v>1</v>
      </c>
      <c r="F33">
        <v>1</v>
      </c>
      <c r="G33" t="s">
        <v>60</v>
      </c>
      <c r="H33" t="s">
        <v>212</v>
      </c>
      <c r="I33">
        <v>7.79E-3</v>
      </c>
      <c r="J33">
        <v>-8.8800000000000004E-2</v>
      </c>
      <c r="K33">
        <v>-13.9</v>
      </c>
      <c r="L33" t="s">
        <v>61</v>
      </c>
      <c r="M33" t="s">
        <v>213</v>
      </c>
      <c r="N33">
        <v>0.41699999999999998</v>
      </c>
      <c r="O33">
        <v>7.12</v>
      </c>
      <c r="P33">
        <v>-27.1</v>
      </c>
      <c r="Q33" s="4"/>
      <c r="R33" s="4">
        <v>1</v>
      </c>
      <c r="S33" s="4">
        <v>1</v>
      </c>
      <c r="T33" s="4"/>
      <c r="U33" s="4">
        <f t="shared" ref="U33:U73" si="7">K33</f>
        <v>-13.9</v>
      </c>
      <c r="V33" s="4">
        <f t="shared" ref="V33:V74" si="8">IF(R33=1,U33,(U33-6.8))</f>
        <v>-13.9</v>
      </c>
      <c r="W33" s="4">
        <f t="shared" ref="W33:W74" si="9">IF(R33=1,U33,(V33*R33))</f>
        <v>-13.9</v>
      </c>
      <c r="X33" s="4"/>
      <c r="Y33" s="4"/>
      <c r="Z33" s="4"/>
      <c r="AA33" s="4"/>
      <c r="AB33" s="5"/>
      <c r="AC33" s="5"/>
      <c r="AD33" s="4">
        <v>1</v>
      </c>
      <c r="AE33" s="4"/>
      <c r="AF33" s="24">
        <f t="shared" si="4"/>
        <v>-27.1</v>
      </c>
      <c r="AG33" s="6">
        <f t="shared" si="5"/>
        <v>-27.1</v>
      </c>
      <c r="AH33" s="4">
        <f t="shared" si="6"/>
        <v>-27.1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44126</v>
      </c>
      <c r="B34" t="s">
        <v>428</v>
      </c>
      <c r="C34" t="s">
        <v>225</v>
      </c>
      <c r="D34">
        <v>19</v>
      </c>
      <c r="E34">
        <v>1</v>
      </c>
      <c r="F34">
        <v>1</v>
      </c>
      <c r="G34" t="s">
        <v>60</v>
      </c>
      <c r="H34" t="s">
        <v>212</v>
      </c>
      <c r="I34">
        <v>2.0199999999999999E-2</v>
      </c>
      <c r="J34">
        <v>0.36599999999999999</v>
      </c>
      <c r="K34">
        <v>1.55</v>
      </c>
      <c r="L34" t="s">
        <v>61</v>
      </c>
      <c r="M34" t="s">
        <v>213</v>
      </c>
      <c r="N34">
        <v>0.42199999999999999</v>
      </c>
      <c r="O34">
        <v>7.15</v>
      </c>
      <c r="P34">
        <v>-25</v>
      </c>
      <c r="Q34" s="4"/>
      <c r="R34" s="4">
        <v>1</v>
      </c>
      <c r="S34" s="4">
        <v>1</v>
      </c>
      <c r="T34" s="4"/>
      <c r="U34" s="4">
        <f t="shared" si="7"/>
        <v>1.55</v>
      </c>
      <c r="V34" s="4">
        <f t="shared" si="8"/>
        <v>1.55</v>
      </c>
      <c r="W34" s="4">
        <f t="shared" si="9"/>
        <v>1.55</v>
      </c>
      <c r="X34" s="4"/>
      <c r="Y34" s="4"/>
      <c r="Z34" s="4"/>
      <c r="AA34" s="4"/>
      <c r="AB34" s="5"/>
      <c r="AC34" s="5"/>
      <c r="AD34" s="4">
        <v>1</v>
      </c>
      <c r="AE34" s="4"/>
      <c r="AF34" s="24">
        <f t="shared" si="4"/>
        <v>-25</v>
      </c>
      <c r="AG34" s="6">
        <f t="shared" si="5"/>
        <v>-25</v>
      </c>
      <c r="AH34" s="4">
        <f t="shared" si="6"/>
        <v>-25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44126</v>
      </c>
      <c r="B35" t="s">
        <v>428</v>
      </c>
      <c r="C35" t="s">
        <v>226</v>
      </c>
      <c r="D35">
        <v>20</v>
      </c>
      <c r="E35">
        <v>1</v>
      </c>
      <c r="F35">
        <v>1</v>
      </c>
      <c r="G35" t="s">
        <v>60</v>
      </c>
      <c r="H35" t="s">
        <v>212</v>
      </c>
      <c r="I35">
        <v>2.0299999999999999E-2</v>
      </c>
      <c r="J35">
        <v>0.39400000000000002</v>
      </c>
      <c r="K35">
        <v>2.4700000000000002</v>
      </c>
      <c r="L35" t="s">
        <v>61</v>
      </c>
      <c r="M35" t="s">
        <v>213</v>
      </c>
      <c r="N35">
        <v>0.436</v>
      </c>
      <c r="O35">
        <v>7.37</v>
      </c>
      <c r="P35">
        <v>-9.59</v>
      </c>
      <c r="Q35" s="4"/>
      <c r="R35" s="4">
        <v>1</v>
      </c>
      <c r="S35" s="4">
        <v>1</v>
      </c>
      <c r="T35" s="4"/>
      <c r="U35" s="4">
        <f t="shared" si="7"/>
        <v>2.4700000000000002</v>
      </c>
      <c r="V35" s="4">
        <f t="shared" si="8"/>
        <v>2.4700000000000002</v>
      </c>
      <c r="W35" s="4">
        <f t="shared" si="9"/>
        <v>2.4700000000000002</v>
      </c>
      <c r="X35" s="4"/>
      <c r="Y35" s="4"/>
      <c r="Z35" s="4"/>
      <c r="AA35" s="4"/>
      <c r="AB35" s="5"/>
      <c r="AC35" s="5"/>
      <c r="AD35" s="4">
        <v>1</v>
      </c>
      <c r="AE35" s="4"/>
      <c r="AF35" s="24">
        <f t="shared" si="4"/>
        <v>-9.59</v>
      </c>
      <c r="AG35" s="6">
        <f t="shared" si="5"/>
        <v>-9.59</v>
      </c>
      <c r="AH35" s="4">
        <f t="shared" si="6"/>
        <v>-9.59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44126</v>
      </c>
      <c r="B36" t="s">
        <v>428</v>
      </c>
      <c r="C36" t="s">
        <v>227</v>
      </c>
      <c r="D36">
        <v>21</v>
      </c>
      <c r="E36">
        <v>1</v>
      </c>
      <c r="F36">
        <v>1</v>
      </c>
      <c r="G36" t="s">
        <v>60</v>
      </c>
      <c r="H36" t="s">
        <v>212</v>
      </c>
      <c r="I36">
        <v>8.7799999999999996E-3</v>
      </c>
      <c r="J36">
        <v>-9.35E-2</v>
      </c>
      <c r="K36">
        <v>-14.1</v>
      </c>
      <c r="L36" t="s">
        <v>61</v>
      </c>
      <c r="M36" t="s">
        <v>213</v>
      </c>
      <c r="N36">
        <v>0.47099999999999997</v>
      </c>
      <c r="O36">
        <v>8.0399999999999991</v>
      </c>
      <c r="P36">
        <v>36.6</v>
      </c>
      <c r="Q36" s="4"/>
      <c r="R36" s="4">
        <v>1</v>
      </c>
      <c r="S36" s="4">
        <v>1</v>
      </c>
      <c r="T36" s="4"/>
      <c r="U36" s="4">
        <f t="shared" si="7"/>
        <v>-14.1</v>
      </c>
      <c r="V36" s="4">
        <f t="shared" si="8"/>
        <v>-14.1</v>
      </c>
      <c r="W36" s="4">
        <f t="shared" si="9"/>
        <v>-14.1</v>
      </c>
      <c r="X36" s="4"/>
      <c r="Y36" s="4"/>
      <c r="Z36" s="4"/>
      <c r="AA36" s="4"/>
      <c r="AB36" s="5"/>
      <c r="AC36" s="5"/>
      <c r="AD36" s="4">
        <v>1</v>
      </c>
      <c r="AE36" s="4"/>
      <c r="AF36" s="24">
        <f t="shared" si="4"/>
        <v>36.6</v>
      </c>
      <c r="AG36" s="6">
        <f t="shared" si="5"/>
        <v>36.6</v>
      </c>
      <c r="AH36" s="4">
        <f t="shared" si="6"/>
        <v>36.6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44126</v>
      </c>
      <c r="B37" t="s">
        <v>428</v>
      </c>
      <c r="C37" t="s">
        <v>228</v>
      </c>
      <c r="D37">
        <v>22</v>
      </c>
      <c r="E37">
        <v>1</v>
      </c>
      <c r="F37">
        <v>1</v>
      </c>
      <c r="G37" t="s">
        <v>60</v>
      </c>
      <c r="H37" t="s">
        <v>212</v>
      </c>
      <c r="I37">
        <v>1.7299999999999999E-2</v>
      </c>
      <c r="J37">
        <v>0.33500000000000002</v>
      </c>
      <c r="K37">
        <v>0.497</v>
      </c>
      <c r="L37" t="s">
        <v>61</v>
      </c>
      <c r="M37" t="s">
        <v>213</v>
      </c>
      <c r="N37">
        <v>0.42699999999999999</v>
      </c>
      <c r="O37">
        <v>7.25</v>
      </c>
      <c r="P37">
        <v>-18.2</v>
      </c>
      <c r="Q37" s="4"/>
      <c r="R37" s="4">
        <v>1</v>
      </c>
      <c r="S37" s="4">
        <v>1</v>
      </c>
      <c r="T37" s="4"/>
      <c r="U37" s="4">
        <f t="shared" si="7"/>
        <v>0.497</v>
      </c>
      <c r="V37" s="4">
        <f t="shared" si="8"/>
        <v>0.497</v>
      </c>
      <c r="W37" s="4">
        <f t="shared" si="9"/>
        <v>0.497</v>
      </c>
      <c r="X37" s="4"/>
      <c r="Y37" s="4"/>
      <c r="Z37" s="4"/>
      <c r="AA37" s="4"/>
      <c r="AB37" s="5"/>
      <c r="AC37" s="5"/>
      <c r="AD37" s="4">
        <v>1</v>
      </c>
      <c r="AE37" s="4"/>
      <c r="AF37" s="24">
        <f t="shared" si="4"/>
        <v>-18.2</v>
      </c>
      <c r="AG37" s="6">
        <f t="shared" si="5"/>
        <v>-18.2</v>
      </c>
      <c r="AH37" s="4">
        <f t="shared" si="6"/>
        <v>-18.2</v>
      </c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44126</v>
      </c>
      <c r="B38" t="s">
        <v>428</v>
      </c>
      <c r="C38" t="s">
        <v>229</v>
      </c>
      <c r="D38">
        <v>23</v>
      </c>
      <c r="E38">
        <v>1</v>
      </c>
      <c r="F38">
        <v>1</v>
      </c>
      <c r="G38" t="s">
        <v>60</v>
      </c>
      <c r="H38" t="s">
        <v>212</v>
      </c>
      <c r="I38">
        <v>7.4399999999999994E-2</v>
      </c>
      <c r="J38">
        <v>1.58</v>
      </c>
      <c r="K38">
        <v>41.1</v>
      </c>
      <c r="L38" t="s">
        <v>61</v>
      </c>
      <c r="M38" t="s">
        <v>213</v>
      </c>
      <c r="N38">
        <v>0.75700000000000001</v>
      </c>
      <c r="O38">
        <v>12.8</v>
      </c>
      <c r="P38">
        <v>366</v>
      </c>
      <c r="Q38" s="4"/>
      <c r="R38" s="4">
        <v>1</v>
      </c>
      <c r="S38" s="4">
        <v>1</v>
      </c>
      <c r="T38" s="4"/>
      <c r="U38" s="4">
        <f t="shared" si="7"/>
        <v>41.1</v>
      </c>
      <c r="V38" s="4">
        <f t="shared" si="8"/>
        <v>41.1</v>
      </c>
      <c r="W38" s="4">
        <f t="shared" si="9"/>
        <v>41.1</v>
      </c>
      <c r="X38" s="4"/>
      <c r="Y38" s="4"/>
      <c r="Z38" s="4"/>
      <c r="AA38" s="4"/>
      <c r="AB38" s="5"/>
      <c r="AC38" s="5"/>
      <c r="AD38" s="4">
        <v>1</v>
      </c>
      <c r="AE38" s="4"/>
      <c r="AF38" s="24">
        <f t="shared" si="4"/>
        <v>366</v>
      </c>
      <c r="AG38" s="6">
        <f t="shared" si="5"/>
        <v>366</v>
      </c>
      <c r="AH38" s="4">
        <f t="shared" si="6"/>
        <v>366</v>
      </c>
      <c r="AI38" s="4"/>
      <c r="AJ38" s="4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44126</v>
      </c>
      <c r="B39" t="s">
        <v>428</v>
      </c>
      <c r="C39" t="s">
        <v>230</v>
      </c>
      <c r="D39">
        <v>24</v>
      </c>
      <c r="E39">
        <v>1</v>
      </c>
      <c r="F39">
        <v>1</v>
      </c>
      <c r="G39" t="s">
        <v>60</v>
      </c>
      <c r="H39" t="s">
        <v>212</v>
      </c>
      <c r="I39">
        <v>9.0200000000000002E-2</v>
      </c>
      <c r="J39">
        <v>1.58</v>
      </c>
      <c r="K39">
        <v>41</v>
      </c>
      <c r="L39" t="s">
        <v>61</v>
      </c>
      <c r="M39" t="s">
        <v>213</v>
      </c>
      <c r="N39">
        <v>0.77</v>
      </c>
      <c r="O39">
        <v>13.1</v>
      </c>
      <c r="P39">
        <v>387</v>
      </c>
      <c r="Q39" s="4"/>
      <c r="R39" s="4">
        <v>1</v>
      </c>
      <c r="S39" s="4">
        <v>1</v>
      </c>
      <c r="T39" s="4"/>
      <c r="U39" s="4">
        <f t="shared" si="7"/>
        <v>41</v>
      </c>
      <c r="V39" s="4">
        <f t="shared" si="8"/>
        <v>41</v>
      </c>
      <c r="W39" s="4">
        <f t="shared" si="9"/>
        <v>41</v>
      </c>
      <c r="X39" s="4"/>
      <c r="Y39" s="4"/>
      <c r="Z39" s="4"/>
      <c r="AA39" s="4"/>
      <c r="AB39" s="5"/>
      <c r="AC39" s="5"/>
      <c r="AD39" s="4">
        <v>1</v>
      </c>
      <c r="AE39" s="4"/>
      <c r="AF39" s="24">
        <f t="shared" si="4"/>
        <v>387</v>
      </c>
      <c r="AG39" s="6">
        <f t="shared" si="5"/>
        <v>387</v>
      </c>
      <c r="AH39" s="4">
        <f t="shared" si="6"/>
        <v>387</v>
      </c>
      <c r="AI39" s="4"/>
      <c r="AJ39" s="4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44126</v>
      </c>
      <c r="B40" t="s">
        <v>428</v>
      </c>
      <c r="C40" t="s">
        <v>231</v>
      </c>
      <c r="D40">
        <v>25</v>
      </c>
      <c r="E40">
        <v>1</v>
      </c>
      <c r="F40">
        <v>1</v>
      </c>
      <c r="G40" t="s">
        <v>60</v>
      </c>
      <c r="H40" t="s">
        <v>212</v>
      </c>
      <c r="I40">
        <v>7.0499999999999993E-2</v>
      </c>
      <c r="J40">
        <v>1.55</v>
      </c>
      <c r="K40">
        <v>40</v>
      </c>
      <c r="L40" t="s">
        <v>61</v>
      </c>
      <c r="M40" t="s">
        <v>213</v>
      </c>
      <c r="N40">
        <v>0.753</v>
      </c>
      <c r="O40">
        <v>12.7</v>
      </c>
      <c r="P40">
        <v>358</v>
      </c>
      <c r="Q40" s="4"/>
      <c r="R40" s="4">
        <v>1</v>
      </c>
      <c r="S40" s="4">
        <v>1</v>
      </c>
      <c r="T40" s="4"/>
      <c r="U40" s="4">
        <f t="shared" si="7"/>
        <v>40</v>
      </c>
      <c r="V40" s="4">
        <f t="shared" si="8"/>
        <v>40</v>
      </c>
      <c r="W40" s="4">
        <f t="shared" si="9"/>
        <v>40</v>
      </c>
      <c r="X40" s="4"/>
      <c r="Y40" s="4"/>
      <c r="Z40" s="4"/>
      <c r="AA40" s="4"/>
      <c r="AB40" s="5"/>
      <c r="AC40" s="5"/>
      <c r="AD40" s="4">
        <v>1</v>
      </c>
      <c r="AE40" s="4"/>
      <c r="AF40" s="24">
        <f t="shared" si="4"/>
        <v>358</v>
      </c>
      <c r="AG40" s="6">
        <f t="shared" si="5"/>
        <v>358</v>
      </c>
      <c r="AH40" s="4">
        <f t="shared" si="6"/>
        <v>358</v>
      </c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44126</v>
      </c>
      <c r="B41" t="s">
        <v>428</v>
      </c>
      <c r="C41" t="s">
        <v>232</v>
      </c>
      <c r="D41">
        <v>26</v>
      </c>
      <c r="E41">
        <v>1</v>
      </c>
      <c r="F41">
        <v>1</v>
      </c>
      <c r="G41" t="s">
        <v>60</v>
      </c>
      <c r="H41" t="s">
        <v>212</v>
      </c>
      <c r="I41">
        <v>7.2900000000000006E-2</v>
      </c>
      <c r="J41">
        <v>1.61</v>
      </c>
      <c r="K41">
        <v>42</v>
      </c>
      <c r="L41" t="s">
        <v>61</v>
      </c>
      <c r="M41" t="s">
        <v>213</v>
      </c>
      <c r="N41">
        <v>0.74299999999999999</v>
      </c>
      <c r="O41">
        <v>12.6</v>
      </c>
      <c r="P41">
        <v>353</v>
      </c>
      <c r="Q41" s="4"/>
      <c r="R41" s="4">
        <v>1</v>
      </c>
      <c r="S41" s="4">
        <v>1</v>
      </c>
      <c r="T41" s="4"/>
      <c r="U41" s="4">
        <f t="shared" si="7"/>
        <v>42</v>
      </c>
      <c r="V41" s="4">
        <f t="shared" si="8"/>
        <v>42</v>
      </c>
      <c r="W41" s="4">
        <f t="shared" si="9"/>
        <v>42</v>
      </c>
      <c r="X41" s="4"/>
      <c r="Y41" s="4"/>
      <c r="Z41" s="4"/>
      <c r="AA41" s="4"/>
      <c r="AB41" s="5"/>
      <c r="AC41" s="5"/>
      <c r="AD41" s="4">
        <v>1</v>
      </c>
      <c r="AE41" s="4"/>
      <c r="AF41" s="24">
        <f t="shared" si="4"/>
        <v>353</v>
      </c>
      <c r="AG41" s="6">
        <f t="shared" si="5"/>
        <v>353</v>
      </c>
      <c r="AH41" s="4">
        <f t="shared" si="6"/>
        <v>353</v>
      </c>
      <c r="AI41" s="4"/>
      <c r="AJ41" s="4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44126</v>
      </c>
      <c r="B42" t="s">
        <v>428</v>
      </c>
      <c r="C42" t="s">
        <v>233</v>
      </c>
      <c r="D42">
        <v>27</v>
      </c>
      <c r="E42">
        <v>1</v>
      </c>
      <c r="F42">
        <v>1</v>
      </c>
      <c r="G42" t="s">
        <v>60</v>
      </c>
      <c r="H42" t="s">
        <v>212</v>
      </c>
      <c r="I42">
        <v>7.0000000000000007E-2</v>
      </c>
      <c r="J42">
        <v>1.52</v>
      </c>
      <c r="K42">
        <v>39.200000000000003</v>
      </c>
      <c r="L42" t="s">
        <v>61</v>
      </c>
      <c r="M42" t="s">
        <v>213</v>
      </c>
      <c r="N42">
        <v>0.73699999999999999</v>
      </c>
      <c r="O42">
        <v>12.4</v>
      </c>
      <c r="P42">
        <v>341</v>
      </c>
      <c r="Q42" s="4"/>
      <c r="R42" s="4">
        <v>1</v>
      </c>
      <c r="S42" s="4">
        <v>1</v>
      </c>
      <c r="T42" s="4"/>
      <c r="U42" s="4">
        <f t="shared" si="7"/>
        <v>39.200000000000003</v>
      </c>
      <c r="V42" s="4">
        <f t="shared" si="8"/>
        <v>39.200000000000003</v>
      </c>
      <c r="W42" s="4">
        <f t="shared" si="9"/>
        <v>39.200000000000003</v>
      </c>
      <c r="X42" s="4"/>
      <c r="Y42" s="4"/>
      <c r="Z42" s="4"/>
      <c r="AA42" s="4"/>
      <c r="AB42" s="4"/>
      <c r="AC42" s="4"/>
      <c r="AD42" s="4">
        <v>1</v>
      </c>
      <c r="AE42" s="4"/>
      <c r="AF42" s="24">
        <f t="shared" si="4"/>
        <v>341</v>
      </c>
      <c r="AG42" s="6">
        <f t="shared" si="5"/>
        <v>341</v>
      </c>
      <c r="AH42" s="4">
        <f t="shared" si="6"/>
        <v>341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44126</v>
      </c>
      <c r="B43" t="s">
        <v>428</v>
      </c>
      <c r="C43" t="s">
        <v>429</v>
      </c>
      <c r="D43">
        <v>7</v>
      </c>
      <c r="E43">
        <v>1</v>
      </c>
      <c r="F43">
        <v>1</v>
      </c>
      <c r="G43" t="s">
        <v>60</v>
      </c>
      <c r="H43" t="s">
        <v>212</v>
      </c>
      <c r="I43">
        <v>4.7199999999999999E-2</v>
      </c>
      <c r="J43">
        <v>1.08</v>
      </c>
      <c r="K43">
        <v>25.1</v>
      </c>
      <c r="L43" t="s">
        <v>61</v>
      </c>
      <c r="M43" t="s">
        <v>213</v>
      </c>
      <c r="N43">
        <v>0.63600000000000001</v>
      </c>
      <c r="O43">
        <v>10.9</v>
      </c>
      <c r="P43">
        <v>231</v>
      </c>
      <c r="Q43" s="4"/>
      <c r="R43" s="4">
        <v>1</v>
      </c>
      <c r="S43" s="4">
        <v>1</v>
      </c>
      <c r="T43" s="4"/>
      <c r="U43" s="4">
        <f t="shared" si="7"/>
        <v>25.1</v>
      </c>
      <c r="V43" s="4">
        <f t="shared" si="8"/>
        <v>25.1</v>
      </c>
      <c r="W43" s="4">
        <f t="shared" si="9"/>
        <v>25.1</v>
      </c>
      <c r="X43" s="5">
        <f>100*(W43-25)/25</f>
        <v>0.40000000000000568</v>
      </c>
      <c r="Y43" s="5" t="str">
        <f>IF((ABS(X43))&lt;=20,"PASS","FAIL")</f>
        <v>PASS</v>
      </c>
      <c r="Z43" s="7"/>
      <c r="AA43" s="7"/>
      <c r="AB43" s="4"/>
      <c r="AC43" s="4"/>
      <c r="AD43" s="4">
        <v>1</v>
      </c>
      <c r="AE43" s="4"/>
      <c r="AF43" s="24">
        <f t="shared" si="4"/>
        <v>231</v>
      </c>
      <c r="AG43" s="6">
        <f t="shared" si="5"/>
        <v>231</v>
      </c>
      <c r="AH43" s="4">
        <f t="shared" si="6"/>
        <v>231</v>
      </c>
      <c r="AI43" s="5">
        <f>100*(AH43-250)/250</f>
        <v>-7.6</v>
      </c>
      <c r="AJ43" s="5" t="str">
        <f>IF((ABS(AI43))&lt;=20,"PASS","FAIL")</f>
        <v>PASS</v>
      </c>
      <c r="AK43" s="7"/>
      <c r="AL43" s="7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44126</v>
      </c>
      <c r="B44" t="s">
        <v>428</v>
      </c>
      <c r="C44" t="s">
        <v>66</v>
      </c>
      <c r="D44" t="s">
        <v>11</v>
      </c>
      <c r="E44">
        <v>1</v>
      </c>
      <c r="F44">
        <v>1</v>
      </c>
      <c r="G44" t="s">
        <v>60</v>
      </c>
      <c r="H44" t="s">
        <v>212</v>
      </c>
      <c r="I44">
        <v>-1.2800000000000001E-2</v>
      </c>
      <c r="J44">
        <v>-0.32900000000000001</v>
      </c>
      <c r="K44">
        <v>-22.2</v>
      </c>
      <c r="L44" t="s">
        <v>61</v>
      </c>
      <c r="M44" t="s">
        <v>213</v>
      </c>
      <c r="N44">
        <v>-2.8900000000000002E-3</v>
      </c>
      <c r="O44">
        <v>-6.1100000000000002E-2</v>
      </c>
      <c r="P44">
        <v>-513</v>
      </c>
      <c r="Q44" s="4"/>
      <c r="R44" s="4">
        <v>1</v>
      </c>
      <c r="S44" s="4">
        <v>1</v>
      </c>
      <c r="T44" s="4"/>
      <c r="U44" s="4">
        <f t="shared" si="7"/>
        <v>-22.2</v>
      </c>
      <c r="V44" s="4">
        <f t="shared" si="8"/>
        <v>-22.2</v>
      </c>
      <c r="W44" s="4">
        <f t="shared" si="9"/>
        <v>-22.2</v>
      </c>
      <c r="X44" s="5"/>
      <c r="Y44" s="5"/>
      <c r="Z44" s="4"/>
      <c r="AA44" s="4"/>
      <c r="AB44" s="5"/>
      <c r="AC44" s="5"/>
      <c r="AD44" s="4">
        <v>1</v>
      </c>
      <c r="AE44" s="4"/>
      <c r="AF44" s="24">
        <f t="shared" si="4"/>
        <v>-513</v>
      </c>
      <c r="AG44" s="6">
        <f t="shared" si="5"/>
        <v>-513</v>
      </c>
      <c r="AH44" s="4">
        <f t="shared" si="6"/>
        <v>-513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44126</v>
      </c>
      <c r="B45" t="s">
        <v>428</v>
      </c>
      <c r="C45" t="s">
        <v>235</v>
      </c>
      <c r="D45">
        <v>28</v>
      </c>
      <c r="E45">
        <v>1</v>
      </c>
      <c r="F45">
        <v>1</v>
      </c>
      <c r="G45" t="s">
        <v>60</v>
      </c>
      <c r="H45" t="s">
        <v>212</v>
      </c>
      <c r="I45">
        <v>4.7100000000000003E-2</v>
      </c>
      <c r="J45">
        <v>1.1000000000000001</v>
      </c>
      <c r="K45">
        <v>25.6</v>
      </c>
      <c r="L45" t="s">
        <v>61</v>
      </c>
      <c r="M45" t="s">
        <v>213</v>
      </c>
      <c r="N45">
        <v>0.63500000000000001</v>
      </c>
      <c r="O45">
        <v>10.8</v>
      </c>
      <c r="P45">
        <v>230</v>
      </c>
      <c r="Q45" s="4"/>
      <c r="R45" s="4">
        <v>1</v>
      </c>
      <c r="S45" s="4">
        <v>1</v>
      </c>
      <c r="T45" s="4"/>
      <c r="U45" s="4">
        <f t="shared" si="7"/>
        <v>25.6</v>
      </c>
      <c r="V45" s="4">
        <f t="shared" si="8"/>
        <v>25.6</v>
      </c>
      <c r="W45" s="4">
        <f t="shared" si="9"/>
        <v>25.6</v>
      </c>
      <c r="X45" s="5"/>
      <c r="Y45" s="5"/>
      <c r="Z45" s="4"/>
      <c r="AA45" s="4"/>
      <c r="AB45" s="7"/>
      <c r="AC45" s="7"/>
      <c r="AD45" s="4">
        <v>1</v>
      </c>
      <c r="AE45" s="4"/>
      <c r="AF45" s="24">
        <f t="shared" si="4"/>
        <v>230</v>
      </c>
      <c r="AG45" s="6">
        <f t="shared" si="5"/>
        <v>230</v>
      </c>
      <c r="AH45" s="4">
        <f t="shared" si="6"/>
        <v>230</v>
      </c>
      <c r="AI45" s="5"/>
      <c r="AJ45" s="5"/>
      <c r="AK45" s="4"/>
      <c r="AL45" s="4"/>
      <c r="AM45" s="7"/>
      <c r="AN45" s="7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44126</v>
      </c>
      <c r="B46" t="s">
        <v>428</v>
      </c>
      <c r="C46" t="s">
        <v>236</v>
      </c>
      <c r="D46">
        <v>29</v>
      </c>
      <c r="E46">
        <v>1</v>
      </c>
      <c r="F46">
        <v>1</v>
      </c>
      <c r="G46" t="s">
        <v>60</v>
      </c>
      <c r="H46" t="s">
        <v>212</v>
      </c>
      <c r="I46">
        <v>4.58E-2</v>
      </c>
      <c r="J46">
        <v>1.0900000000000001</v>
      </c>
      <c r="K46">
        <v>25.4</v>
      </c>
      <c r="L46" t="s">
        <v>61</v>
      </c>
      <c r="M46" t="s">
        <v>213</v>
      </c>
      <c r="N46">
        <v>0.63800000000000001</v>
      </c>
      <c r="O46">
        <v>10.8</v>
      </c>
      <c r="P46">
        <v>227</v>
      </c>
      <c r="Q46" s="4"/>
      <c r="R46" s="4">
        <v>1</v>
      </c>
      <c r="S46" s="4">
        <v>1</v>
      </c>
      <c r="T46" s="4"/>
      <c r="U46" s="4">
        <f t="shared" si="7"/>
        <v>25.4</v>
      </c>
      <c r="V46" s="4">
        <f t="shared" si="8"/>
        <v>25.4</v>
      </c>
      <c r="W46" s="4">
        <f t="shared" si="9"/>
        <v>25.4</v>
      </c>
      <c r="X46" s="4"/>
      <c r="Y46" s="4"/>
      <c r="Z46" s="5"/>
      <c r="AA46" s="5"/>
      <c r="AB46" s="5"/>
      <c r="AC46" s="5"/>
      <c r="AD46" s="4">
        <v>1</v>
      </c>
      <c r="AE46" s="4"/>
      <c r="AF46" s="24">
        <f t="shared" si="4"/>
        <v>227</v>
      </c>
      <c r="AG46" s="6">
        <f t="shared" si="5"/>
        <v>227</v>
      </c>
      <c r="AH46" s="4">
        <f t="shared" si="6"/>
        <v>227</v>
      </c>
      <c r="AI46" s="4"/>
      <c r="AJ46" s="4"/>
      <c r="AK46" s="5"/>
      <c r="AL46" s="5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44126</v>
      </c>
      <c r="B47" t="s">
        <v>428</v>
      </c>
      <c r="C47" t="s">
        <v>237</v>
      </c>
      <c r="D47">
        <v>30</v>
      </c>
      <c r="E47">
        <v>1</v>
      </c>
      <c r="F47">
        <v>1</v>
      </c>
      <c r="G47" t="s">
        <v>60</v>
      </c>
      <c r="H47" t="s">
        <v>212</v>
      </c>
      <c r="I47">
        <v>4.3900000000000002E-2</v>
      </c>
      <c r="J47">
        <v>1.05</v>
      </c>
      <c r="K47">
        <v>23.9</v>
      </c>
      <c r="L47" t="s">
        <v>61</v>
      </c>
      <c r="M47" t="s">
        <v>213</v>
      </c>
      <c r="N47">
        <v>0.625</v>
      </c>
      <c r="O47">
        <v>10.5</v>
      </c>
      <c r="P47">
        <v>209</v>
      </c>
      <c r="Q47" s="4"/>
      <c r="R47" s="4">
        <v>1</v>
      </c>
      <c r="S47" s="4">
        <v>1</v>
      </c>
      <c r="T47" s="4"/>
      <c r="U47" s="4">
        <f t="shared" si="7"/>
        <v>23.9</v>
      </c>
      <c r="V47" s="4">
        <f t="shared" si="8"/>
        <v>23.9</v>
      </c>
      <c r="W47" s="4">
        <f t="shared" si="9"/>
        <v>23.9</v>
      </c>
      <c r="X47" s="5"/>
      <c r="Y47" s="5"/>
      <c r="Z47" s="5"/>
      <c r="AA47" s="5"/>
      <c r="AB47" s="4"/>
      <c r="AC47" s="4"/>
      <c r="AD47" s="4">
        <v>1</v>
      </c>
      <c r="AE47" s="4"/>
      <c r="AF47" s="24">
        <f t="shared" si="4"/>
        <v>209</v>
      </c>
      <c r="AG47" s="6">
        <f t="shared" si="5"/>
        <v>209</v>
      </c>
      <c r="AH47" s="4">
        <f t="shared" si="6"/>
        <v>209</v>
      </c>
      <c r="AI47" s="5"/>
      <c r="AJ47" s="5"/>
      <c r="AK47" s="5"/>
      <c r="AL47" s="5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44126</v>
      </c>
      <c r="B48" t="s">
        <v>428</v>
      </c>
      <c r="C48" t="s">
        <v>238</v>
      </c>
      <c r="D48">
        <v>31</v>
      </c>
      <c r="E48">
        <v>1</v>
      </c>
      <c r="F48">
        <v>1</v>
      </c>
      <c r="G48" t="s">
        <v>60</v>
      </c>
      <c r="H48" t="s">
        <v>212</v>
      </c>
      <c r="I48">
        <v>4.4299999999999999E-2</v>
      </c>
      <c r="J48">
        <v>1.04</v>
      </c>
      <c r="K48">
        <v>23.6</v>
      </c>
      <c r="L48" t="s">
        <v>61</v>
      </c>
      <c r="M48" t="s">
        <v>213</v>
      </c>
      <c r="N48">
        <v>0.64200000000000002</v>
      </c>
      <c r="O48">
        <v>10.8</v>
      </c>
      <c r="P48">
        <v>227</v>
      </c>
      <c r="Q48" s="4"/>
      <c r="R48" s="4">
        <v>1</v>
      </c>
      <c r="S48" s="4">
        <v>1</v>
      </c>
      <c r="T48" s="4"/>
      <c r="U48" s="4">
        <f t="shared" si="7"/>
        <v>23.6</v>
      </c>
      <c r="V48" s="4">
        <f t="shared" si="8"/>
        <v>23.6</v>
      </c>
      <c r="W48" s="4">
        <f t="shared" si="9"/>
        <v>23.6</v>
      </c>
      <c r="X48" s="5"/>
      <c r="Y48" s="5"/>
      <c r="Z48" s="5"/>
      <c r="AA48" s="5"/>
      <c r="AB48" s="4"/>
      <c r="AC48" s="4"/>
      <c r="AD48" s="4">
        <v>1</v>
      </c>
      <c r="AE48" s="4"/>
      <c r="AF48" s="24">
        <f t="shared" si="4"/>
        <v>227</v>
      </c>
      <c r="AG48" s="6">
        <f t="shared" si="5"/>
        <v>227</v>
      </c>
      <c r="AH48" s="4">
        <f t="shared" si="6"/>
        <v>227</v>
      </c>
      <c r="AI48" s="5"/>
      <c r="AJ48" s="5"/>
      <c r="AK48" s="5"/>
      <c r="AL48" s="5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44126</v>
      </c>
      <c r="B49" t="s">
        <v>428</v>
      </c>
      <c r="C49" t="s">
        <v>239</v>
      </c>
      <c r="D49">
        <v>32</v>
      </c>
      <c r="E49">
        <v>1</v>
      </c>
      <c r="F49">
        <v>1</v>
      </c>
      <c r="G49" t="s">
        <v>60</v>
      </c>
      <c r="H49" t="s">
        <v>212</v>
      </c>
      <c r="I49">
        <v>4.4499999999999998E-2</v>
      </c>
      <c r="J49">
        <v>1.0900000000000001</v>
      </c>
      <c r="K49">
        <v>25.4</v>
      </c>
      <c r="L49" t="s">
        <v>61</v>
      </c>
      <c r="M49" t="s">
        <v>213</v>
      </c>
      <c r="N49">
        <v>0.6</v>
      </c>
      <c r="O49">
        <v>10.4</v>
      </c>
      <c r="P49">
        <v>202</v>
      </c>
      <c r="Q49" s="4"/>
      <c r="R49" s="4">
        <v>1</v>
      </c>
      <c r="S49" s="4">
        <v>1</v>
      </c>
      <c r="T49" s="4"/>
      <c r="U49" s="4">
        <f t="shared" si="7"/>
        <v>25.4</v>
      </c>
      <c r="V49" s="4">
        <f t="shared" si="8"/>
        <v>25.4</v>
      </c>
      <c r="W49" s="4">
        <f t="shared" si="9"/>
        <v>25.4</v>
      </c>
      <c r="X49" s="5"/>
      <c r="Y49" s="5"/>
      <c r="Z49" s="4"/>
      <c r="AA49" s="4"/>
      <c r="AB49" s="4"/>
      <c r="AC49" s="4"/>
      <c r="AD49" s="4">
        <v>1</v>
      </c>
      <c r="AE49" s="4"/>
      <c r="AF49" s="24">
        <f t="shared" si="4"/>
        <v>202</v>
      </c>
      <c r="AG49" s="6">
        <f t="shared" si="5"/>
        <v>202</v>
      </c>
      <c r="AH49" s="4">
        <f t="shared" si="6"/>
        <v>202</v>
      </c>
      <c r="AI49" s="5"/>
      <c r="AJ49" s="5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44126</v>
      </c>
      <c r="B50" t="s">
        <v>428</v>
      </c>
      <c r="C50" t="s">
        <v>240</v>
      </c>
      <c r="D50">
        <v>33</v>
      </c>
      <c r="E50">
        <v>1</v>
      </c>
      <c r="F50">
        <v>1</v>
      </c>
      <c r="G50" t="s">
        <v>60</v>
      </c>
      <c r="H50" t="s">
        <v>212</v>
      </c>
      <c r="I50">
        <v>3.5200000000000002E-2</v>
      </c>
      <c r="J50">
        <v>0.89800000000000002</v>
      </c>
      <c r="K50">
        <v>19.100000000000001</v>
      </c>
      <c r="L50" t="s">
        <v>61</v>
      </c>
      <c r="M50" t="s">
        <v>213</v>
      </c>
      <c r="N50">
        <v>0.217</v>
      </c>
      <c r="O50">
        <v>3.15</v>
      </c>
      <c r="P50">
        <v>-297</v>
      </c>
      <c r="Q50" s="4"/>
      <c r="R50" s="4">
        <v>1</v>
      </c>
      <c r="S50" s="4">
        <v>1</v>
      </c>
      <c r="T50" s="4"/>
      <c r="U50" s="4">
        <f t="shared" si="7"/>
        <v>19.100000000000001</v>
      </c>
      <c r="V50" s="4">
        <f t="shared" si="8"/>
        <v>19.100000000000001</v>
      </c>
      <c r="W50" s="4">
        <f t="shared" si="9"/>
        <v>19.100000000000001</v>
      </c>
      <c r="X50" s="5"/>
      <c r="Y50" s="5"/>
      <c r="Z50" s="7"/>
      <c r="AA50" s="7"/>
      <c r="AB50" s="4"/>
      <c r="AC50" s="4"/>
      <c r="AD50" s="4">
        <v>1</v>
      </c>
      <c r="AE50" s="4"/>
      <c r="AF50" s="24">
        <f t="shared" si="4"/>
        <v>-297</v>
      </c>
      <c r="AG50" s="6">
        <f t="shared" si="5"/>
        <v>-297</v>
      </c>
      <c r="AH50" s="4">
        <f t="shared" si="6"/>
        <v>-297</v>
      </c>
      <c r="AI50" s="5"/>
      <c r="AJ50" s="5"/>
      <c r="AK50" s="7"/>
      <c r="AL50" s="7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44126</v>
      </c>
      <c r="B51" t="s">
        <v>428</v>
      </c>
      <c r="C51" t="s">
        <v>241</v>
      </c>
      <c r="D51">
        <v>34</v>
      </c>
      <c r="E51">
        <v>1</v>
      </c>
      <c r="F51">
        <v>1</v>
      </c>
      <c r="G51" t="s">
        <v>60</v>
      </c>
      <c r="H51" t="s">
        <v>212</v>
      </c>
      <c r="I51">
        <v>2.8000000000000001E-2</v>
      </c>
      <c r="J51">
        <v>0.50900000000000001</v>
      </c>
      <c r="K51">
        <v>6.32</v>
      </c>
      <c r="L51" t="s">
        <v>61</v>
      </c>
      <c r="M51" t="s">
        <v>213</v>
      </c>
      <c r="N51">
        <v>-1.7099999999999999E-3</v>
      </c>
      <c r="O51">
        <v>-1.4599999999999999E-3</v>
      </c>
      <c r="P51">
        <v>-509</v>
      </c>
      <c r="Q51" s="4"/>
      <c r="R51" s="4">
        <v>1</v>
      </c>
      <c r="S51" s="4">
        <v>1</v>
      </c>
      <c r="T51" s="4"/>
      <c r="U51" s="4">
        <f t="shared" si="7"/>
        <v>6.32</v>
      </c>
      <c r="V51" s="4">
        <f t="shared" si="8"/>
        <v>6.32</v>
      </c>
      <c r="W51" s="4">
        <f t="shared" si="9"/>
        <v>6.32</v>
      </c>
      <c r="X51" s="4"/>
      <c r="Y51" s="4"/>
      <c r="Z51" s="7"/>
      <c r="AA51" s="7"/>
      <c r="AD51" s="4">
        <v>1</v>
      </c>
      <c r="AE51" s="4"/>
      <c r="AF51" s="24">
        <f t="shared" si="4"/>
        <v>-509</v>
      </c>
      <c r="AG51" s="6">
        <f t="shared" si="5"/>
        <v>-509</v>
      </c>
      <c r="AH51" s="4">
        <f t="shared" si="6"/>
        <v>-509</v>
      </c>
      <c r="AI51" s="4"/>
      <c r="AJ51" s="4"/>
      <c r="AK51" s="7"/>
      <c r="AL51" s="7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44126</v>
      </c>
      <c r="B52" t="s">
        <v>430</v>
      </c>
      <c r="C52" t="s">
        <v>422</v>
      </c>
      <c r="D52" t="s">
        <v>423</v>
      </c>
      <c r="E52">
        <v>1</v>
      </c>
      <c r="F52">
        <v>1</v>
      </c>
      <c r="G52" t="s">
        <v>60</v>
      </c>
      <c r="H52" t="s">
        <v>212</v>
      </c>
      <c r="I52">
        <v>2.88</v>
      </c>
      <c r="J52">
        <v>50.3</v>
      </c>
      <c r="K52">
        <v>-486</v>
      </c>
      <c r="L52" t="s">
        <v>61</v>
      </c>
      <c r="M52" t="s">
        <v>213</v>
      </c>
      <c r="N52">
        <v>1.58</v>
      </c>
      <c r="O52">
        <v>24.3</v>
      </c>
      <c r="P52">
        <v>1190</v>
      </c>
      <c r="Q52" s="4">
        <f>100*O52/O53</f>
        <v>115.16587677725117</v>
      </c>
      <c r="R52" s="4">
        <v>1</v>
      </c>
      <c r="S52" s="4">
        <v>1</v>
      </c>
      <c r="T52" s="4"/>
      <c r="U52" s="4"/>
      <c r="V52" s="4"/>
      <c r="W52" s="4"/>
      <c r="X52" s="4"/>
      <c r="Y52" s="4"/>
      <c r="Z52" s="7"/>
      <c r="AA52" s="7"/>
      <c r="AD52" s="4"/>
      <c r="AE52" s="4"/>
      <c r="AF52" s="24">
        <f t="shared" si="4"/>
        <v>1190</v>
      </c>
      <c r="AG52" s="6">
        <f t="shared" si="5"/>
        <v>1190</v>
      </c>
      <c r="AH52" s="4">
        <f t="shared" si="6"/>
        <v>1190</v>
      </c>
      <c r="AI52" s="4"/>
      <c r="AJ52" s="4"/>
      <c r="AK52" s="7"/>
      <c r="AL52" s="7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44126</v>
      </c>
      <c r="B53" t="s">
        <v>430</v>
      </c>
      <c r="C53" t="s">
        <v>424</v>
      </c>
      <c r="D53" t="s">
        <v>425</v>
      </c>
      <c r="E53">
        <v>1</v>
      </c>
      <c r="F53">
        <v>1</v>
      </c>
      <c r="G53" t="s">
        <v>60</v>
      </c>
      <c r="H53" t="s">
        <v>212</v>
      </c>
      <c r="I53">
        <v>0.11799999999999999</v>
      </c>
      <c r="J53">
        <v>1.45</v>
      </c>
      <c r="K53">
        <v>36.9</v>
      </c>
      <c r="L53" t="s">
        <v>61</v>
      </c>
      <c r="M53" t="s">
        <v>213</v>
      </c>
      <c r="N53">
        <v>1.33</v>
      </c>
      <c r="O53">
        <v>21.1</v>
      </c>
      <c r="P53">
        <v>957</v>
      </c>
      <c r="Q53" s="4"/>
      <c r="R53" s="4">
        <v>1</v>
      </c>
      <c r="S53" s="4">
        <v>1</v>
      </c>
      <c r="T53" s="4"/>
      <c r="U53" s="4"/>
      <c r="V53" s="4"/>
      <c r="W53" s="4"/>
      <c r="X53" s="4"/>
      <c r="Y53" s="4"/>
      <c r="Z53" s="7"/>
      <c r="AA53" s="7"/>
      <c r="AD53" s="4"/>
      <c r="AE53" s="4"/>
      <c r="AF53" s="24">
        <f t="shared" si="4"/>
        <v>957</v>
      </c>
      <c r="AG53" s="6">
        <f t="shared" si="5"/>
        <v>957</v>
      </c>
      <c r="AH53" s="4">
        <f t="shared" si="6"/>
        <v>957</v>
      </c>
      <c r="AI53" s="4"/>
      <c r="AJ53" s="4"/>
      <c r="AK53" s="7"/>
      <c r="AL53" s="7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44126</v>
      </c>
      <c r="B54" t="s">
        <v>430</v>
      </c>
      <c r="C54" t="s">
        <v>241</v>
      </c>
      <c r="D54">
        <v>34</v>
      </c>
      <c r="E54">
        <v>1</v>
      </c>
      <c r="F54">
        <v>1</v>
      </c>
      <c r="G54" t="s">
        <v>60</v>
      </c>
      <c r="H54" t="s">
        <v>212</v>
      </c>
      <c r="I54">
        <v>4.1799999999999997E-2</v>
      </c>
      <c r="J54">
        <v>1.02</v>
      </c>
      <c r="K54">
        <v>23.2</v>
      </c>
      <c r="L54" t="s">
        <v>61</v>
      </c>
      <c r="M54" t="s">
        <v>213</v>
      </c>
      <c r="N54">
        <v>0.61499999999999999</v>
      </c>
      <c r="O54">
        <v>9.7100000000000009</v>
      </c>
      <c r="P54">
        <v>152</v>
      </c>
      <c r="Q54" s="4"/>
      <c r="R54" s="4">
        <v>1</v>
      </c>
      <c r="S54" s="4">
        <v>1</v>
      </c>
      <c r="T54" s="4"/>
      <c r="U54" s="4"/>
      <c r="V54" s="4"/>
      <c r="W54" s="4"/>
      <c r="X54" s="4"/>
      <c r="Y54" s="4"/>
      <c r="Z54" s="7"/>
      <c r="AA54" s="7"/>
      <c r="AD54" s="4"/>
      <c r="AE54" s="4"/>
      <c r="AF54" s="24">
        <f t="shared" si="4"/>
        <v>152</v>
      </c>
      <c r="AG54" s="6">
        <f t="shared" si="5"/>
        <v>152</v>
      </c>
      <c r="AH54" s="4">
        <f t="shared" si="6"/>
        <v>152</v>
      </c>
      <c r="AI54" s="4"/>
      <c r="AJ54" s="4"/>
      <c r="AK54" s="7"/>
      <c r="AL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44126</v>
      </c>
      <c r="B55" t="s">
        <v>430</v>
      </c>
      <c r="C55" t="s">
        <v>242</v>
      </c>
      <c r="D55">
        <v>35</v>
      </c>
      <c r="E55">
        <v>1</v>
      </c>
      <c r="F55">
        <v>1</v>
      </c>
      <c r="G55" t="s">
        <v>60</v>
      </c>
      <c r="H55" t="s">
        <v>212</v>
      </c>
      <c r="I55">
        <v>4.4000000000000004</v>
      </c>
      <c r="J55">
        <v>31.7</v>
      </c>
      <c r="K55">
        <v>202</v>
      </c>
      <c r="L55" t="s">
        <v>61</v>
      </c>
      <c r="M55" t="s">
        <v>213</v>
      </c>
      <c r="N55">
        <v>-2.9499999999999999E-3</v>
      </c>
      <c r="O55">
        <v>-2.4199999999999999E-2</v>
      </c>
      <c r="P55">
        <v>-511</v>
      </c>
      <c r="Q55" s="4"/>
      <c r="R55" s="4">
        <v>1</v>
      </c>
      <c r="S55" s="4">
        <v>3</v>
      </c>
      <c r="T55" s="4" t="s">
        <v>481</v>
      </c>
      <c r="U55" s="4">
        <f t="shared" si="7"/>
        <v>202</v>
      </c>
      <c r="V55" s="4">
        <f t="shared" si="8"/>
        <v>202</v>
      </c>
      <c r="W55" s="4">
        <f t="shared" si="9"/>
        <v>202</v>
      </c>
      <c r="X55" s="5"/>
      <c r="Y55" s="5"/>
      <c r="AB55" s="7"/>
      <c r="AC55" s="7"/>
      <c r="AD55" s="4">
        <v>1</v>
      </c>
      <c r="AE55" s="4"/>
      <c r="AF55" s="24">
        <f t="shared" si="4"/>
        <v>-511</v>
      </c>
      <c r="AG55" s="6">
        <f t="shared" si="5"/>
        <v>-511</v>
      </c>
      <c r="AH55" s="4">
        <f t="shared" si="6"/>
        <v>-511</v>
      </c>
      <c r="AI55" s="5"/>
      <c r="AJ55" s="5"/>
      <c r="AM55" s="7"/>
      <c r="AN55" s="7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44126</v>
      </c>
      <c r="B56" t="s">
        <v>430</v>
      </c>
      <c r="C56" t="s">
        <v>243</v>
      </c>
      <c r="D56">
        <v>36</v>
      </c>
      <c r="E56">
        <v>1</v>
      </c>
      <c r="F56">
        <v>1</v>
      </c>
      <c r="G56" t="s">
        <v>60</v>
      </c>
      <c r="H56" t="s">
        <v>212</v>
      </c>
      <c r="I56">
        <v>9.1200000000000003E-2</v>
      </c>
      <c r="J56">
        <v>2.02</v>
      </c>
      <c r="K56">
        <v>54.6</v>
      </c>
      <c r="L56" t="s">
        <v>61</v>
      </c>
      <c r="M56" t="s">
        <v>213</v>
      </c>
      <c r="N56">
        <v>1.41</v>
      </c>
      <c r="O56">
        <v>22.3</v>
      </c>
      <c r="P56">
        <v>1040</v>
      </c>
      <c r="Q56" s="4"/>
      <c r="R56" s="4">
        <v>1</v>
      </c>
      <c r="S56" s="4">
        <v>1</v>
      </c>
      <c r="T56" s="4"/>
      <c r="U56" s="4">
        <f t="shared" si="7"/>
        <v>54.6</v>
      </c>
      <c r="V56" s="4">
        <f t="shared" si="8"/>
        <v>54.6</v>
      </c>
      <c r="W56" s="4">
        <f t="shared" si="9"/>
        <v>54.6</v>
      </c>
      <c r="X56" s="4"/>
      <c r="Y56" s="4"/>
      <c r="Z56" s="4"/>
      <c r="AA56" s="4"/>
      <c r="AB56" s="7"/>
      <c r="AC56" s="7"/>
      <c r="AD56" s="4">
        <v>1</v>
      </c>
      <c r="AE56" s="4"/>
      <c r="AF56" s="24">
        <f t="shared" si="4"/>
        <v>1040</v>
      </c>
      <c r="AG56" s="6">
        <f t="shared" si="5"/>
        <v>1040</v>
      </c>
      <c r="AH56" s="4">
        <f t="shared" si="6"/>
        <v>1040</v>
      </c>
      <c r="AI56" s="4"/>
      <c r="AJ56" s="4"/>
      <c r="AK56" s="4"/>
      <c r="AL56" s="4"/>
      <c r="AM56" s="7"/>
      <c r="AN56" s="7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44126</v>
      </c>
      <c r="B57" t="s">
        <v>430</v>
      </c>
      <c r="C57" t="s">
        <v>244</v>
      </c>
      <c r="D57">
        <v>37</v>
      </c>
      <c r="E57">
        <v>1</v>
      </c>
      <c r="F57">
        <v>1</v>
      </c>
      <c r="G57" t="s">
        <v>60</v>
      </c>
      <c r="H57" t="s">
        <v>212</v>
      </c>
      <c r="I57">
        <v>4.7100000000000003E-2</v>
      </c>
      <c r="J57">
        <v>1.1299999999999999</v>
      </c>
      <c r="K57">
        <v>26.6</v>
      </c>
      <c r="L57" t="s">
        <v>61</v>
      </c>
      <c r="M57" t="s">
        <v>213</v>
      </c>
      <c r="N57">
        <v>0.69</v>
      </c>
      <c r="O57">
        <v>11</v>
      </c>
      <c r="P57">
        <v>243</v>
      </c>
      <c r="Q57" s="4"/>
      <c r="R57" s="4">
        <v>1</v>
      </c>
      <c r="S57" s="4">
        <v>1</v>
      </c>
      <c r="T57" s="4"/>
      <c r="U57" s="4">
        <f t="shared" si="7"/>
        <v>26.6</v>
      </c>
      <c r="V57" s="4">
        <f t="shared" si="8"/>
        <v>26.6</v>
      </c>
      <c r="W57" s="4">
        <f t="shared" si="9"/>
        <v>26.6</v>
      </c>
      <c r="X57" s="5"/>
      <c r="Y57" s="5"/>
      <c r="Z57" s="4"/>
      <c r="AA57" s="4"/>
      <c r="AB57" s="5"/>
      <c r="AC57" s="5"/>
      <c r="AD57" s="4">
        <v>1</v>
      </c>
      <c r="AE57" s="4"/>
      <c r="AF57" s="24">
        <f t="shared" si="4"/>
        <v>243</v>
      </c>
      <c r="AG57" s="6">
        <f t="shared" si="5"/>
        <v>243</v>
      </c>
      <c r="AH57" s="4">
        <f t="shared" si="6"/>
        <v>243</v>
      </c>
      <c r="AI57" s="5"/>
      <c r="AJ57" s="5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44126</v>
      </c>
      <c r="B58" t="s">
        <v>430</v>
      </c>
      <c r="C58" t="s">
        <v>429</v>
      </c>
      <c r="D58">
        <v>7</v>
      </c>
      <c r="E58">
        <v>1</v>
      </c>
      <c r="F58">
        <v>1</v>
      </c>
      <c r="G58" t="s">
        <v>60</v>
      </c>
      <c r="H58" t="s">
        <v>212</v>
      </c>
      <c r="I58">
        <v>4.65E-2</v>
      </c>
      <c r="J58">
        <v>1.1100000000000001</v>
      </c>
      <c r="K58">
        <v>26</v>
      </c>
      <c r="L58" t="s">
        <v>61</v>
      </c>
      <c r="M58" t="s">
        <v>213</v>
      </c>
      <c r="N58">
        <v>0.60399999999999998</v>
      </c>
      <c r="O58">
        <v>9.74</v>
      </c>
      <c r="P58">
        <v>154</v>
      </c>
      <c r="Q58" s="4"/>
      <c r="R58" s="4">
        <v>1</v>
      </c>
      <c r="S58" s="4">
        <v>1</v>
      </c>
      <c r="T58" s="4"/>
      <c r="U58" s="4">
        <f t="shared" si="7"/>
        <v>26</v>
      </c>
      <c r="V58" s="4">
        <f t="shared" si="8"/>
        <v>26</v>
      </c>
      <c r="W58" s="4">
        <f t="shared" si="9"/>
        <v>26</v>
      </c>
      <c r="X58" s="5">
        <f>100*(W58-25)/25</f>
        <v>4</v>
      </c>
      <c r="Y58" s="5" t="str">
        <f>IF((ABS(X58))&lt;=20,"PASS","FAIL")</f>
        <v>PASS</v>
      </c>
      <c r="Z58" s="4"/>
      <c r="AA58" s="4"/>
      <c r="AB58" s="4"/>
      <c r="AC58" s="4"/>
      <c r="AD58" s="4">
        <v>1</v>
      </c>
      <c r="AE58" s="4"/>
      <c r="AF58" s="24">
        <f t="shared" si="4"/>
        <v>154</v>
      </c>
      <c r="AG58" s="6">
        <f t="shared" si="5"/>
        <v>154</v>
      </c>
      <c r="AH58" s="4">
        <f t="shared" si="6"/>
        <v>154</v>
      </c>
      <c r="AI58" s="5">
        <f>100*(AH58-250)/250</f>
        <v>-38.4</v>
      </c>
      <c r="AJ58" s="5" t="str">
        <f>IF((ABS(AI58))&lt;=20,"PASS","FAIL")</f>
        <v>FAIL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44126</v>
      </c>
      <c r="B59" t="s">
        <v>430</v>
      </c>
      <c r="C59" t="s">
        <v>66</v>
      </c>
      <c r="D59" t="s">
        <v>11</v>
      </c>
      <c r="E59">
        <v>1</v>
      </c>
      <c r="F59">
        <v>1</v>
      </c>
      <c r="G59" t="s">
        <v>60</v>
      </c>
      <c r="H59" t="s">
        <v>212</v>
      </c>
      <c r="I59">
        <v>-1.2699999999999999E-2</v>
      </c>
      <c r="J59">
        <v>-0.29399999999999998</v>
      </c>
      <c r="K59">
        <v>-21</v>
      </c>
      <c r="L59" t="s">
        <v>61</v>
      </c>
      <c r="M59" t="s">
        <v>213</v>
      </c>
      <c r="N59">
        <v>-4.3499999999999997E-3</v>
      </c>
      <c r="O59">
        <v>-8.9300000000000004E-2</v>
      </c>
      <c r="P59">
        <v>-515</v>
      </c>
      <c r="Q59" s="4"/>
      <c r="R59" s="4">
        <v>1</v>
      </c>
      <c r="S59" s="4">
        <v>1</v>
      </c>
      <c r="T59" s="4"/>
      <c r="U59" s="4">
        <f t="shared" si="7"/>
        <v>-21</v>
      </c>
      <c r="V59" s="4">
        <f t="shared" si="8"/>
        <v>-21</v>
      </c>
      <c r="W59" s="4">
        <f t="shared" si="9"/>
        <v>-21</v>
      </c>
      <c r="X59" s="4"/>
      <c r="Y59" s="4"/>
      <c r="Z59" s="4"/>
      <c r="AA59" s="4"/>
      <c r="AB59" s="4"/>
      <c r="AC59" s="4"/>
      <c r="AD59" s="4">
        <v>1</v>
      </c>
      <c r="AE59" s="4"/>
      <c r="AF59" s="24">
        <f t="shared" si="4"/>
        <v>-515</v>
      </c>
      <c r="AG59" s="6">
        <f t="shared" si="5"/>
        <v>-515</v>
      </c>
      <c r="AH59" s="4">
        <f t="shared" si="6"/>
        <v>-515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44126</v>
      </c>
      <c r="B60" t="s">
        <v>430</v>
      </c>
      <c r="C60" t="s">
        <v>245</v>
      </c>
      <c r="D60">
        <v>38</v>
      </c>
      <c r="E60">
        <v>1</v>
      </c>
      <c r="F60">
        <v>1</v>
      </c>
      <c r="G60" t="s">
        <v>60</v>
      </c>
      <c r="H60" t="s">
        <v>212</v>
      </c>
      <c r="I60">
        <v>4.1200000000000001E-2</v>
      </c>
      <c r="J60">
        <v>1.03</v>
      </c>
      <c r="K60">
        <v>23.4</v>
      </c>
      <c r="L60" t="s">
        <v>61</v>
      </c>
      <c r="M60" t="s">
        <v>213</v>
      </c>
      <c r="N60">
        <v>0.59499999999999997</v>
      </c>
      <c r="O60">
        <v>9.8800000000000008</v>
      </c>
      <c r="P60">
        <v>164</v>
      </c>
      <c r="Q60" s="4"/>
      <c r="R60" s="4">
        <v>1</v>
      </c>
      <c r="S60" s="4">
        <v>1</v>
      </c>
      <c r="T60" s="4"/>
      <c r="U60" s="4">
        <f t="shared" si="7"/>
        <v>23.4</v>
      </c>
      <c r="V60" s="4">
        <f t="shared" si="8"/>
        <v>23.4</v>
      </c>
      <c r="W60" s="4">
        <f t="shared" si="9"/>
        <v>23.4</v>
      </c>
      <c r="X60" s="5"/>
      <c r="Y60" s="5"/>
      <c r="Z60" s="7"/>
      <c r="AA60" s="7"/>
      <c r="AB60" s="4"/>
      <c r="AC60" s="4"/>
      <c r="AD60" s="4">
        <v>1</v>
      </c>
      <c r="AE60" s="4"/>
      <c r="AF60" s="24">
        <f t="shared" si="4"/>
        <v>164</v>
      </c>
      <c r="AG60" s="6">
        <f t="shared" si="5"/>
        <v>164</v>
      </c>
      <c r="AH60" s="4">
        <f t="shared" si="6"/>
        <v>164</v>
      </c>
      <c r="AI60" s="5"/>
      <c r="AJ60" s="5"/>
      <c r="AK60" s="7"/>
      <c r="AL60" s="7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44126</v>
      </c>
      <c r="B61" t="s">
        <v>430</v>
      </c>
      <c r="C61" t="s">
        <v>246</v>
      </c>
      <c r="D61">
        <v>39</v>
      </c>
      <c r="E61">
        <v>1</v>
      </c>
      <c r="F61">
        <v>1</v>
      </c>
      <c r="G61" t="s">
        <v>60</v>
      </c>
      <c r="H61" t="s">
        <v>212</v>
      </c>
      <c r="I61">
        <v>0.214</v>
      </c>
      <c r="J61">
        <v>4.2</v>
      </c>
      <c r="K61">
        <v>117</v>
      </c>
      <c r="L61" t="s">
        <v>61</v>
      </c>
      <c r="M61" t="s">
        <v>213</v>
      </c>
      <c r="N61">
        <v>0.89600000000000002</v>
      </c>
      <c r="O61">
        <v>14.9</v>
      </c>
      <c r="P61">
        <v>517</v>
      </c>
      <c r="Q61" s="4"/>
      <c r="R61" s="4">
        <v>1</v>
      </c>
      <c r="S61" s="4">
        <v>1</v>
      </c>
      <c r="T61" s="4"/>
      <c r="U61" s="4">
        <f t="shared" si="7"/>
        <v>117</v>
      </c>
      <c r="V61" s="4">
        <f t="shared" si="8"/>
        <v>117</v>
      </c>
      <c r="W61" s="4">
        <f t="shared" si="9"/>
        <v>117</v>
      </c>
      <c r="X61" s="5"/>
      <c r="Y61" s="5"/>
      <c r="Z61" s="4"/>
      <c r="AA61" s="4"/>
      <c r="AB61" s="5"/>
      <c r="AC61" s="5"/>
      <c r="AD61" s="4">
        <v>1</v>
      </c>
      <c r="AE61" s="4"/>
      <c r="AF61" s="24">
        <f t="shared" si="4"/>
        <v>517</v>
      </c>
      <c r="AG61" s="6">
        <f t="shared" si="5"/>
        <v>517</v>
      </c>
      <c r="AH61" s="4">
        <f t="shared" si="6"/>
        <v>517</v>
      </c>
      <c r="AI61" s="5"/>
      <c r="AJ61" s="5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44126</v>
      </c>
      <c r="B62" t="s">
        <v>430</v>
      </c>
      <c r="C62" t="s">
        <v>247</v>
      </c>
      <c r="D62">
        <v>40</v>
      </c>
      <c r="E62">
        <v>1</v>
      </c>
      <c r="F62">
        <v>1</v>
      </c>
      <c r="G62" t="s">
        <v>60</v>
      </c>
      <c r="H62" t="s">
        <v>212</v>
      </c>
      <c r="I62">
        <v>4.9599999999999998E-2</v>
      </c>
      <c r="J62">
        <v>1.19</v>
      </c>
      <c r="K62">
        <v>28.5</v>
      </c>
      <c r="L62" t="s">
        <v>61</v>
      </c>
      <c r="M62" t="s">
        <v>213</v>
      </c>
      <c r="N62">
        <v>0.57699999999999996</v>
      </c>
      <c r="O62">
        <v>9.73</v>
      </c>
      <c r="P62">
        <v>153</v>
      </c>
      <c r="Q62" s="4"/>
      <c r="R62" s="4">
        <v>1</v>
      </c>
      <c r="S62" s="4">
        <v>1</v>
      </c>
      <c r="T62" s="4"/>
      <c r="U62" s="4">
        <f t="shared" si="7"/>
        <v>28.5</v>
      </c>
      <c r="V62" s="4">
        <f t="shared" si="8"/>
        <v>28.5</v>
      </c>
      <c r="W62" s="4">
        <f t="shared" si="9"/>
        <v>28.5</v>
      </c>
      <c r="X62" s="5"/>
      <c r="Y62" s="5"/>
      <c r="Z62" s="4"/>
      <c r="AA62" s="4"/>
      <c r="AB62" s="7"/>
      <c r="AC62" s="7"/>
      <c r="AD62" s="4">
        <v>1</v>
      </c>
      <c r="AE62" s="4"/>
      <c r="AF62" s="24">
        <f t="shared" si="4"/>
        <v>153</v>
      </c>
      <c r="AG62" s="6">
        <f t="shared" si="5"/>
        <v>153</v>
      </c>
      <c r="AH62" s="4">
        <f t="shared" si="6"/>
        <v>153</v>
      </c>
      <c r="AI62" s="5"/>
      <c r="AJ62" s="5"/>
      <c r="AK62" s="4"/>
      <c r="AL62" s="4"/>
      <c r="AM62" s="7"/>
      <c r="AN62" s="7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44126</v>
      </c>
      <c r="B63" t="s">
        <v>430</v>
      </c>
      <c r="C63" t="s">
        <v>248</v>
      </c>
      <c r="D63">
        <v>41</v>
      </c>
      <c r="E63">
        <v>1</v>
      </c>
      <c r="F63">
        <v>1</v>
      </c>
      <c r="G63" t="s">
        <v>60</v>
      </c>
      <c r="H63" t="s">
        <v>212</v>
      </c>
      <c r="I63">
        <v>4.8599999999999997E-2</v>
      </c>
      <c r="J63">
        <v>1.06</v>
      </c>
      <c r="K63">
        <v>24.3</v>
      </c>
      <c r="L63" t="s">
        <v>61</v>
      </c>
      <c r="M63" t="s">
        <v>213</v>
      </c>
      <c r="N63">
        <v>0.56100000000000005</v>
      </c>
      <c r="O63">
        <v>9.4600000000000009</v>
      </c>
      <c r="P63">
        <v>134</v>
      </c>
      <c r="Q63" s="4"/>
      <c r="R63" s="4">
        <v>1</v>
      </c>
      <c r="S63" s="4">
        <v>1</v>
      </c>
      <c r="T63" s="4"/>
      <c r="U63" s="4">
        <f t="shared" si="7"/>
        <v>24.3</v>
      </c>
      <c r="V63" s="4">
        <f t="shared" si="8"/>
        <v>24.3</v>
      </c>
      <c r="W63" s="4">
        <f t="shared" si="9"/>
        <v>24.3</v>
      </c>
      <c r="X63" s="4"/>
      <c r="Y63" s="4"/>
      <c r="Z63" s="5"/>
      <c r="AA63" s="5"/>
      <c r="AB63" s="5"/>
      <c r="AC63" s="5"/>
      <c r="AD63" s="4">
        <v>1</v>
      </c>
      <c r="AE63" s="4"/>
      <c r="AF63" s="24">
        <f t="shared" si="4"/>
        <v>134</v>
      </c>
      <c r="AG63" s="6">
        <f t="shared" si="5"/>
        <v>134</v>
      </c>
      <c r="AH63" s="4">
        <f t="shared" si="6"/>
        <v>134</v>
      </c>
      <c r="AI63" s="4"/>
      <c r="AJ63" s="4"/>
      <c r="AK63" s="5"/>
      <c r="AL63" s="5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44126</v>
      </c>
      <c r="B64" t="s">
        <v>430</v>
      </c>
      <c r="C64" t="s">
        <v>249</v>
      </c>
      <c r="D64" s="7">
        <v>42</v>
      </c>
      <c r="E64">
        <v>1</v>
      </c>
      <c r="F64">
        <v>1</v>
      </c>
      <c r="G64" t="s">
        <v>60</v>
      </c>
      <c r="H64" t="s">
        <v>212</v>
      </c>
      <c r="I64">
        <v>5.1799999999999999E-2</v>
      </c>
      <c r="J64">
        <v>1.19</v>
      </c>
      <c r="K64">
        <v>28.7</v>
      </c>
      <c r="L64" t="s">
        <v>61</v>
      </c>
      <c r="M64" t="s">
        <v>213</v>
      </c>
      <c r="N64">
        <v>0.372</v>
      </c>
      <c r="O64">
        <v>6.35</v>
      </c>
      <c r="P64">
        <v>-79.599999999999994</v>
      </c>
      <c r="Q64" s="4"/>
      <c r="R64" s="4">
        <v>1</v>
      </c>
      <c r="S64" s="4">
        <v>1</v>
      </c>
      <c r="T64" s="4"/>
      <c r="U64" s="4">
        <f t="shared" si="7"/>
        <v>28.7</v>
      </c>
      <c r="V64" s="4">
        <f t="shared" si="8"/>
        <v>28.7</v>
      </c>
      <c r="W64" s="4">
        <f t="shared" si="9"/>
        <v>28.7</v>
      </c>
      <c r="X64" s="5"/>
      <c r="Y64" s="5"/>
      <c r="Z64" s="7"/>
      <c r="AA64" s="7"/>
      <c r="AB64" s="7"/>
      <c r="AC64" s="7"/>
      <c r="AD64" s="4">
        <v>1</v>
      </c>
      <c r="AE64" s="4"/>
      <c r="AF64" s="24">
        <f t="shared" si="4"/>
        <v>-79.599999999999994</v>
      </c>
      <c r="AG64" s="6">
        <f t="shared" si="5"/>
        <v>-79.599999999999994</v>
      </c>
      <c r="AH64" s="4">
        <f t="shared" si="6"/>
        <v>-79.599999999999994</v>
      </c>
      <c r="AI64" s="5"/>
      <c r="AJ64" s="5"/>
      <c r="AK64" s="7"/>
      <c r="AL64" s="7"/>
      <c r="AM64" s="7"/>
      <c r="AN64" s="7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44126</v>
      </c>
      <c r="B65" t="s">
        <v>430</v>
      </c>
      <c r="C65" t="s">
        <v>250</v>
      </c>
      <c r="D65" s="28">
        <v>43</v>
      </c>
      <c r="E65">
        <v>1</v>
      </c>
      <c r="F65">
        <v>1</v>
      </c>
      <c r="G65" t="s">
        <v>60</v>
      </c>
      <c r="H65" t="s">
        <v>212</v>
      </c>
      <c r="I65">
        <v>4.8599999999999997E-2</v>
      </c>
      <c r="J65">
        <v>1.1399999999999999</v>
      </c>
      <c r="K65">
        <v>27.1</v>
      </c>
      <c r="L65" t="s">
        <v>61</v>
      </c>
      <c r="M65" t="s">
        <v>213</v>
      </c>
      <c r="N65">
        <v>0.57899999999999996</v>
      </c>
      <c r="O65">
        <v>9.82</v>
      </c>
      <c r="P65">
        <v>159</v>
      </c>
      <c r="Q65" s="4"/>
      <c r="R65" s="4">
        <v>1</v>
      </c>
      <c r="S65" s="4">
        <v>1</v>
      </c>
      <c r="T65" s="4"/>
      <c r="U65" s="4">
        <f t="shared" si="7"/>
        <v>27.1</v>
      </c>
      <c r="V65" s="4">
        <f t="shared" si="8"/>
        <v>27.1</v>
      </c>
      <c r="W65" s="4">
        <f t="shared" si="9"/>
        <v>27.1</v>
      </c>
      <c r="X65" s="5"/>
      <c r="Y65" s="5"/>
      <c r="Z65" s="7">
        <f>ABS(100*ABS(W65-W57)/AVERAGE(W65,W57))</f>
        <v>1.8621973929236497</v>
      </c>
      <c r="AA65" s="7" t="str">
        <f>IF(W65&gt;10, (IF((AND(Z65&gt;=0,Z65&lt;=20)=TRUE),"PASS","FAIL")),(IF((AND(Z65&gt;=0,Z65&lt;=50)=TRUE),"PASS","FAIL")))</f>
        <v>PASS</v>
      </c>
      <c r="AB65" s="7"/>
      <c r="AC65" s="7"/>
      <c r="AD65" s="4">
        <v>1</v>
      </c>
      <c r="AE65" s="4"/>
      <c r="AF65" s="24">
        <f t="shared" si="4"/>
        <v>159</v>
      </c>
      <c r="AG65" s="6">
        <f t="shared" si="5"/>
        <v>159</v>
      </c>
      <c r="AH65" s="4">
        <f t="shared" si="6"/>
        <v>159</v>
      </c>
      <c r="AI65" s="5"/>
      <c r="AJ65" s="5"/>
      <c r="AK65" s="7">
        <f>ABS(100*ABS(AH65-AH57)/AVERAGE(AH65,AH57))</f>
        <v>41.791044776119406</v>
      </c>
      <c r="AL65" s="7" t="str">
        <f>IF(AH65&gt;10, (IF((AND(AK65&gt;=0,AK65&lt;=20)=TRUE),"PASS","FAIL")),(IF((AND(AK65&gt;=0,AK65&lt;=50)=TRUE),"PASS","FAIL")))</f>
        <v>FAIL</v>
      </c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44126</v>
      </c>
      <c r="B66" t="s">
        <v>430</v>
      </c>
      <c r="C66" t="s">
        <v>251</v>
      </c>
      <c r="D66" s="28">
        <v>44</v>
      </c>
      <c r="E66">
        <v>1</v>
      </c>
      <c r="F66">
        <v>1</v>
      </c>
      <c r="G66" t="s">
        <v>60</v>
      </c>
      <c r="H66" t="s">
        <v>212</v>
      </c>
      <c r="I66">
        <v>0.1</v>
      </c>
      <c r="J66">
        <v>2.04</v>
      </c>
      <c r="K66">
        <v>55.3</v>
      </c>
      <c r="L66" t="s">
        <v>61</v>
      </c>
      <c r="M66" t="s">
        <v>213</v>
      </c>
      <c r="N66">
        <v>0.73599999999999999</v>
      </c>
      <c r="O66">
        <v>12.4</v>
      </c>
      <c r="P66">
        <v>341</v>
      </c>
      <c r="Q66" s="4"/>
      <c r="R66" s="4">
        <v>1</v>
      </c>
      <c r="S66" s="4">
        <v>1</v>
      </c>
      <c r="T66" s="4"/>
      <c r="U66" s="4">
        <f t="shared" si="7"/>
        <v>55.3</v>
      </c>
      <c r="V66" s="4">
        <f t="shared" si="8"/>
        <v>55.3</v>
      </c>
      <c r="W66" s="4">
        <f t="shared" si="9"/>
        <v>55.3</v>
      </c>
      <c r="X66" s="5"/>
      <c r="Y66" s="5"/>
      <c r="Z66" s="7"/>
      <c r="AA66" s="7"/>
      <c r="AB66" s="7">
        <f>100*((W66*10250)-(W64*10000))/(1000*250)</f>
        <v>111.93</v>
      </c>
      <c r="AC66" s="7" t="str">
        <f>IF(W66&gt;30, (IF((AND(AB66&gt;=80,AB66&lt;=120)=TRUE),"PASS","FAIL")),(IF((AND(AB66&gt;=50,AB66&lt;=150)=TRUE),"PASS","FAIL")))</f>
        <v>PASS</v>
      </c>
      <c r="AD66" s="4">
        <v>1</v>
      </c>
      <c r="AE66" s="4"/>
      <c r="AF66" s="24">
        <f t="shared" si="4"/>
        <v>341</v>
      </c>
      <c r="AG66" s="6">
        <f t="shared" si="5"/>
        <v>341</v>
      </c>
      <c r="AH66" s="4">
        <f t="shared" si="6"/>
        <v>341</v>
      </c>
      <c r="AI66" s="5"/>
      <c r="AJ66" s="5"/>
      <c r="AK66" s="7"/>
      <c r="AL66" s="7"/>
      <c r="AM66" s="7">
        <f>100*((AH66*10250)-(AH64*10000))/(10000*250)</f>
        <v>171.65</v>
      </c>
      <c r="AN66" s="7" t="str">
        <f>IF(AH66&gt;30, (IF((AND(AM66&gt;=80,AM66&lt;=120)=TRUE),"PASS","FAIL")),(IF((AND(AM66&gt;=50,AM66&lt;=150)=TRUE),"PASS","FAIL")))</f>
        <v>FAIL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44126</v>
      </c>
      <c r="B67" t="s">
        <v>430</v>
      </c>
      <c r="C67" t="s">
        <v>252</v>
      </c>
      <c r="D67">
        <v>45</v>
      </c>
      <c r="E67">
        <v>1</v>
      </c>
      <c r="F67">
        <v>1</v>
      </c>
      <c r="G67" t="s">
        <v>60</v>
      </c>
      <c r="H67" t="s">
        <v>212</v>
      </c>
      <c r="I67">
        <v>4.7399999999999998E-2</v>
      </c>
      <c r="J67">
        <v>1.1100000000000001</v>
      </c>
      <c r="K67">
        <v>26</v>
      </c>
      <c r="L67" t="s">
        <v>61</v>
      </c>
      <c r="M67" t="s">
        <v>213</v>
      </c>
      <c r="N67">
        <v>0.52100000000000002</v>
      </c>
      <c r="O67">
        <v>8.8800000000000008</v>
      </c>
      <c r="P67">
        <v>94.4</v>
      </c>
      <c r="Q67" s="4"/>
      <c r="R67" s="4">
        <v>1</v>
      </c>
      <c r="S67" s="4">
        <v>1</v>
      </c>
      <c r="T67" s="4"/>
      <c r="U67" s="4">
        <f t="shared" si="7"/>
        <v>26</v>
      </c>
      <c r="V67" s="4">
        <f t="shared" si="8"/>
        <v>26</v>
      </c>
      <c r="W67" s="4">
        <f t="shared" si="9"/>
        <v>26</v>
      </c>
      <c r="X67" s="5"/>
      <c r="Y67" s="5"/>
      <c r="Z67" s="7"/>
      <c r="AA67" s="7"/>
      <c r="AB67" s="4"/>
      <c r="AC67" s="4"/>
      <c r="AD67" s="4">
        <v>1</v>
      </c>
      <c r="AE67" s="4"/>
      <c r="AF67" s="24">
        <f t="shared" ref="AF67:AF130" si="10">P67</f>
        <v>94.4</v>
      </c>
      <c r="AG67" s="6">
        <f t="shared" ref="AG67:AG130" si="11">IF(R67=1,AF67,(AF67-379))</f>
        <v>94.4</v>
      </c>
      <c r="AH67" s="4">
        <f t="shared" ref="AH67:AH130" si="12">IF(R67=1,AF67,(AG67*R67))</f>
        <v>94.4</v>
      </c>
      <c r="AI67" s="5"/>
      <c r="AJ67" s="5"/>
      <c r="AK67" s="7"/>
      <c r="AL67" s="7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44126</v>
      </c>
      <c r="B68" t="s">
        <v>430</v>
      </c>
      <c r="C68" t="s">
        <v>253</v>
      </c>
      <c r="D68">
        <v>46</v>
      </c>
      <c r="E68">
        <v>1</v>
      </c>
      <c r="F68">
        <v>1</v>
      </c>
      <c r="G68" t="s">
        <v>60</v>
      </c>
      <c r="H68" t="s">
        <v>212</v>
      </c>
      <c r="I68">
        <v>4.65E-2</v>
      </c>
      <c r="J68">
        <v>1.1000000000000001</v>
      </c>
      <c r="K68">
        <v>25.8</v>
      </c>
      <c r="L68" t="s">
        <v>61</v>
      </c>
      <c r="M68" t="s">
        <v>213</v>
      </c>
      <c r="N68">
        <v>0.49399999999999999</v>
      </c>
      <c r="O68">
        <v>8.3800000000000008</v>
      </c>
      <c r="P68">
        <v>59.7</v>
      </c>
      <c r="R68" s="4">
        <v>1</v>
      </c>
      <c r="S68" s="4">
        <v>1</v>
      </c>
      <c r="T68" s="4"/>
      <c r="U68" s="4">
        <f t="shared" si="7"/>
        <v>25.8</v>
      </c>
      <c r="V68" s="4">
        <f t="shared" si="8"/>
        <v>25.8</v>
      </c>
      <c r="W68" s="4">
        <f t="shared" si="9"/>
        <v>25.8</v>
      </c>
      <c r="X68" s="5"/>
      <c r="Y68" s="5"/>
      <c r="AD68" s="4">
        <v>1</v>
      </c>
      <c r="AE68" s="4"/>
      <c r="AF68" s="24">
        <f t="shared" si="10"/>
        <v>59.7</v>
      </c>
      <c r="AG68" s="6">
        <f t="shared" si="11"/>
        <v>59.7</v>
      </c>
      <c r="AH68" s="4">
        <f t="shared" si="12"/>
        <v>59.7</v>
      </c>
      <c r="AI68" s="5"/>
      <c r="AJ68" s="5"/>
      <c r="AO68" s="4"/>
      <c r="AP68" s="4"/>
      <c r="AQ68" s="4"/>
    </row>
    <row r="69" spans="1:70" x14ac:dyDescent="0.2">
      <c r="A69" s="1">
        <v>44126</v>
      </c>
      <c r="B69" t="s">
        <v>430</v>
      </c>
      <c r="C69" t="s">
        <v>254</v>
      </c>
      <c r="D69">
        <v>47</v>
      </c>
      <c r="E69">
        <v>1</v>
      </c>
      <c r="F69">
        <v>1</v>
      </c>
      <c r="G69" t="s">
        <v>60</v>
      </c>
      <c r="H69" t="s">
        <v>212</v>
      </c>
      <c r="I69">
        <v>5.7500000000000002E-2</v>
      </c>
      <c r="J69">
        <v>1.34</v>
      </c>
      <c r="K69">
        <v>33.299999999999997</v>
      </c>
      <c r="L69" t="s">
        <v>61</v>
      </c>
      <c r="M69" t="s">
        <v>213</v>
      </c>
      <c r="N69">
        <v>0.52100000000000002</v>
      </c>
      <c r="O69">
        <v>8.82</v>
      </c>
      <c r="P69">
        <v>90.4</v>
      </c>
      <c r="R69" s="4">
        <v>1</v>
      </c>
      <c r="S69" s="4">
        <v>1</v>
      </c>
      <c r="T69" s="4"/>
      <c r="U69" s="4">
        <f t="shared" si="7"/>
        <v>33.299999999999997</v>
      </c>
      <c r="V69" s="4">
        <f t="shared" si="8"/>
        <v>33.299999999999997</v>
      </c>
      <c r="W69" s="4">
        <f t="shared" si="9"/>
        <v>33.299999999999997</v>
      </c>
      <c r="X69" s="5"/>
      <c r="Y69" s="5"/>
      <c r="Z69" s="7"/>
      <c r="AA69" s="7"/>
      <c r="AB69" s="4"/>
      <c r="AC69" s="4"/>
      <c r="AD69" s="4">
        <v>1</v>
      </c>
      <c r="AE69" s="4"/>
      <c r="AF69" s="24">
        <f t="shared" si="10"/>
        <v>90.4</v>
      </c>
      <c r="AG69" s="6">
        <f t="shared" si="11"/>
        <v>90.4</v>
      </c>
      <c r="AH69" s="4">
        <f t="shared" si="12"/>
        <v>90.4</v>
      </c>
      <c r="AI69" s="5"/>
      <c r="AJ69" s="5"/>
      <c r="AK69" s="7"/>
      <c r="AL69" s="7"/>
      <c r="AM69" s="4"/>
      <c r="AN69" s="4"/>
      <c r="AO69" s="4"/>
      <c r="AP69" s="4"/>
      <c r="AQ69" s="4"/>
    </row>
    <row r="70" spans="1:70" x14ac:dyDescent="0.2">
      <c r="A70" s="1">
        <v>44126</v>
      </c>
      <c r="B70" t="s">
        <v>430</v>
      </c>
      <c r="C70" t="s">
        <v>429</v>
      </c>
      <c r="D70">
        <v>7</v>
      </c>
      <c r="E70">
        <v>1</v>
      </c>
      <c r="F70">
        <v>1</v>
      </c>
      <c r="G70" t="s">
        <v>60</v>
      </c>
      <c r="H70" t="s">
        <v>212</v>
      </c>
      <c r="I70">
        <v>4.5900000000000003E-2</v>
      </c>
      <c r="J70">
        <v>1.1299999999999999</v>
      </c>
      <c r="K70">
        <v>26.8</v>
      </c>
      <c r="L70" t="s">
        <v>61</v>
      </c>
      <c r="M70" t="s">
        <v>213</v>
      </c>
      <c r="N70">
        <v>0.55900000000000005</v>
      </c>
      <c r="O70">
        <v>9.5299999999999994</v>
      </c>
      <c r="P70">
        <v>139</v>
      </c>
      <c r="R70" s="4">
        <v>1</v>
      </c>
      <c r="S70" s="4">
        <v>1</v>
      </c>
      <c r="T70" s="4"/>
      <c r="U70" s="4">
        <f t="shared" si="7"/>
        <v>26.8</v>
      </c>
      <c r="V70" s="4">
        <f t="shared" si="8"/>
        <v>26.8</v>
      </c>
      <c r="W70" s="4">
        <f t="shared" si="9"/>
        <v>26.8</v>
      </c>
      <c r="X70" s="5">
        <f>100*(W70-25)/25</f>
        <v>7.200000000000002</v>
      </c>
      <c r="Y70" s="5" t="str">
        <f>IF((ABS(X70))&lt;=20,"PASS","FAIL")</f>
        <v>PASS</v>
      </c>
      <c r="Z70" s="7"/>
      <c r="AA70" s="7"/>
      <c r="AB70" s="7"/>
      <c r="AC70" s="7"/>
      <c r="AD70" s="4">
        <v>1</v>
      </c>
      <c r="AE70" s="4"/>
      <c r="AF70" s="24">
        <f t="shared" si="10"/>
        <v>139</v>
      </c>
      <c r="AG70" s="6">
        <f t="shared" si="11"/>
        <v>139</v>
      </c>
      <c r="AH70" s="4">
        <f t="shared" si="12"/>
        <v>139</v>
      </c>
      <c r="AI70" s="5">
        <f>100*(AH70-250)/250</f>
        <v>-44.4</v>
      </c>
      <c r="AJ70" s="5" t="str">
        <f>IF((ABS(AI70))&lt;=20,"PASS","FAIL")</f>
        <v>FAIL</v>
      </c>
      <c r="AK70" s="7"/>
      <c r="AL70" s="7"/>
      <c r="AM70" s="7"/>
      <c r="AN70" s="7"/>
      <c r="AO70" s="4"/>
      <c r="AP70" s="4"/>
      <c r="AQ70" s="4"/>
    </row>
    <row r="71" spans="1:70" x14ac:dyDescent="0.2">
      <c r="A71" s="1">
        <v>44126</v>
      </c>
      <c r="B71" t="s">
        <v>430</v>
      </c>
      <c r="C71" t="s">
        <v>66</v>
      </c>
      <c r="D71" t="s">
        <v>11</v>
      </c>
      <c r="E71">
        <v>1</v>
      </c>
      <c r="F71">
        <v>1</v>
      </c>
      <c r="G71" t="s">
        <v>60</v>
      </c>
      <c r="H71" t="s">
        <v>212</v>
      </c>
      <c r="I71">
        <v>-1.3100000000000001E-2</v>
      </c>
      <c r="J71">
        <v>-0.29399999999999998</v>
      </c>
      <c r="K71">
        <v>-21</v>
      </c>
      <c r="L71" t="s">
        <v>61</v>
      </c>
      <c r="M71" t="s">
        <v>213</v>
      </c>
      <c r="N71">
        <v>-2.7499999999999998E-3</v>
      </c>
      <c r="O71">
        <v>-7.1800000000000003E-2</v>
      </c>
      <c r="P71">
        <v>-514</v>
      </c>
      <c r="R71" s="4">
        <v>1</v>
      </c>
      <c r="S71" s="4">
        <v>1</v>
      </c>
      <c r="T71" s="4"/>
      <c r="U71" s="4">
        <f t="shared" si="7"/>
        <v>-21</v>
      </c>
      <c r="V71" s="4">
        <f t="shared" si="8"/>
        <v>-21</v>
      </c>
      <c r="W71" s="4">
        <f t="shared" si="9"/>
        <v>-21</v>
      </c>
      <c r="X71" s="5"/>
      <c r="Y71" s="5"/>
      <c r="Z71" s="7"/>
      <c r="AA71" s="7"/>
      <c r="AB71" s="7"/>
      <c r="AC71" s="7"/>
      <c r="AD71" s="4">
        <v>1</v>
      </c>
      <c r="AE71" s="4"/>
      <c r="AF71" s="24">
        <f t="shared" si="10"/>
        <v>-514</v>
      </c>
      <c r="AG71" s="6">
        <f t="shared" si="11"/>
        <v>-514</v>
      </c>
      <c r="AH71" s="4">
        <f t="shared" si="12"/>
        <v>-514</v>
      </c>
      <c r="AI71" s="5"/>
      <c r="AJ71" s="5"/>
      <c r="AK71" s="7"/>
      <c r="AL71" s="7"/>
      <c r="AM71" s="7"/>
      <c r="AN71" s="7"/>
      <c r="AO71" s="4"/>
      <c r="AP71" s="4"/>
      <c r="AQ71" s="4"/>
    </row>
    <row r="72" spans="1:70" x14ac:dyDescent="0.2">
      <c r="A72" s="1">
        <v>44126</v>
      </c>
      <c r="B72" t="s">
        <v>430</v>
      </c>
      <c r="C72" t="s">
        <v>255</v>
      </c>
      <c r="D72">
        <v>48</v>
      </c>
      <c r="E72">
        <v>1</v>
      </c>
      <c r="F72">
        <v>1</v>
      </c>
      <c r="G72" t="s">
        <v>60</v>
      </c>
      <c r="H72" t="s">
        <v>212</v>
      </c>
      <c r="I72">
        <v>0.13200000000000001</v>
      </c>
      <c r="J72">
        <v>2.68</v>
      </c>
      <c r="K72">
        <v>74.400000000000006</v>
      </c>
      <c r="L72" t="s">
        <v>61</v>
      </c>
      <c r="M72" t="s">
        <v>213</v>
      </c>
      <c r="N72">
        <v>0.58599999999999997</v>
      </c>
      <c r="O72">
        <v>9.98</v>
      </c>
      <c r="P72">
        <v>171</v>
      </c>
      <c r="R72" s="4">
        <v>1</v>
      </c>
      <c r="S72" s="4">
        <v>1</v>
      </c>
      <c r="T72" s="4"/>
      <c r="U72" s="4">
        <f t="shared" si="7"/>
        <v>74.400000000000006</v>
      </c>
      <c r="V72" s="4">
        <f t="shared" si="8"/>
        <v>74.400000000000006</v>
      </c>
      <c r="W72" s="4">
        <f t="shared" si="9"/>
        <v>74.400000000000006</v>
      </c>
      <c r="X72" s="5"/>
      <c r="Y72" s="5"/>
      <c r="AD72" s="4">
        <v>1</v>
      </c>
      <c r="AE72" s="4"/>
      <c r="AF72" s="24">
        <f t="shared" si="10"/>
        <v>171</v>
      </c>
      <c r="AG72" s="6">
        <f t="shared" si="11"/>
        <v>171</v>
      </c>
      <c r="AH72" s="4">
        <f t="shared" si="12"/>
        <v>171</v>
      </c>
      <c r="AI72" s="5"/>
      <c r="AJ72" s="5"/>
      <c r="AO72" s="4"/>
      <c r="AP72" s="4"/>
      <c r="AQ72" s="4"/>
    </row>
    <row r="73" spans="1:70" x14ac:dyDescent="0.2">
      <c r="A73" s="1">
        <v>44126</v>
      </c>
      <c r="B73" t="s">
        <v>430</v>
      </c>
      <c r="C73" t="s">
        <v>256</v>
      </c>
      <c r="D73">
        <v>49</v>
      </c>
      <c r="E73">
        <v>1</v>
      </c>
      <c r="F73">
        <v>1</v>
      </c>
      <c r="G73" t="s">
        <v>60</v>
      </c>
      <c r="H73" t="s">
        <v>212</v>
      </c>
      <c r="I73">
        <v>5.7500000000000002E-2</v>
      </c>
      <c r="J73">
        <v>1.36</v>
      </c>
      <c r="K73">
        <v>34</v>
      </c>
      <c r="L73" t="s">
        <v>61</v>
      </c>
      <c r="M73" t="s">
        <v>213</v>
      </c>
      <c r="N73">
        <v>0.53200000000000003</v>
      </c>
      <c r="O73">
        <v>9.08</v>
      </c>
      <c r="P73">
        <v>108</v>
      </c>
      <c r="R73" s="4">
        <v>1</v>
      </c>
      <c r="S73" s="4">
        <v>1</v>
      </c>
      <c r="T73" s="4"/>
      <c r="U73" s="4">
        <f t="shared" si="7"/>
        <v>34</v>
      </c>
      <c r="V73" s="4">
        <f t="shared" si="8"/>
        <v>34</v>
      </c>
      <c r="W73" s="4">
        <f t="shared" si="9"/>
        <v>34</v>
      </c>
      <c r="Z73" s="7"/>
      <c r="AA73" s="7"/>
      <c r="AD73" s="4">
        <v>1</v>
      </c>
      <c r="AE73" s="4"/>
      <c r="AF73" s="24">
        <f t="shared" si="10"/>
        <v>108</v>
      </c>
      <c r="AG73" s="6">
        <f t="shared" si="11"/>
        <v>108</v>
      </c>
      <c r="AH73" s="4">
        <f t="shared" si="12"/>
        <v>108</v>
      </c>
      <c r="AK73" s="7"/>
      <c r="AL73" s="7"/>
      <c r="AO73" s="4"/>
      <c r="AP73" s="4"/>
      <c r="AQ73" s="4"/>
    </row>
    <row r="74" spans="1:70" x14ac:dyDescent="0.2">
      <c r="A74" s="1">
        <v>44126</v>
      </c>
      <c r="B74" t="s">
        <v>430</v>
      </c>
      <c r="C74" t="s">
        <v>257</v>
      </c>
      <c r="D74">
        <v>50</v>
      </c>
      <c r="E74">
        <v>1</v>
      </c>
      <c r="F74">
        <v>1</v>
      </c>
      <c r="G74" t="s">
        <v>60</v>
      </c>
      <c r="H74" t="s">
        <v>212</v>
      </c>
      <c r="I74">
        <v>6.1400000000000003E-2</v>
      </c>
      <c r="J74">
        <v>1.4</v>
      </c>
      <c r="K74">
        <v>35.4</v>
      </c>
      <c r="L74" t="s">
        <v>61</v>
      </c>
      <c r="M74" t="s">
        <v>213</v>
      </c>
      <c r="N74">
        <v>0.879</v>
      </c>
      <c r="O74">
        <v>14.9</v>
      </c>
      <c r="P74">
        <v>515</v>
      </c>
      <c r="R74" s="4">
        <v>1</v>
      </c>
      <c r="S74" s="4">
        <v>1</v>
      </c>
      <c r="T74" s="4"/>
      <c r="U74" s="4">
        <f t="shared" ref="U74:U153" si="13">K74</f>
        <v>35.4</v>
      </c>
      <c r="V74" s="4">
        <f t="shared" si="8"/>
        <v>35.4</v>
      </c>
      <c r="W74" s="4">
        <f t="shared" si="9"/>
        <v>35.4</v>
      </c>
      <c r="X74" s="5"/>
      <c r="Y74" s="5"/>
      <c r="Z74" s="7"/>
      <c r="AA74" s="7"/>
      <c r="AD74" s="4">
        <v>1</v>
      </c>
      <c r="AE74" s="4"/>
      <c r="AF74" s="24">
        <f t="shared" si="10"/>
        <v>515</v>
      </c>
      <c r="AG74" s="6">
        <f t="shared" si="11"/>
        <v>515</v>
      </c>
      <c r="AH74" s="4">
        <f t="shared" si="12"/>
        <v>515</v>
      </c>
      <c r="AI74" s="5"/>
      <c r="AJ74" s="5"/>
      <c r="AK74" s="7"/>
      <c r="AL74" s="7"/>
      <c r="AO74" s="4"/>
      <c r="AP74" s="4"/>
      <c r="AQ74" s="4"/>
    </row>
    <row r="75" spans="1:70" x14ac:dyDescent="0.2">
      <c r="A75" s="1">
        <v>44126</v>
      </c>
      <c r="B75" t="s">
        <v>430</v>
      </c>
      <c r="C75" t="s">
        <v>258</v>
      </c>
      <c r="D75">
        <v>51</v>
      </c>
      <c r="E75">
        <v>1</v>
      </c>
      <c r="F75">
        <v>1</v>
      </c>
      <c r="G75" t="s">
        <v>60</v>
      </c>
      <c r="H75" t="s">
        <v>212</v>
      </c>
      <c r="I75">
        <v>3.4700000000000002E-2</v>
      </c>
      <c r="J75">
        <v>0.83899999999999997</v>
      </c>
      <c r="K75">
        <v>17.2</v>
      </c>
      <c r="L75" t="s">
        <v>61</v>
      </c>
      <c r="M75" t="s">
        <v>213</v>
      </c>
      <c r="N75">
        <v>0.41599999999999998</v>
      </c>
      <c r="O75">
        <v>7.04</v>
      </c>
      <c r="P75">
        <v>-32.1</v>
      </c>
      <c r="R75" s="4">
        <v>1</v>
      </c>
      <c r="S75" s="4">
        <v>1</v>
      </c>
      <c r="T75" s="4"/>
      <c r="U75" s="4">
        <f t="shared" si="13"/>
        <v>17.2</v>
      </c>
      <c r="V75" s="4">
        <f t="shared" ref="V75:V154" si="14">IF(R75=1,U75,(U75-6.8))</f>
        <v>17.2</v>
      </c>
      <c r="W75" s="4">
        <f t="shared" ref="W75:W154" si="15">IF(R75=1,U75,(V75*R75))</f>
        <v>17.2</v>
      </c>
      <c r="AB75" s="7"/>
      <c r="AC75" s="7"/>
      <c r="AD75" s="4">
        <v>1</v>
      </c>
      <c r="AE75" s="4"/>
      <c r="AF75" s="24">
        <f t="shared" si="10"/>
        <v>-32.1</v>
      </c>
      <c r="AG75" s="6">
        <f t="shared" si="11"/>
        <v>-32.1</v>
      </c>
      <c r="AH75" s="4">
        <f t="shared" si="12"/>
        <v>-32.1</v>
      </c>
      <c r="AM75" s="7"/>
      <c r="AN75" s="7"/>
      <c r="AO75" s="4"/>
      <c r="AP75" s="4"/>
      <c r="AQ75" s="4"/>
    </row>
    <row r="76" spans="1:70" x14ac:dyDescent="0.2">
      <c r="A76" s="1">
        <v>44126</v>
      </c>
      <c r="B76" t="s">
        <v>430</v>
      </c>
      <c r="C76" t="s">
        <v>259</v>
      </c>
      <c r="D76">
        <v>52</v>
      </c>
      <c r="E76">
        <v>1</v>
      </c>
      <c r="F76">
        <v>1</v>
      </c>
      <c r="G76" t="s">
        <v>60</v>
      </c>
      <c r="H76" t="s">
        <v>212</v>
      </c>
      <c r="I76">
        <v>5.1400000000000001E-2</v>
      </c>
      <c r="J76">
        <v>1.17</v>
      </c>
      <c r="K76">
        <v>28</v>
      </c>
      <c r="L76" t="s">
        <v>61</v>
      </c>
      <c r="M76" t="s">
        <v>213</v>
      </c>
      <c r="N76">
        <v>0.51900000000000002</v>
      </c>
      <c r="O76">
        <v>8.89</v>
      </c>
      <c r="P76">
        <v>94.8</v>
      </c>
      <c r="R76" s="4">
        <v>1</v>
      </c>
      <c r="S76" s="4">
        <v>1</v>
      </c>
      <c r="T76" s="4"/>
      <c r="U76" s="4">
        <f t="shared" si="13"/>
        <v>28</v>
      </c>
      <c r="V76" s="4">
        <f t="shared" si="14"/>
        <v>28</v>
      </c>
      <c r="W76" s="4">
        <f t="shared" si="15"/>
        <v>28</v>
      </c>
      <c r="X76" s="5"/>
      <c r="Y76" s="5"/>
      <c r="AD76" s="4">
        <v>1</v>
      </c>
      <c r="AE76" s="4"/>
      <c r="AF76" s="24">
        <f t="shared" si="10"/>
        <v>94.8</v>
      </c>
      <c r="AG76" s="6">
        <f t="shared" si="11"/>
        <v>94.8</v>
      </c>
      <c r="AH76" s="4">
        <f t="shared" si="12"/>
        <v>94.8</v>
      </c>
      <c r="AI76" s="5"/>
      <c r="AJ76" s="5"/>
      <c r="AO76" s="4"/>
      <c r="AP76" s="4"/>
      <c r="AQ76" s="4"/>
    </row>
    <row r="77" spans="1:70" x14ac:dyDescent="0.2">
      <c r="A77" s="1">
        <v>44126</v>
      </c>
      <c r="B77" t="s">
        <v>430</v>
      </c>
      <c r="C77" t="s">
        <v>260</v>
      </c>
      <c r="D77">
        <v>53</v>
      </c>
      <c r="E77">
        <v>1</v>
      </c>
      <c r="F77">
        <v>1</v>
      </c>
      <c r="G77" t="s">
        <v>60</v>
      </c>
      <c r="H77" t="s">
        <v>212</v>
      </c>
      <c r="I77">
        <v>7.4700000000000003E-2</v>
      </c>
      <c r="J77">
        <v>1.65</v>
      </c>
      <c r="K77">
        <v>43.2</v>
      </c>
      <c r="L77" t="s">
        <v>61</v>
      </c>
      <c r="M77" t="s">
        <v>213</v>
      </c>
      <c r="N77">
        <v>0.51400000000000001</v>
      </c>
      <c r="O77">
        <v>8.76</v>
      </c>
      <c r="P77">
        <v>86.3</v>
      </c>
      <c r="R77" s="4">
        <v>1</v>
      </c>
      <c r="S77" s="4">
        <v>1</v>
      </c>
      <c r="T77" s="4"/>
      <c r="U77" s="4">
        <f t="shared" si="13"/>
        <v>43.2</v>
      </c>
      <c r="V77" s="4">
        <f t="shared" si="14"/>
        <v>43.2</v>
      </c>
      <c r="W77" s="4">
        <f t="shared" si="15"/>
        <v>43.2</v>
      </c>
      <c r="Z77" s="7"/>
      <c r="AA77" s="7"/>
      <c r="AD77" s="4">
        <v>1</v>
      </c>
      <c r="AE77" s="4"/>
      <c r="AF77" s="24">
        <f t="shared" si="10"/>
        <v>86.3</v>
      </c>
      <c r="AG77" s="6">
        <f t="shared" si="11"/>
        <v>86.3</v>
      </c>
      <c r="AH77" s="4">
        <f t="shared" si="12"/>
        <v>86.3</v>
      </c>
      <c r="AK77" s="7"/>
      <c r="AL77" s="7"/>
      <c r="AO77" s="4"/>
      <c r="AP77" s="4"/>
      <c r="AQ77" s="4"/>
    </row>
    <row r="78" spans="1:70" x14ac:dyDescent="0.2">
      <c r="A78" s="1">
        <v>44126</v>
      </c>
      <c r="B78" t="s">
        <v>430</v>
      </c>
      <c r="C78" t="s">
        <v>261</v>
      </c>
      <c r="D78">
        <v>54</v>
      </c>
      <c r="E78">
        <v>1</v>
      </c>
      <c r="F78">
        <v>1</v>
      </c>
      <c r="G78" t="s">
        <v>60</v>
      </c>
      <c r="H78" t="s">
        <v>212</v>
      </c>
      <c r="I78">
        <v>2.7900000000000001E-2</v>
      </c>
      <c r="J78">
        <v>0.69299999999999995</v>
      </c>
      <c r="K78">
        <v>12.4</v>
      </c>
      <c r="L78" t="s">
        <v>61</v>
      </c>
      <c r="M78" t="s">
        <v>213</v>
      </c>
      <c r="N78">
        <v>0.27800000000000002</v>
      </c>
      <c r="O78">
        <v>4.7300000000000004</v>
      </c>
      <c r="P78">
        <v>-190</v>
      </c>
      <c r="R78" s="4">
        <v>1</v>
      </c>
      <c r="S78" s="4">
        <v>1</v>
      </c>
      <c r="T78" s="4"/>
      <c r="U78" s="4">
        <f t="shared" si="13"/>
        <v>12.4</v>
      </c>
      <c r="V78" s="4">
        <f t="shared" si="14"/>
        <v>12.4</v>
      </c>
      <c r="W78" s="4">
        <f t="shared" si="15"/>
        <v>12.4</v>
      </c>
      <c r="AB78" s="7"/>
      <c r="AC78" s="7"/>
      <c r="AD78" s="4">
        <v>1</v>
      </c>
      <c r="AE78" s="4"/>
      <c r="AF78" s="24">
        <f t="shared" si="10"/>
        <v>-190</v>
      </c>
      <c r="AG78" s="6">
        <f t="shared" si="11"/>
        <v>-190</v>
      </c>
      <c r="AH78" s="4">
        <f t="shared" si="12"/>
        <v>-190</v>
      </c>
      <c r="AM78" s="7"/>
      <c r="AN78" s="7"/>
      <c r="AO78" s="4"/>
      <c r="AP78" s="4"/>
      <c r="AQ78" s="4"/>
    </row>
    <row r="79" spans="1:70" x14ac:dyDescent="0.2">
      <c r="A79" s="1">
        <v>44126</v>
      </c>
      <c r="B79" t="s">
        <v>430</v>
      </c>
      <c r="C79" t="s">
        <v>262</v>
      </c>
      <c r="D79" s="28">
        <v>55</v>
      </c>
      <c r="E79">
        <v>1</v>
      </c>
      <c r="F79">
        <v>1</v>
      </c>
      <c r="G79" t="s">
        <v>60</v>
      </c>
      <c r="H79" t="s">
        <v>212</v>
      </c>
      <c r="I79">
        <v>5.1999999999999998E-2</v>
      </c>
      <c r="J79">
        <v>1.17</v>
      </c>
      <c r="K79">
        <v>28</v>
      </c>
      <c r="L79" t="s">
        <v>61</v>
      </c>
      <c r="M79" t="s">
        <v>213</v>
      </c>
      <c r="N79">
        <v>0.45800000000000002</v>
      </c>
      <c r="O79">
        <v>7.83</v>
      </c>
      <c r="P79">
        <v>22</v>
      </c>
      <c r="R79" s="4">
        <v>1</v>
      </c>
      <c r="S79" s="4">
        <v>1</v>
      </c>
      <c r="T79" s="4"/>
      <c r="U79" s="4">
        <f t="shared" si="13"/>
        <v>28</v>
      </c>
      <c r="V79" s="4">
        <f t="shared" si="14"/>
        <v>28</v>
      </c>
      <c r="W79" s="4">
        <f t="shared" si="15"/>
        <v>28</v>
      </c>
      <c r="X79" s="5"/>
      <c r="Y79" s="5"/>
      <c r="Z79" s="7">
        <f>ABS(100*ABS(W79-W73)/AVERAGE(W79,W73))</f>
        <v>19.35483870967742</v>
      </c>
      <c r="AA79" s="7" t="str">
        <f>IF(W79&gt;10, (IF((AND(Z79&gt;=0,Z79&lt;=20)=TRUE),"PASS","FAIL")),(IF((AND(Z79&gt;=0,Z79&lt;=50)=TRUE),"PASS","FAIL")))</f>
        <v>PASS</v>
      </c>
      <c r="AB79" s="7"/>
      <c r="AC79" s="7"/>
      <c r="AD79" s="4">
        <v>1</v>
      </c>
      <c r="AE79" s="4"/>
      <c r="AF79" s="24">
        <f t="shared" si="10"/>
        <v>22</v>
      </c>
      <c r="AG79" s="6">
        <f t="shared" si="11"/>
        <v>22</v>
      </c>
      <c r="AH79" s="4">
        <f t="shared" si="12"/>
        <v>22</v>
      </c>
      <c r="AI79" s="5"/>
      <c r="AJ79" s="5"/>
      <c r="AK79" s="7">
        <f>ABS(100*ABS(AH79-AH73)/AVERAGE(AH79,AH73))</f>
        <v>132.30769230769232</v>
      </c>
      <c r="AL79" s="7" t="str">
        <f>IF(AH79&gt;10, (IF((AND(AK79&gt;=0,AK79&lt;=20)=TRUE),"PASS","FAIL")),(IF((AND(AK79&gt;=0,AK79&lt;=50)=TRUE),"PASS","FAIL")))</f>
        <v>FAIL</v>
      </c>
      <c r="AM79" s="7"/>
      <c r="AN79" s="7"/>
      <c r="AO79" s="4"/>
      <c r="AP79" s="4"/>
      <c r="AQ79" s="4"/>
    </row>
    <row r="80" spans="1:70" x14ac:dyDescent="0.2">
      <c r="A80" s="1">
        <v>44126</v>
      </c>
      <c r="B80" t="s">
        <v>430</v>
      </c>
      <c r="C80" t="s">
        <v>263</v>
      </c>
      <c r="D80" s="28">
        <v>56</v>
      </c>
      <c r="E80">
        <v>1</v>
      </c>
      <c r="F80">
        <v>1</v>
      </c>
      <c r="G80" t="s">
        <v>60</v>
      </c>
      <c r="H80" t="s">
        <v>212</v>
      </c>
      <c r="I80">
        <v>7.2099999999999997E-2</v>
      </c>
      <c r="J80">
        <v>1.55</v>
      </c>
      <c r="K80">
        <v>40.1</v>
      </c>
      <c r="L80" t="s">
        <v>61</v>
      </c>
      <c r="M80" t="s">
        <v>213</v>
      </c>
      <c r="N80">
        <v>0.502</v>
      </c>
      <c r="O80">
        <v>8.56</v>
      </c>
      <c r="P80">
        <v>72.400000000000006</v>
      </c>
      <c r="R80" s="4">
        <v>1</v>
      </c>
      <c r="S80" s="4">
        <v>1</v>
      </c>
      <c r="T80" s="4"/>
      <c r="U80" s="4">
        <f t="shared" si="13"/>
        <v>40.1</v>
      </c>
      <c r="V80" s="4">
        <f t="shared" si="14"/>
        <v>40.1</v>
      </c>
      <c r="W80" s="4">
        <f t="shared" si="15"/>
        <v>40.1</v>
      </c>
      <c r="Z80" s="7"/>
      <c r="AA80" s="7"/>
      <c r="AB80" s="7">
        <f>100*((W80*10250)-(W78*10000))/(1000*250)</f>
        <v>114.81</v>
      </c>
      <c r="AC80" s="7" t="str">
        <f>IF(W80&gt;30, (IF((AND(AB80&gt;=80,AB80&lt;=120)=TRUE),"PASS","FAIL")),(IF((AND(AB80&gt;=50,AB80&lt;=150)=TRUE),"PASS","FAIL")))</f>
        <v>PASS</v>
      </c>
      <c r="AD80" s="4">
        <v>1</v>
      </c>
      <c r="AE80" s="4"/>
      <c r="AF80" s="24">
        <f t="shared" si="10"/>
        <v>72.400000000000006</v>
      </c>
      <c r="AG80" s="6">
        <f t="shared" si="11"/>
        <v>72.400000000000006</v>
      </c>
      <c r="AH80" s="4">
        <f t="shared" si="12"/>
        <v>72.400000000000006</v>
      </c>
      <c r="AK80" s="7"/>
      <c r="AL80" s="7"/>
      <c r="AM80" s="7">
        <f>100*((AH80*10250)-(AH78*10000))/(10000*250)</f>
        <v>105.684</v>
      </c>
      <c r="AN80" s="7" t="str">
        <f>IF(AH80&gt;30, (IF((AND(AM80&gt;=80,AM80&lt;=120)=TRUE),"PASS","FAIL")),(IF((AND(AM80&gt;=50,AM80&lt;=150)=TRUE),"PASS","FAIL")))</f>
        <v>PASS</v>
      </c>
      <c r="AO80" s="4"/>
      <c r="AP80" s="4"/>
      <c r="AQ80" s="4"/>
    </row>
    <row r="81" spans="1:43" x14ac:dyDescent="0.2">
      <c r="A81" s="1">
        <v>44126</v>
      </c>
      <c r="B81" t="s">
        <v>430</v>
      </c>
      <c r="C81" t="s">
        <v>264</v>
      </c>
      <c r="D81">
        <v>57</v>
      </c>
      <c r="E81">
        <v>1</v>
      </c>
      <c r="F81">
        <v>1</v>
      </c>
      <c r="G81" t="s">
        <v>60</v>
      </c>
      <c r="H81" t="s">
        <v>212</v>
      </c>
      <c r="I81">
        <v>7.5700000000000003E-2</v>
      </c>
      <c r="J81">
        <v>1.65</v>
      </c>
      <c r="K81">
        <v>43.1</v>
      </c>
      <c r="L81" t="s">
        <v>61</v>
      </c>
      <c r="M81" t="s">
        <v>213</v>
      </c>
      <c r="N81">
        <v>0.51500000000000001</v>
      </c>
      <c r="O81">
        <v>8.74</v>
      </c>
      <c r="P81">
        <v>84.8</v>
      </c>
      <c r="R81" s="4">
        <v>1</v>
      </c>
      <c r="S81" s="4">
        <v>1</v>
      </c>
      <c r="T81" s="4"/>
      <c r="U81" s="4">
        <f t="shared" si="13"/>
        <v>43.1</v>
      </c>
      <c r="V81" s="4">
        <f t="shared" si="14"/>
        <v>43.1</v>
      </c>
      <c r="W81" s="4">
        <f t="shared" si="15"/>
        <v>43.1</v>
      </c>
      <c r="AD81" s="4">
        <v>1</v>
      </c>
      <c r="AE81" s="4"/>
      <c r="AF81" s="24">
        <f t="shared" si="10"/>
        <v>84.8</v>
      </c>
      <c r="AG81" s="6">
        <f t="shared" si="11"/>
        <v>84.8</v>
      </c>
      <c r="AH81" s="4">
        <f t="shared" si="12"/>
        <v>84.8</v>
      </c>
      <c r="AO81" s="4"/>
      <c r="AP81" s="4"/>
      <c r="AQ81" s="4"/>
    </row>
    <row r="82" spans="1:43" x14ac:dyDescent="0.2">
      <c r="A82" s="1">
        <v>44126</v>
      </c>
      <c r="B82" t="s">
        <v>430</v>
      </c>
      <c r="C82" t="s">
        <v>429</v>
      </c>
      <c r="D82">
        <v>7</v>
      </c>
      <c r="E82">
        <v>1</v>
      </c>
      <c r="F82">
        <v>1</v>
      </c>
      <c r="G82" t="s">
        <v>60</v>
      </c>
      <c r="H82" t="s">
        <v>212</v>
      </c>
      <c r="I82">
        <v>4.65E-2</v>
      </c>
      <c r="J82">
        <v>1.1100000000000001</v>
      </c>
      <c r="K82">
        <v>25.9</v>
      </c>
      <c r="L82" t="s">
        <v>61</v>
      </c>
      <c r="M82" t="s">
        <v>213</v>
      </c>
      <c r="N82">
        <v>0.53200000000000003</v>
      </c>
      <c r="O82">
        <v>9.14</v>
      </c>
      <c r="P82">
        <v>112</v>
      </c>
      <c r="R82" s="4">
        <v>1</v>
      </c>
      <c r="S82" s="4">
        <v>1</v>
      </c>
      <c r="T82" s="4"/>
      <c r="U82" s="4">
        <f t="shared" si="13"/>
        <v>25.9</v>
      </c>
      <c r="V82" s="4">
        <f t="shared" si="14"/>
        <v>25.9</v>
      </c>
      <c r="W82" s="4">
        <f t="shared" si="15"/>
        <v>25.9</v>
      </c>
      <c r="X82" s="5">
        <f>100*(W82-25)/25</f>
        <v>3.5999999999999943</v>
      </c>
      <c r="Y82" s="5" t="str">
        <f>IF((ABS(X82))&lt;=20,"PASS","FAIL")</f>
        <v>PASS</v>
      </c>
      <c r="AD82" s="4">
        <v>1</v>
      </c>
      <c r="AE82" s="4"/>
      <c r="AF82" s="24">
        <f t="shared" si="10"/>
        <v>112</v>
      </c>
      <c r="AG82" s="6">
        <f t="shared" si="11"/>
        <v>112</v>
      </c>
      <c r="AH82" s="4">
        <f t="shared" si="12"/>
        <v>112</v>
      </c>
      <c r="AI82" s="5">
        <f>100*(AH82-250)/250</f>
        <v>-55.2</v>
      </c>
      <c r="AJ82" s="5" t="str">
        <f>IF((ABS(AI82))&lt;=20,"PASS","FAIL")</f>
        <v>FAIL</v>
      </c>
      <c r="AO82" s="4"/>
      <c r="AP82" s="4"/>
      <c r="AQ82" s="4"/>
    </row>
    <row r="83" spans="1:43" x14ac:dyDescent="0.2">
      <c r="A83" s="1">
        <v>44126</v>
      </c>
      <c r="B83" t="s">
        <v>430</v>
      </c>
      <c r="C83" t="s">
        <v>66</v>
      </c>
      <c r="D83" t="s">
        <v>11</v>
      </c>
      <c r="E83">
        <v>1</v>
      </c>
      <c r="F83">
        <v>1</v>
      </c>
      <c r="G83" t="s">
        <v>60</v>
      </c>
      <c r="H83" t="s">
        <v>212</v>
      </c>
      <c r="I83">
        <v>1.1499999999999999</v>
      </c>
      <c r="J83">
        <v>3.06</v>
      </c>
      <c r="K83">
        <v>85.6</v>
      </c>
      <c r="L83" t="s">
        <v>61</v>
      </c>
      <c r="M83" t="s">
        <v>213</v>
      </c>
      <c r="N83">
        <v>6.96E-3</v>
      </c>
      <c r="O83">
        <v>-1.1599999999999999E-2</v>
      </c>
      <c r="P83">
        <v>-510</v>
      </c>
      <c r="R83" s="4">
        <v>1</v>
      </c>
      <c r="S83" s="4">
        <v>1</v>
      </c>
      <c r="T83" s="4"/>
      <c r="U83" s="4">
        <f t="shared" si="13"/>
        <v>85.6</v>
      </c>
      <c r="V83" s="4">
        <f t="shared" si="14"/>
        <v>85.6</v>
      </c>
      <c r="W83" s="4">
        <f t="shared" si="15"/>
        <v>85.6</v>
      </c>
      <c r="X83" s="5"/>
      <c r="Y83" s="5"/>
      <c r="Z83" s="7"/>
      <c r="AA83" s="7"/>
      <c r="AB83" s="4"/>
      <c r="AC83" s="4"/>
      <c r="AD83" s="4">
        <v>1</v>
      </c>
      <c r="AE83" s="4"/>
      <c r="AF83" s="24">
        <f t="shared" si="10"/>
        <v>-510</v>
      </c>
      <c r="AG83" s="6">
        <f t="shared" si="11"/>
        <v>-510</v>
      </c>
      <c r="AH83" s="4">
        <f t="shared" si="12"/>
        <v>-510</v>
      </c>
      <c r="AI83" s="5"/>
      <c r="AJ83" s="5"/>
      <c r="AK83" s="7"/>
      <c r="AL83" s="7"/>
      <c r="AM83" s="4"/>
      <c r="AN83" s="4"/>
      <c r="AO83" s="4"/>
      <c r="AP83" s="4"/>
      <c r="AQ83" s="4"/>
    </row>
    <row r="84" spans="1:43" x14ac:dyDescent="0.2">
      <c r="A84" s="1">
        <v>44126</v>
      </c>
      <c r="B84" t="s">
        <v>430</v>
      </c>
      <c r="C84" t="s">
        <v>265</v>
      </c>
      <c r="D84">
        <v>58</v>
      </c>
      <c r="E84">
        <v>1</v>
      </c>
      <c r="F84">
        <v>1</v>
      </c>
      <c r="G84" t="s">
        <v>60</v>
      </c>
      <c r="H84" t="s">
        <v>212</v>
      </c>
      <c r="I84">
        <v>2.47E-2</v>
      </c>
      <c r="J84">
        <v>0.32300000000000001</v>
      </c>
      <c r="K84">
        <v>8.5500000000000007E-2</v>
      </c>
      <c r="L84" t="s">
        <v>61</v>
      </c>
      <c r="M84" t="s">
        <v>213</v>
      </c>
      <c r="N84">
        <v>0.41399999999999998</v>
      </c>
      <c r="O84">
        <v>7.08</v>
      </c>
      <c r="P84">
        <v>-29.4</v>
      </c>
      <c r="R84" s="4">
        <v>1</v>
      </c>
      <c r="S84" s="4">
        <v>1</v>
      </c>
      <c r="T84" s="4"/>
      <c r="U84" s="4">
        <f t="shared" si="13"/>
        <v>8.5500000000000007E-2</v>
      </c>
      <c r="V84" s="4">
        <f t="shared" si="14"/>
        <v>8.5500000000000007E-2</v>
      </c>
      <c r="W84" s="4">
        <f t="shared" si="15"/>
        <v>8.5500000000000007E-2</v>
      </c>
      <c r="X84" s="5"/>
      <c r="Y84" s="5"/>
      <c r="Z84" s="4"/>
      <c r="AA84" s="4"/>
      <c r="AB84" s="7"/>
      <c r="AC84" s="7"/>
      <c r="AD84" s="4">
        <v>1</v>
      </c>
      <c r="AE84" s="4"/>
      <c r="AF84" s="24">
        <f t="shared" si="10"/>
        <v>-29.4</v>
      </c>
      <c r="AG84" s="6">
        <f t="shared" si="11"/>
        <v>-29.4</v>
      </c>
      <c r="AH84" s="4">
        <f t="shared" si="12"/>
        <v>-29.4</v>
      </c>
      <c r="AI84" s="5"/>
      <c r="AJ84" s="5"/>
      <c r="AK84" s="4"/>
      <c r="AL84" s="4"/>
      <c r="AM84" s="7"/>
      <c r="AN84" s="7"/>
      <c r="AO84" s="4"/>
      <c r="AP84" s="4"/>
      <c r="AQ84" s="4"/>
    </row>
    <row r="85" spans="1:43" x14ac:dyDescent="0.2">
      <c r="A85" s="1">
        <v>44126</v>
      </c>
      <c r="B85" t="s">
        <v>430</v>
      </c>
      <c r="C85" t="s">
        <v>266</v>
      </c>
      <c r="D85">
        <v>59</v>
      </c>
      <c r="E85">
        <v>1</v>
      </c>
      <c r="F85">
        <v>1</v>
      </c>
      <c r="G85" t="s">
        <v>60</v>
      </c>
      <c r="H85" t="s">
        <v>212</v>
      </c>
      <c r="I85">
        <v>0.32700000000000001</v>
      </c>
      <c r="J85">
        <v>6.23</v>
      </c>
      <c r="K85">
        <v>168</v>
      </c>
      <c r="L85" t="s">
        <v>61</v>
      </c>
      <c r="M85" t="s">
        <v>213</v>
      </c>
      <c r="N85">
        <v>0.96499999999999997</v>
      </c>
      <c r="O85">
        <v>16.600000000000001</v>
      </c>
      <c r="P85">
        <v>631</v>
      </c>
      <c r="R85" s="4">
        <v>1</v>
      </c>
      <c r="S85" s="4">
        <v>1</v>
      </c>
      <c r="T85" s="4"/>
      <c r="U85" s="4">
        <f t="shared" si="13"/>
        <v>168</v>
      </c>
      <c r="V85" s="4">
        <f t="shared" si="14"/>
        <v>168</v>
      </c>
      <c r="W85" s="4">
        <f t="shared" si="15"/>
        <v>168</v>
      </c>
      <c r="X85" s="5"/>
      <c r="Y85" s="5"/>
      <c r="Z85" s="7"/>
      <c r="AA85" s="7"/>
      <c r="AB85" s="5"/>
      <c r="AC85" s="5"/>
      <c r="AD85" s="4">
        <v>1</v>
      </c>
      <c r="AE85" s="4"/>
      <c r="AF85" s="24">
        <f t="shared" si="10"/>
        <v>631</v>
      </c>
      <c r="AG85" s="6">
        <f t="shared" si="11"/>
        <v>631</v>
      </c>
      <c r="AH85" s="4">
        <f t="shared" si="12"/>
        <v>631</v>
      </c>
      <c r="AI85" s="5"/>
      <c r="AJ85" s="5"/>
      <c r="AK85" s="7"/>
      <c r="AL85" s="7"/>
      <c r="AM85" s="5"/>
      <c r="AN85" s="5"/>
      <c r="AO85" s="4"/>
      <c r="AP85" s="4"/>
      <c r="AQ85" s="4"/>
    </row>
    <row r="86" spans="1:43" x14ac:dyDescent="0.2">
      <c r="A86" s="1">
        <v>44126</v>
      </c>
      <c r="B86" t="s">
        <v>430</v>
      </c>
      <c r="C86" t="s">
        <v>267</v>
      </c>
      <c r="D86">
        <v>60</v>
      </c>
      <c r="E86">
        <v>1</v>
      </c>
      <c r="F86">
        <v>1</v>
      </c>
      <c r="G86" t="s">
        <v>60</v>
      </c>
      <c r="H86" t="s">
        <v>212</v>
      </c>
      <c r="I86">
        <v>0.60799999999999998</v>
      </c>
      <c r="J86">
        <v>11.3</v>
      </c>
      <c r="K86">
        <v>265</v>
      </c>
      <c r="L86" t="s">
        <v>61</v>
      </c>
      <c r="M86" t="s">
        <v>213</v>
      </c>
      <c r="N86">
        <v>0.81899999999999995</v>
      </c>
      <c r="O86">
        <v>14.1</v>
      </c>
      <c r="P86">
        <v>460</v>
      </c>
      <c r="R86" s="4">
        <v>1</v>
      </c>
      <c r="S86" s="4">
        <v>1</v>
      </c>
      <c r="T86" s="4"/>
      <c r="U86" s="4">
        <f t="shared" si="13"/>
        <v>265</v>
      </c>
      <c r="V86" s="4">
        <f t="shared" si="14"/>
        <v>265</v>
      </c>
      <c r="W86" s="4">
        <f t="shared" si="15"/>
        <v>265</v>
      </c>
      <c r="Z86" s="7"/>
      <c r="AA86" s="7"/>
      <c r="AD86" s="4">
        <v>1</v>
      </c>
      <c r="AE86" s="4"/>
      <c r="AF86" s="24">
        <f t="shared" si="10"/>
        <v>460</v>
      </c>
      <c r="AG86" s="6">
        <f t="shared" si="11"/>
        <v>460</v>
      </c>
      <c r="AH86" s="4">
        <f t="shared" si="12"/>
        <v>460</v>
      </c>
      <c r="AK86" s="7"/>
      <c r="AL86" s="7"/>
      <c r="AO86" s="4"/>
      <c r="AP86" s="4"/>
      <c r="AQ86" s="4"/>
    </row>
    <row r="87" spans="1:43" x14ac:dyDescent="0.2">
      <c r="A87" s="1">
        <v>44126</v>
      </c>
      <c r="B87" t="s">
        <v>430</v>
      </c>
      <c r="C87" t="s">
        <v>268</v>
      </c>
      <c r="D87">
        <v>61</v>
      </c>
      <c r="E87">
        <v>1</v>
      </c>
      <c r="F87">
        <v>1</v>
      </c>
      <c r="G87" t="s">
        <v>60</v>
      </c>
      <c r="H87" t="s">
        <v>212</v>
      </c>
      <c r="I87">
        <v>6.1699999999999998E-2</v>
      </c>
      <c r="J87">
        <v>1.37</v>
      </c>
      <c r="K87">
        <v>34.299999999999997</v>
      </c>
      <c r="L87" t="s">
        <v>61</v>
      </c>
      <c r="M87" t="s">
        <v>213</v>
      </c>
      <c r="N87">
        <v>0.89300000000000002</v>
      </c>
      <c r="O87">
        <v>15.3</v>
      </c>
      <c r="P87">
        <v>541</v>
      </c>
      <c r="R87" s="4">
        <v>1</v>
      </c>
      <c r="S87" s="4">
        <v>1</v>
      </c>
      <c r="T87" s="4"/>
      <c r="U87" s="4">
        <f t="shared" si="13"/>
        <v>34.299999999999997</v>
      </c>
      <c r="V87" s="4">
        <f t="shared" si="14"/>
        <v>34.299999999999997</v>
      </c>
      <c r="W87" s="4">
        <f t="shared" si="15"/>
        <v>34.299999999999997</v>
      </c>
      <c r="Z87" s="7"/>
      <c r="AA87" s="7"/>
      <c r="AB87" s="7"/>
      <c r="AC87" s="7"/>
      <c r="AD87" s="4">
        <v>1</v>
      </c>
      <c r="AE87" s="4"/>
      <c r="AF87" s="24">
        <f t="shared" si="10"/>
        <v>541</v>
      </c>
      <c r="AG87" s="6">
        <f t="shared" si="11"/>
        <v>541</v>
      </c>
      <c r="AH87" s="4">
        <f t="shared" si="12"/>
        <v>541</v>
      </c>
      <c r="AK87" s="7"/>
      <c r="AL87" s="7"/>
      <c r="AM87" s="7"/>
      <c r="AN87" s="7"/>
      <c r="AO87" s="4"/>
      <c r="AP87" s="4"/>
      <c r="AQ87" s="4"/>
    </row>
    <row r="88" spans="1:43" x14ac:dyDescent="0.2">
      <c r="A88" s="1">
        <v>44126</v>
      </c>
      <c r="B88" t="s">
        <v>430</v>
      </c>
      <c r="C88" t="s">
        <v>269</v>
      </c>
      <c r="D88">
        <v>62</v>
      </c>
      <c r="E88">
        <v>1</v>
      </c>
      <c r="F88">
        <v>1</v>
      </c>
      <c r="G88" t="s">
        <v>60</v>
      </c>
      <c r="H88" t="s">
        <v>212</v>
      </c>
      <c r="I88">
        <v>7.0499999999999993E-2</v>
      </c>
      <c r="J88">
        <v>1.55</v>
      </c>
      <c r="K88">
        <v>40</v>
      </c>
      <c r="L88" t="s">
        <v>61</v>
      </c>
      <c r="M88" t="s">
        <v>213</v>
      </c>
      <c r="N88">
        <v>1.07</v>
      </c>
      <c r="O88">
        <v>18.2</v>
      </c>
      <c r="P88">
        <v>749</v>
      </c>
      <c r="R88" s="4">
        <v>1</v>
      </c>
      <c r="S88" s="4">
        <v>1</v>
      </c>
      <c r="T88" s="4"/>
      <c r="U88" s="4">
        <f t="shared" si="13"/>
        <v>40</v>
      </c>
      <c r="V88" s="4">
        <f t="shared" si="14"/>
        <v>40</v>
      </c>
      <c r="W88" s="4">
        <f t="shared" si="15"/>
        <v>40</v>
      </c>
      <c r="X88" s="5"/>
      <c r="Y88" s="5"/>
      <c r="AD88" s="4">
        <v>1</v>
      </c>
      <c r="AE88" s="4"/>
      <c r="AF88" s="24">
        <f t="shared" si="10"/>
        <v>749</v>
      </c>
      <c r="AG88" s="6">
        <f t="shared" si="11"/>
        <v>749</v>
      </c>
      <c r="AH88" s="4">
        <f t="shared" si="12"/>
        <v>749</v>
      </c>
      <c r="AI88" s="5"/>
      <c r="AJ88" s="5"/>
      <c r="AO88" s="4"/>
      <c r="AP88" s="4"/>
      <c r="AQ88" s="4"/>
    </row>
    <row r="89" spans="1:43" x14ac:dyDescent="0.2">
      <c r="A89" s="1">
        <v>44126</v>
      </c>
      <c r="B89" t="s">
        <v>430</v>
      </c>
      <c r="C89" t="s">
        <v>270</v>
      </c>
      <c r="D89">
        <v>63</v>
      </c>
      <c r="E89">
        <v>1</v>
      </c>
      <c r="F89">
        <v>1</v>
      </c>
      <c r="G89" t="s">
        <v>60</v>
      </c>
      <c r="H89" t="s">
        <v>212</v>
      </c>
      <c r="I89">
        <v>6.7199999999999996E-2</v>
      </c>
      <c r="J89">
        <v>1.48</v>
      </c>
      <c r="K89">
        <v>37.9</v>
      </c>
      <c r="L89" t="s">
        <v>61</v>
      </c>
      <c r="M89" t="s">
        <v>213</v>
      </c>
      <c r="N89">
        <v>0.73399999999999999</v>
      </c>
      <c r="O89">
        <v>12.6</v>
      </c>
      <c r="P89">
        <v>353</v>
      </c>
      <c r="R89" s="4">
        <v>1</v>
      </c>
      <c r="S89" s="4">
        <v>1</v>
      </c>
      <c r="T89" s="4"/>
      <c r="U89" s="4">
        <f t="shared" si="13"/>
        <v>37.9</v>
      </c>
      <c r="V89" s="4">
        <f t="shared" si="14"/>
        <v>37.9</v>
      </c>
      <c r="W89" s="4">
        <f t="shared" si="15"/>
        <v>37.9</v>
      </c>
      <c r="AB89" s="7"/>
      <c r="AC89" s="7"/>
      <c r="AD89" s="4">
        <v>1</v>
      </c>
      <c r="AE89" s="4"/>
      <c r="AF89" s="24">
        <f t="shared" si="10"/>
        <v>353</v>
      </c>
      <c r="AG89" s="6">
        <f t="shared" si="11"/>
        <v>353</v>
      </c>
      <c r="AH89" s="4">
        <f t="shared" si="12"/>
        <v>353</v>
      </c>
      <c r="AM89" s="7"/>
      <c r="AN89" s="7"/>
      <c r="AO89" s="4"/>
      <c r="AP89" s="4"/>
      <c r="AQ89" s="4"/>
    </row>
    <row r="90" spans="1:43" x14ac:dyDescent="0.2">
      <c r="A90" s="1">
        <v>44126</v>
      </c>
      <c r="B90" t="s">
        <v>430</v>
      </c>
      <c r="C90" t="s">
        <v>271</v>
      </c>
      <c r="D90">
        <v>64</v>
      </c>
      <c r="E90">
        <v>1</v>
      </c>
      <c r="F90">
        <v>1</v>
      </c>
      <c r="G90" t="s">
        <v>60</v>
      </c>
      <c r="H90" t="s">
        <v>212</v>
      </c>
      <c r="I90">
        <v>6.83E-2</v>
      </c>
      <c r="J90">
        <v>1.48</v>
      </c>
      <c r="K90">
        <v>37.700000000000003</v>
      </c>
      <c r="L90" t="s">
        <v>61</v>
      </c>
      <c r="M90" t="s">
        <v>213</v>
      </c>
      <c r="N90">
        <v>1.36</v>
      </c>
      <c r="O90">
        <v>22.9</v>
      </c>
      <c r="P90">
        <v>1090</v>
      </c>
      <c r="R90" s="4">
        <v>1</v>
      </c>
      <c r="S90" s="4">
        <v>1</v>
      </c>
      <c r="T90" s="4"/>
      <c r="U90" s="4">
        <f t="shared" si="13"/>
        <v>37.700000000000003</v>
      </c>
      <c r="V90" s="4">
        <f t="shared" si="14"/>
        <v>37.700000000000003</v>
      </c>
      <c r="W90" s="4">
        <f t="shared" si="15"/>
        <v>37.700000000000003</v>
      </c>
      <c r="Z90" s="7"/>
      <c r="AA90" s="7"/>
      <c r="AD90" s="4">
        <v>1</v>
      </c>
      <c r="AE90" s="4"/>
      <c r="AF90" s="24">
        <f t="shared" si="10"/>
        <v>1090</v>
      </c>
      <c r="AG90" s="6">
        <f t="shared" si="11"/>
        <v>1090</v>
      </c>
      <c r="AH90" s="4">
        <f>IF(R90=1,AF90,(AG90*R90))</f>
        <v>1090</v>
      </c>
      <c r="AK90" s="7"/>
      <c r="AL90" s="7"/>
      <c r="AO90" s="4"/>
      <c r="AP90" s="4"/>
      <c r="AQ90" s="4"/>
    </row>
    <row r="91" spans="1:43" x14ac:dyDescent="0.2">
      <c r="A91" s="1">
        <v>44126</v>
      </c>
      <c r="B91" t="s">
        <v>430</v>
      </c>
      <c r="C91" t="s">
        <v>272</v>
      </c>
      <c r="D91">
        <v>65</v>
      </c>
      <c r="E91">
        <v>1</v>
      </c>
      <c r="F91">
        <v>1</v>
      </c>
      <c r="G91" t="s">
        <v>60</v>
      </c>
      <c r="H91" t="s">
        <v>212</v>
      </c>
      <c r="I91">
        <v>3.56E-2</v>
      </c>
      <c r="J91">
        <v>0.89700000000000002</v>
      </c>
      <c r="K91">
        <v>19.100000000000001</v>
      </c>
      <c r="L91" t="s">
        <v>61</v>
      </c>
      <c r="M91" t="s">
        <v>213</v>
      </c>
      <c r="N91">
        <v>0.33900000000000002</v>
      </c>
      <c r="O91">
        <v>6.06</v>
      </c>
      <c r="P91">
        <v>-99.7</v>
      </c>
      <c r="R91" s="4">
        <v>1</v>
      </c>
      <c r="S91" s="4">
        <v>1</v>
      </c>
      <c r="T91" s="4"/>
      <c r="U91" s="4">
        <f t="shared" si="13"/>
        <v>19.100000000000001</v>
      </c>
      <c r="V91" s="4">
        <f t="shared" si="14"/>
        <v>19.100000000000001</v>
      </c>
      <c r="W91" s="4">
        <f t="shared" si="15"/>
        <v>19.100000000000001</v>
      </c>
      <c r="X91" s="5"/>
      <c r="Y91" s="5"/>
      <c r="AB91" s="7"/>
      <c r="AC91" s="7"/>
      <c r="AD91" s="4">
        <v>1</v>
      </c>
      <c r="AE91" s="4"/>
      <c r="AF91" s="24">
        <f t="shared" si="10"/>
        <v>-99.7</v>
      </c>
      <c r="AG91" s="6">
        <f t="shared" si="11"/>
        <v>-99.7</v>
      </c>
      <c r="AH91" s="4">
        <f t="shared" ref="AH91:AH95" si="16">IF(R91=1,AF91,(AG91*R91))</f>
        <v>-99.7</v>
      </c>
      <c r="AI91" s="5"/>
      <c r="AJ91" s="5"/>
      <c r="AM91" s="7"/>
      <c r="AN91" s="7"/>
      <c r="AO91" s="4"/>
      <c r="AP91" s="4"/>
      <c r="AQ91" s="4"/>
    </row>
    <row r="92" spans="1:43" x14ac:dyDescent="0.2">
      <c r="A92" s="1">
        <v>44126</v>
      </c>
      <c r="B92" t="s">
        <v>430</v>
      </c>
      <c r="C92" t="s">
        <v>273</v>
      </c>
      <c r="D92">
        <v>66</v>
      </c>
      <c r="E92">
        <v>1</v>
      </c>
      <c r="F92">
        <v>1</v>
      </c>
      <c r="G92" t="s">
        <v>60</v>
      </c>
      <c r="H92" t="s">
        <v>212</v>
      </c>
      <c r="I92">
        <v>0.34399999999999997</v>
      </c>
      <c r="J92">
        <v>6.33</v>
      </c>
      <c r="K92">
        <v>171</v>
      </c>
      <c r="L92" t="s">
        <v>61</v>
      </c>
      <c r="M92" t="s">
        <v>213</v>
      </c>
      <c r="N92">
        <v>0.84599999999999997</v>
      </c>
      <c r="O92">
        <v>12.4</v>
      </c>
      <c r="P92">
        <v>335</v>
      </c>
      <c r="R92" s="4">
        <v>1</v>
      </c>
      <c r="S92" s="4">
        <v>1</v>
      </c>
      <c r="T92" s="4"/>
      <c r="U92" s="4">
        <f t="shared" si="13"/>
        <v>171</v>
      </c>
      <c r="V92" s="4">
        <f t="shared" si="14"/>
        <v>171</v>
      </c>
      <c r="W92" s="4">
        <f t="shared" si="15"/>
        <v>171</v>
      </c>
      <c r="AD92" s="4">
        <v>1</v>
      </c>
      <c r="AE92" s="4"/>
      <c r="AF92" s="24">
        <f t="shared" si="10"/>
        <v>335</v>
      </c>
      <c r="AG92" s="6">
        <f t="shared" si="11"/>
        <v>335</v>
      </c>
      <c r="AH92" s="4">
        <f t="shared" si="16"/>
        <v>335</v>
      </c>
      <c r="AO92" s="4"/>
      <c r="AP92" s="4"/>
      <c r="AQ92" s="4"/>
    </row>
    <row r="93" spans="1:43" x14ac:dyDescent="0.2">
      <c r="A93" s="1">
        <v>44126</v>
      </c>
      <c r="B93" t="s">
        <v>430</v>
      </c>
      <c r="C93" t="s">
        <v>274</v>
      </c>
      <c r="D93" s="28">
        <v>67</v>
      </c>
      <c r="E93">
        <v>1</v>
      </c>
      <c r="F93">
        <v>1</v>
      </c>
      <c r="G93" t="s">
        <v>60</v>
      </c>
      <c r="H93" t="s">
        <v>212</v>
      </c>
      <c r="I93">
        <v>6.4799999999999996E-2</v>
      </c>
      <c r="J93">
        <v>1.42</v>
      </c>
      <c r="K93">
        <v>35.9</v>
      </c>
      <c r="L93" t="s">
        <v>61</v>
      </c>
      <c r="M93" t="s">
        <v>213</v>
      </c>
      <c r="N93">
        <v>0.92700000000000005</v>
      </c>
      <c r="O93">
        <v>15.9</v>
      </c>
      <c r="P93">
        <v>586</v>
      </c>
      <c r="R93" s="4">
        <v>1</v>
      </c>
      <c r="S93" s="4">
        <v>1</v>
      </c>
      <c r="T93" s="4"/>
      <c r="U93" s="4">
        <f t="shared" si="13"/>
        <v>35.9</v>
      </c>
      <c r="V93" s="4">
        <f t="shared" si="14"/>
        <v>35.9</v>
      </c>
      <c r="W93" s="4">
        <f t="shared" si="15"/>
        <v>35.9</v>
      </c>
      <c r="Z93" s="7">
        <f>ABS(100*ABS(W93-W87)/AVERAGE(W93,W87))</f>
        <v>4.5584045584045629</v>
      </c>
      <c r="AA93" s="7" t="str">
        <f>IF(W93&gt;10, (IF((AND(Z93&gt;=0,Z93&lt;=20)=TRUE),"PASS","FAIL")),(IF((AND(Z93&gt;=0,Z93&lt;=50)=TRUE),"PASS","FAIL")))</f>
        <v>PASS</v>
      </c>
      <c r="AB93" s="7"/>
      <c r="AC93" s="7"/>
      <c r="AD93" s="4">
        <v>1</v>
      </c>
      <c r="AE93" s="4"/>
      <c r="AF93" s="24">
        <f t="shared" si="10"/>
        <v>586</v>
      </c>
      <c r="AG93" s="6">
        <f t="shared" si="11"/>
        <v>586</v>
      </c>
      <c r="AH93" s="4">
        <f t="shared" si="16"/>
        <v>586</v>
      </c>
      <c r="AK93" s="7">
        <f>ABS(100*ABS(AH93-AH87)/AVERAGE(AH93,AH87))</f>
        <v>7.9858030168589176</v>
      </c>
      <c r="AL93" s="7" t="str">
        <f>IF(AH93&gt;10, (IF((AND(AK93&gt;=0,AK93&lt;=20)=TRUE),"PASS","FAIL")),(IF((AND(AK93&gt;=0,AK93&lt;=50)=TRUE),"PASS","FAIL")))</f>
        <v>PASS</v>
      </c>
      <c r="AM93" s="7"/>
      <c r="AN93" s="7"/>
      <c r="AO93" s="4"/>
      <c r="AP93" s="4"/>
      <c r="AQ93" s="4"/>
    </row>
    <row r="94" spans="1:43" x14ac:dyDescent="0.2">
      <c r="A94" s="1">
        <v>44126</v>
      </c>
      <c r="B94" t="s">
        <v>430</v>
      </c>
      <c r="C94" t="s">
        <v>422</v>
      </c>
      <c r="D94" t="s">
        <v>423</v>
      </c>
      <c r="E94">
        <v>1</v>
      </c>
      <c r="F94">
        <v>1</v>
      </c>
      <c r="G94" t="s">
        <v>60</v>
      </c>
      <c r="H94" t="s">
        <v>212</v>
      </c>
      <c r="I94">
        <v>2.9</v>
      </c>
      <c r="J94">
        <v>51.2</v>
      </c>
      <c r="K94">
        <v>-532</v>
      </c>
      <c r="L94" t="s">
        <v>61</v>
      </c>
      <c r="M94" t="s">
        <v>213</v>
      </c>
      <c r="N94">
        <v>0.92600000000000005</v>
      </c>
      <c r="O94">
        <v>15.7</v>
      </c>
      <c r="P94">
        <v>572</v>
      </c>
      <c r="Q94" s="4">
        <f>100*O94/O95</f>
        <v>82.198952879581142</v>
      </c>
      <c r="R94" s="4">
        <v>1</v>
      </c>
      <c r="S94" s="4">
        <v>1</v>
      </c>
      <c r="T94" s="4"/>
      <c r="U94" s="4">
        <f t="shared" si="13"/>
        <v>-532</v>
      </c>
      <c r="V94" s="4">
        <f t="shared" si="14"/>
        <v>-532</v>
      </c>
      <c r="W94" s="4">
        <f t="shared" si="15"/>
        <v>-532</v>
      </c>
      <c r="X94" s="5"/>
      <c r="Y94" s="5"/>
      <c r="Z94" s="7"/>
      <c r="AA94" s="7"/>
      <c r="AB94" s="7"/>
      <c r="AC94" s="7"/>
      <c r="AD94" s="4">
        <v>1</v>
      </c>
      <c r="AE94" s="4"/>
      <c r="AF94" s="24">
        <f t="shared" si="10"/>
        <v>572</v>
      </c>
      <c r="AG94" s="6">
        <f t="shared" si="11"/>
        <v>572</v>
      </c>
      <c r="AH94" s="4">
        <f t="shared" si="16"/>
        <v>572</v>
      </c>
      <c r="AI94" s="5"/>
      <c r="AJ94" s="5"/>
      <c r="AK94" s="7"/>
      <c r="AL94" s="7"/>
      <c r="AM94" s="7"/>
      <c r="AN94" s="7"/>
      <c r="AO94" s="4"/>
      <c r="AP94" s="4"/>
      <c r="AQ94" s="4"/>
    </row>
    <row r="95" spans="1:43" x14ac:dyDescent="0.2">
      <c r="A95" s="1">
        <v>44126</v>
      </c>
      <c r="B95" t="s">
        <v>430</v>
      </c>
      <c r="C95" t="s">
        <v>424</v>
      </c>
      <c r="D95" t="s">
        <v>425</v>
      </c>
      <c r="E95">
        <v>1</v>
      </c>
      <c r="F95">
        <v>1</v>
      </c>
      <c r="G95" t="s">
        <v>60</v>
      </c>
      <c r="H95" t="s">
        <v>212</v>
      </c>
      <c r="I95">
        <v>0.115</v>
      </c>
      <c r="J95">
        <v>1.42</v>
      </c>
      <c r="K95">
        <v>35.799999999999997</v>
      </c>
      <c r="L95" t="s">
        <v>61</v>
      </c>
      <c r="M95" t="s">
        <v>213</v>
      </c>
      <c r="N95">
        <v>1.1200000000000001</v>
      </c>
      <c r="O95">
        <v>19.100000000000001</v>
      </c>
      <c r="P95">
        <v>813</v>
      </c>
      <c r="R95" s="4">
        <v>1</v>
      </c>
      <c r="S95" s="4">
        <v>1</v>
      </c>
      <c r="T95" s="4"/>
      <c r="U95" s="4">
        <f t="shared" ref="U95:U111" si="17">K95</f>
        <v>35.799999999999997</v>
      </c>
      <c r="V95" s="4">
        <f t="shared" ref="V95:V111" si="18">IF(R95=1,U95,(U95-6.8))</f>
        <v>35.799999999999997</v>
      </c>
      <c r="W95" s="4">
        <f t="shared" ref="W95:W111" si="19">IF(R95=1,U95,(V95*R95))</f>
        <v>35.799999999999997</v>
      </c>
      <c r="X95" s="5"/>
      <c r="Y95" s="5"/>
      <c r="Z95" s="7"/>
      <c r="AA95" s="7"/>
      <c r="AB95" s="4"/>
      <c r="AC95" s="4"/>
      <c r="AD95" s="4">
        <v>1</v>
      </c>
      <c r="AE95" s="4"/>
      <c r="AF95" s="24">
        <f t="shared" si="10"/>
        <v>813</v>
      </c>
      <c r="AG95" s="6">
        <f t="shared" si="11"/>
        <v>813</v>
      </c>
      <c r="AH95" s="4">
        <f t="shared" si="16"/>
        <v>813</v>
      </c>
      <c r="AI95" s="5"/>
      <c r="AJ95" s="5"/>
      <c r="AK95" s="7"/>
      <c r="AL95" s="7"/>
      <c r="AM95" s="4"/>
      <c r="AN95" s="4"/>
      <c r="AO95" s="4"/>
      <c r="AP95" s="4"/>
      <c r="AQ95" s="4"/>
    </row>
    <row r="96" spans="1:43" x14ac:dyDescent="0.2">
      <c r="A96" s="1"/>
      <c r="R96" s="4"/>
      <c r="S96" s="4"/>
      <c r="T96" s="4"/>
      <c r="U96" s="4"/>
      <c r="V96" s="4"/>
      <c r="W96" s="4"/>
      <c r="X96" s="5"/>
      <c r="Y96" s="5"/>
      <c r="Z96" s="7"/>
      <c r="AA96" s="7"/>
      <c r="AB96" s="4"/>
      <c r="AC96" s="4"/>
      <c r="AD96" s="4"/>
      <c r="AE96" s="4"/>
      <c r="AF96" s="24"/>
      <c r="AG96" s="6"/>
      <c r="AH96" s="4"/>
      <c r="AI96" s="5"/>
      <c r="AJ96" s="5"/>
      <c r="AK96" s="7"/>
      <c r="AL96" s="7"/>
      <c r="AM96" s="4"/>
      <c r="AN96" s="4"/>
      <c r="AO96" s="4"/>
      <c r="AP96" s="4"/>
      <c r="AQ96" s="4"/>
    </row>
    <row r="97" spans="1:43" x14ac:dyDescent="0.2">
      <c r="A97" s="1"/>
      <c r="R97" s="4"/>
      <c r="S97" s="4"/>
      <c r="T97" s="4"/>
      <c r="U97" s="4"/>
      <c r="V97" s="4"/>
      <c r="W97" s="4"/>
      <c r="X97" s="5"/>
      <c r="Y97" s="5"/>
      <c r="Z97" s="7"/>
      <c r="AA97" s="7"/>
      <c r="AB97" s="4"/>
      <c r="AC97" s="4"/>
      <c r="AD97" s="4"/>
      <c r="AE97" s="4"/>
      <c r="AF97" s="24"/>
      <c r="AG97" s="6"/>
      <c r="AH97" s="4"/>
      <c r="AI97" s="5"/>
      <c r="AJ97" s="5"/>
      <c r="AK97" s="7"/>
      <c r="AL97" s="7"/>
      <c r="AM97" s="4"/>
      <c r="AN97" s="4"/>
      <c r="AO97" s="4"/>
      <c r="AP97" s="4"/>
      <c r="AQ97" s="4"/>
    </row>
    <row r="98" spans="1:43" x14ac:dyDescent="0.2">
      <c r="A98" s="1" t="s">
        <v>439</v>
      </c>
      <c r="R98" s="4"/>
      <c r="S98" s="4"/>
      <c r="T98" s="4"/>
      <c r="U98" s="4"/>
      <c r="V98" s="4"/>
      <c r="W98" s="4"/>
      <c r="X98" s="5"/>
      <c r="Y98" s="5"/>
      <c r="Z98" s="7"/>
      <c r="AA98" s="7"/>
      <c r="AB98" s="4"/>
      <c r="AC98" s="4"/>
      <c r="AD98" s="4"/>
      <c r="AE98" s="4"/>
      <c r="AF98" s="24"/>
      <c r="AG98" s="6"/>
      <c r="AH98" s="4"/>
      <c r="AI98" s="5"/>
      <c r="AJ98" s="5"/>
      <c r="AK98" s="7"/>
      <c r="AL98" s="7"/>
      <c r="AM98" s="4"/>
      <c r="AN98" s="4"/>
      <c r="AO98" s="4"/>
      <c r="AP98" s="4"/>
      <c r="AQ98" s="4"/>
    </row>
    <row r="99" spans="1:43" x14ac:dyDescent="0.2">
      <c r="A99" s="1"/>
      <c r="R99" s="4"/>
      <c r="S99" s="4"/>
      <c r="T99" s="4"/>
      <c r="U99" s="4"/>
      <c r="V99" s="4"/>
      <c r="W99" s="4"/>
      <c r="X99" s="5"/>
      <c r="Y99" s="5"/>
      <c r="Z99" s="7"/>
      <c r="AA99" s="7"/>
      <c r="AB99" s="4"/>
      <c r="AC99" s="4"/>
      <c r="AD99" s="4"/>
      <c r="AE99" s="4"/>
      <c r="AF99" s="24"/>
      <c r="AG99" s="6"/>
      <c r="AH99" s="4"/>
      <c r="AI99" s="5"/>
      <c r="AJ99" s="5"/>
      <c r="AK99" s="7"/>
      <c r="AL99" s="7"/>
      <c r="AM99" s="4"/>
      <c r="AN99" s="4"/>
      <c r="AO99" s="4"/>
      <c r="AP99" s="4"/>
      <c r="AQ99" s="4"/>
    </row>
    <row r="100" spans="1:43" x14ac:dyDescent="0.2">
      <c r="A100" s="1"/>
      <c r="R100" s="4"/>
      <c r="S100" s="4"/>
      <c r="T100" s="4"/>
      <c r="U100" s="4"/>
      <c r="V100" s="4"/>
      <c r="W100" s="4"/>
      <c r="X100" s="5"/>
      <c r="Y100" s="5"/>
      <c r="Z100" s="7"/>
      <c r="AA100" s="7"/>
      <c r="AB100" s="4"/>
      <c r="AC100" s="4"/>
      <c r="AD100" s="4"/>
      <c r="AE100" s="4"/>
      <c r="AF100" s="24"/>
      <c r="AG100" s="6"/>
      <c r="AH100" s="4"/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43" x14ac:dyDescent="0.2">
      <c r="A101" s="1"/>
      <c r="R101" s="4"/>
      <c r="S101" s="4"/>
      <c r="T101" s="4"/>
      <c r="U101" s="4"/>
      <c r="V101" s="4"/>
      <c r="W101" s="4"/>
      <c r="X101" s="5"/>
      <c r="Y101" s="5"/>
      <c r="Z101" s="7"/>
      <c r="AA101" s="7"/>
      <c r="AB101" s="4"/>
      <c r="AC101" s="4"/>
      <c r="AD101" s="4"/>
      <c r="AE101" s="4"/>
      <c r="AF101" s="24"/>
      <c r="AG101" s="6"/>
      <c r="AH101" s="4"/>
      <c r="AI101" s="5"/>
      <c r="AJ101" s="5"/>
      <c r="AK101" s="7"/>
      <c r="AL101" s="7"/>
      <c r="AM101" s="4"/>
      <c r="AN101" s="4"/>
      <c r="AO101" s="4"/>
      <c r="AP101" s="4"/>
      <c r="AQ101" s="4"/>
    </row>
    <row r="102" spans="1:43" x14ac:dyDescent="0.2">
      <c r="A102" s="1">
        <v>44126</v>
      </c>
      <c r="B102" t="s">
        <v>431</v>
      </c>
      <c r="C102" t="s">
        <v>422</v>
      </c>
      <c r="D102" t="s">
        <v>423</v>
      </c>
      <c r="E102">
        <v>1</v>
      </c>
      <c r="F102">
        <v>1</v>
      </c>
      <c r="G102" t="s">
        <v>60</v>
      </c>
      <c r="H102" t="s">
        <v>212</v>
      </c>
      <c r="I102">
        <v>2.87</v>
      </c>
      <c r="J102">
        <v>50.9</v>
      </c>
      <c r="K102">
        <v>93.9</v>
      </c>
      <c r="L102" t="s">
        <v>61</v>
      </c>
      <c r="M102" t="s">
        <v>213</v>
      </c>
      <c r="N102">
        <v>1.28</v>
      </c>
      <c r="O102">
        <v>21.7</v>
      </c>
      <c r="P102">
        <v>1000</v>
      </c>
      <c r="Q102" s="4">
        <f>100*O102/O103</f>
        <v>90.416666666666671</v>
      </c>
      <c r="R102" s="4">
        <v>1</v>
      </c>
      <c r="S102" s="4">
        <v>1</v>
      </c>
      <c r="T102" s="4"/>
      <c r="U102" s="4">
        <f t="shared" si="17"/>
        <v>93.9</v>
      </c>
      <c r="V102" s="4">
        <f t="shared" si="18"/>
        <v>93.9</v>
      </c>
      <c r="W102" s="4">
        <f t="shared" si="19"/>
        <v>93.9</v>
      </c>
      <c r="X102" s="5"/>
      <c r="Y102" s="5"/>
      <c r="Z102" s="7"/>
      <c r="AA102" s="7"/>
      <c r="AB102" s="4"/>
      <c r="AC102" s="4"/>
      <c r="AD102" s="4">
        <v>1</v>
      </c>
      <c r="AE102" s="4"/>
      <c r="AF102" s="24">
        <f t="shared" si="10"/>
        <v>1000</v>
      </c>
      <c r="AG102" s="6">
        <f t="shared" si="11"/>
        <v>1000</v>
      </c>
      <c r="AH102" s="4">
        <f t="shared" si="12"/>
        <v>1000</v>
      </c>
      <c r="AI102" s="5"/>
      <c r="AJ102" s="5"/>
      <c r="AK102" s="7"/>
      <c r="AL102" s="7"/>
      <c r="AM102" s="4"/>
      <c r="AN102" s="4"/>
      <c r="AO102" s="4"/>
      <c r="AP102" s="4"/>
      <c r="AQ102" s="4"/>
    </row>
    <row r="103" spans="1:43" x14ac:dyDescent="0.2">
      <c r="A103" s="1">
        <v>44126</v>
      </c>
      <c r="B103" t="s">
        <v>431</v>
      </c>
      <c r="C103" t="s">
        <v>424</v>
      </c>
      <c r="D103" t="s">
        <v>425</v>
      </c>
      <c r="E103">
        <v>1</v>
      </c>
      <c r="F103">
        <v>1</v>
      </c>
      <c r="G103" t="s">
        <v>60</v>
      </c>
      <c r="H103" t="s">
        <v>212</v>
      </c>
      <c r="I103">
        <v>0.11600000000000001</v>
      </c>
      <c r="J103">
        <v>1.45</v>
      </c>
      <c r="K103">
        <v>35.799999999999997</v>
      </c>
      <c r="L103" t="s">
        <v>61</v>
      </c>
      <c r="M103" t="s">
        <v>213</v>
      </c>
      <c r="N103">
        <v>1.4</v>
      </c>
      <c r="O103">
        <v>24</v>
      </c>
      <c r="P103">
        <v>1160</v>
      </c>
      <c r="R103" s="4">
        <v>1</v>
      </c>
      <c r="S103" s="4">
        <v>1</v>
      </c>
      <c r="T103" s="4"/>
      <c r="U103" s="4">
        <f t="shared" si="17"/>
        <v>35.799999999999997</v>
      </c>
      <c r="V103" s="4">
        <f t="shared" si="18"/>
        <v>35.799999999999997</v>
      </c>
      <c r="W103" s="4">
        <f t="shared" si="19"/>
        <v>35.799999999999997</v>
      </c>
      <c r="X103" s="5"/>
      <c r="Y103" s="5"/>
      <c r="Z103" s="7"/>
      <c r="AA103" s="7"/>
      <c r="AB103" s="4"/>
      <c r="AC103" s="4"/>
      <c r="AD103" s="4">
        <v>1</v>
      </c>
      <c r="AE103" s="4"/>
      <c r="AF103" s="24">
        <f t="shared" si="10"/>
        <v>1160</v>
      </c>
      <c r="AG103" s="6">
        <f t="shared" si="11"/>
        <v>1160</v>
      </c>
      <c r="AH103" s="4">
        <f t="shared" si="12"/>
        <v>1160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">
      <c r="A104" s="1">
        <v>44126</v>
      </c>
      <c r="B104" t="s">
        <v>431</v>
      </c>
      <c r="C104" t="s">
        <v>432</v>
      </c>
      <c r="D104">
        <v>1</v>
      </c>
      <c r="E104">
        <v>1</v>
      </c>
      <c r="F104">
        <v>1</v>
      </c>
      <c r="G104" t="s">
        <v>60</v>
      </c>
      <c r="H104" t="s">
        <v>212</v>
      </c>
      <c r="I104">
        <v>0.28499999999999998</v>
      </c>
      <c r="J104">
        <v>5.5</v>
      </c>
      <c r="K104">
        <v>150</v>
      </c>
      <c r="L104" t="s">
        <v>61</v>
      </c>
      <c r="M104" t="s">
        <v>213</v>
      </c>
      <c r="N104">
        <v>1.64</v>
      </c>
      <c r="O104">
        <v>27.9</v>
      </c>
      <c r="P104">
        <v>1500</v>
      </c>
      <c r="R104" s="4">
        <v>1</v>
      </c>
      <c r="S104" s="4">
        <v>1</v>
      </c>
      <c r="T104" s="4"/>
      <c r="U104" s="4">
        <f t="shared" si="17"/>
        <v>150</v>
      </c>
      <c r="V104" s="4">
        <f t="shared" si="18"/>
        <v>150</v>
      </c>
      <c r="W104" s="4">
        <f t="shared" si="19"/>
        <v>150</v>
      </c>
      <c r="X104" s="5"/>
      <c r="Y104" s="5"/>
      <c r="Z104" s="7"/>
      <c r="AA104" s="7"/>
      <c r="AB104" s="4"/>
      <c r="AC104" s="4"/>
      <c r="AD104" s="4">
        <v>1</v>
      </c>
      <c r="AE104" s="4"/>
      <c r="AF104" s="24">
        <f t="shared" si="10"/>
        <v>1500</v>
      </c>
      <c r="AG104" s="6">
        <f t="shared" si="11"/>
        <v>1500</v>
      </c>
      <c r="AH104" s="4">
        <f t="shared" si="12"/>
        <v>1500</v>
      </c>
      <c r="AI104" s="5"/>
      <c r="AJ104" s="5"/>
      <c r="AK104" s="7"/>
      <c r="AL104" s="7"/>
      <c r="AM104" s="4"/>
      <c r="AN104" s="4"/>
      <c r="AO104" s="4"/>
      <c r="AP104" s="4"/>
      <c r="AQ104" s="4"/>
    </row>
    <row r="105" spans="1:43" x14ac:dyDescent="0.2">
      <c r="A105" s="1">
        <v>44126</v>
      </c>
      <c r="B105" t="s">
        <v>431</v>
      </c>
      <c r="C105" t="s">
        <v>433</v>
      </c>
      <c r="D105">
        <v>3</v>
      </c>
      <c r="E105">
        <v>1</v>
      </c>
      <c r="F105">
        <v>1</v>
      </c>
      <c r="G105" t="s">
        <v>60</v>
      </c>
      <c r="H105" t="s">
        <v>212</v>
      </c>
      <c r="I105">
        <v>0.185</v>
      </c>
      <c r="J105">
        <v>3.66</v>
      </c>
      <c r="K105">
        <v>100</v>
      </c>
      <c r="L105" t="s">
        <v>61</v>
      </c>
      <c r="M105" t="s">
        <v>213</v>
      </c>
      <c r="N105">
        <v>1.25</v>
      </c>
      <c r="O105">
        <v>21.2</v>
      </c>
      <c r="P105">
        <v>1000</v>
      </c>
      <c r="R105" s="4">
        <v>1</v>
      </c>
      <c r="S105" s="4">
        <v>1</v>
      </c>
      <c r="T105" s="4"/>
      <c r="U105" s="4">
        <f t="shared" si="17"/>
        <v>100</v>
      </c>
      <c r="V105" s="4">
        <f t="shared" si="18"/>
        <v>100</v>
      </c>
      <c r="W105" s="4">
        <f t="shared" si="19"/>
        <v>100</v>
      </c>
      <c r="X105" s="5"/>
      <c r="Y105" s="5"/>
      <c r="Z105" s="7"/>
      <c r="AA105" s="7"/>
      <c r="AB105" s="4"/>
      <c r="AC105" s="4"/>
      <c r="AD105" s="4">
        <v>1</v>
      </c>
      <c r="AE105" s="4"/>
      <c r="AF105" s="24">
        <f t="shared" si="10"/>
        <v>1000</v>
      </c>
      <c r="AG105" s="6">
        <f t="shared" si="11"/>
        <v>1000</v>
      </c>
      <c r="AH105" s="4">
        <f t="shared" si="12"/>
        <v>1000</v>
      </c>
      <c r="AI105" s="5"/>
      <c r="AJ105" s="5"/>
      <c r="AK105" s="7"/>
      <c r="AL105" s="7"/>
      <c r="AM105" s="4"/>
      <c r="AN105" s="4"/>
      <c r="AO105" s="4"/>
      <c r="AP105" s="4"/>
      <c r="AQ105" s="4"/>
    </row>
    <row r="106" spans="1:43" x14ac:dyDescent="0.2">
      <c r="A106" s="1">
        <v>44126</v>
      </c>
      <c r="B106" t="s">
        <v>431</v>
      </c>
      <c r="C106" t="s">
        <v>434</v>
      </c>
      <c r="D106">
        <v>5</v>
      </c>
      <c r="E106">
        <v>1</v>
      </c>
      <c r="F106">
        <v>1</v>
      </c>
      <c r="G106" t="s">
        <v>60</v>
      </c>
      <c r="H106" t="s">
        <v>212</v>
      </c>
      <c r="I106">
        <v>9.06E-2</v>
      </c>
      <c r="J106">
        <v>1.92</v>
      </c>
      <c r="K106">
        <v>50</v>
      </c>
      <c r="L106" t="s">
        <v>61</v>
      </c>
      <c r="M106" t="s">
        <v>213</v>
      </c>
      <c r="N106">
        <v>0.78900000000000003</v>
      </c>
      <c r="O106">
        <v>13.4</v>
      </c>
      <c r="P106">
        <v>500</v>
      </c>
      <c r="R106" s="4">
        <v>1</v>
      </c>
      <c r="S106" s="4">
        <v>1</v>
      </c>
      <c r="T106" s="4"/>
      <c r="U106" s="4">
        <f t="shared" si="17"/>
        <v>50</v>
      </c>
      <c r="V106" s="4">
        <f t="shared" si="18"/>
        <v>50</v>
      </c>
      <c r="W106" s="4">
        <f t="shared" si="19"/>
        <v>50</v>
      </c>
      <c r="X106" s="5"/>
      <c r="Y106" s="5"/>
      <c r="Z106" s="7"/>
      <c r="AA106" s="7"/>
      <c r="AB106" s="4"/>
      <c r="AC106" s="4"/>
      <c r="AD106" s="4">
        <v>1</v>
      </c>
      <c r="AE106" s="4"/>
      <c r="AF106" s="24">
        <f t="shared" si="10"/>
        <v>500</v>
      </c>
      <c r="AG106" s="6">
        <f t="shared" si="11"/>
        <v>500</v>
      </c>
      <c r="AH106" s="4">
        <f t="shared" si="12"/>
        <v>500</v>
      </c>
      <c r="AI106" s="5"/>
      <c r="AJ106" s="5"/>
      <c r="AK106" s="7"/>
      <c r="AL106" s="7"/>
      <c r="AM106" s="4"/>
      <c r="AN106" s="4"/>
      <c r="AO106" s="4"/>
      <c r="AP106" s="4"/>
      <c r="AQ106" s="4"/>
    </row>
    <row r="107" spans="1:43" x14ac:dyDescent="0.2">
      <c r="A107" s="1">
        <v>44126</v>
      </c>
      <c r="B107" t="s">
        <v>431</v>
      </c>
      <c r="C107" t="s">
        <v>429</v>
      </c>
      <c r="D107">
        <v>7</v>
      </c>
      <c r="E107">
        <v>1</v>
      </c>
      <c r="F107">
        <v>1</v>
      </c>
      <c r="G107" t="s">
        <v>60</v>
      </c>
      <c r="H107" t="s">
        <v>212</v>
      </c>
      <c r="I107">
        <v>4.6300000000000001E-2</v>
      </c>
      <c r="J107">
        <v>1.1200000000000001</v>
      </c>
      <c r="K107">
        <v>25</v>
      </c>
      <c r="L107" t="s">
        <v>61</v>
      </c>
      <c r="M107" t="s">
        <v>213</v>
      </c>
      <c r="N107">
        <v>0.63300000000000001</v>
      </c>
      <c r="O107">
        <v>10.9</v>
      </c>
      <c r="P107">
        <v>250</v>
      </c>
      <c r="R107" s="4">
        <v>1</v>
      </c>
      <c r="S107" s="4">
        <v>1</v>
      </c>
      <c r="T107" s="4"/>
      <c r="U107" s="4">
        <f t="shared" si="17"/>
        <v>25</v>
      </c>
      <c r="V107" s="4">
        <f t="shared" si="18"/>
        <v>25</v>
      </c>
      <c r="W107" s="4">
        <f t="shared" si="19"/>
        <v>25</v>
      </c>
      <c r="X107" s="5"/>
      <c r="Y107" s="5"/>
      <c r="Z107" s="7"/>
      <c r="AA107" s="7"/>
      <c r="AB107" s="4"/>
      <c r="AC107" s="4"/>
      <c r="AD107" s="4">
        <v>1</v>
      </c>
      <c r="AE107" s="4"/>
      <c r="AF107" s="24">
        <f t="shared" si="10"/>
        <v>250</v>
      </c>
      <c r="AG107" s="6">
        <f t="shared" si="11"/>
        <v>250</v>
      </c>
      <c r="AH107" s="4">
        <f t="shared" si="12"/>
        <v>250</v>
      </c>
      <c r="AI107" s="5"/>
      <c r="AJ107" s="5"/>
      <c r="AK107" s="7"/>
      <c r="AL107" s="7"/>
      <c r="AM107" s="4"/>
      <c r="AN107" s="4"/>
      <c r="AO107" s="4"/>
      <c r="AP107" s="4"/>
      <c r="AQ107" s="4"/>
    </row>
    <row r="108" spans="1:43" x14ac:dyDescent="0.2">
      <c r="A108" s="1">
        <v>44126</v>
      </c>
      <c r="B108" t="s">
        <v>431</v>
      </c>
      <c r="C108" t="s">
        <v>435</v>
      </c>
      <c r="D108">
        <v>9</v>
      </c>
      <c r="E108">
        <v>1</v>
      </c>
      <c r="F108">
        <v>1</v>
      </c>
      <c r="G108" t="s">
        <v>60</v>
      </c>
      <c r="H108" t="s">
        <v>212</v>
      </c>
      <c r="I108">
        <v>2.2700000000000001E-2</v>
      </c>
      <c r="J108">
        <v>0.56200000000000006</v>
      </c>
      <c r="K108">
        <v>10</v>
      </c>
      <c r="L108" t="s">
        <v>61</v>
      </c>
      <c r="M108" t="s">
        <v>213</v>
      </c>
      <c r="N108">
        <v>0.53300000000000003</v>
      </c>
      <c r="O108">
        <v>9.2899999999999991</v>
      </c>
      <c r="P108">
        <v>100</v>
      </c>
      <c r="R108" s="4">
        <v>1</v>
      </c>
      <c r="S108" s="4">
        <v>1</v>
      </c>
      <c r="T108" s="4"/>
      <c r="U108" s="4">
        <f t="shared" si="17"/>
        <v>10</v>
      </c>
      <c r="V108" s="4">
        <f t="shared" si="18"/>
        <v>10</v>
      </c>
      <c r="W108" s="4">
        <f t="shared" si="19"/>
        <v>10</v>
      </c>
      <c r="X108" s="5"/>
      <c r="Y108" s="5"/>
      <c r="Z108" s="7"/>
      <c r="AA108" s="7"/>
      <c r="AB108" s="4"/>
      <c r="AC108" s="4"/>
      <c r="AD108" s="4">
        <v>1</v>
      </c>
      <c r="AE108" s="4"/>
      <c r="AF108" s="24">
        <f t="shared" si="10"/>
        <v>100</v>
      </c>
      <c r="AG108" s="6">
        <f t="shared" si="11"/>
        <v>100</v>
      </c>
      <c r="AH108" s="4">
        <f t="shared" si="12"/>
        <v>100</v>
      </c>
      <c r="AI108" s="5"/>
      <c r="AJ108" s="5"/>
      <c r="AK108" s="7"/>
      <c r="AL108" s="7"/>
      <c r="AM108" s="4"/>
      <c r="AN108" s="4"/>
      <c r="AO108" s="4"/>
      <c r="AP108" s="4"/>
      <c r="AQ108" s="4"/>
    </row>
    <row r="109" spans="1:43" x14ac:dyDescent="0.2">
      <c r="A109" s="1">
        <v>44126</v>
      </c>
      <c r="B109" t="s">
        <v>431</v>
      </c>
      <c r="C109" t="s">
        <v>436</v>
      </c>
      <c r="D109">
        <v>11</v>
      </c>
      <c r="E109">
        <v>1</v>
      </c>
      <c r="F109">
        <v>1</v>
      </c>
      <c r="G109" t="s">
        <v>60</v>
      </c>
      <c r="H109" t="s">
        <v>212</v>
      </c>
      <c r="I109">
        <v>0.39500000000000002</v>
      </c>
      <c r="J109">
        <v>0.39500000000000002</v>
      </c>
      <c r="K109">
        <v>5</v>
      </c>
      <c r="L109" t="s">
        <v>61</v>
      </c>
      <c r="M109" t="s">
        <v>213</v>
      </c>
      <c r="N109">
        <v>-8.5100000000000002E-3</v>
      </c>
      <c r="O109">
        <v>-8.2600000000000007E-2</v>
      </c>
      <c r="P109">
        <v>50</v>
      </c>
      <c r="R109" s="4">
        <v>1</v>
      </c>
      <c r="S109" s="4">
        <v>1</v>
      </c>
      <c r="T109" s="4"/>
      <c r="U109" s="4">
        <f t="shared" si="17"/>
        <v>5</v>
      </c>
      <c r="V109" s="4">
        <f t="shared" si="18"/>
        <v>5</v>
      </c>
      <c r="W109" s="4">
        <f t="shared" si="19"/>
        <v>5</v>
      </c>
      <c r="X109" s="5"/>
      <c r="Y109" s="5"/>
      <c r="Z109" s="7"/>
      <c r="AA109" s="7"/>
      <c r="AB109" s="4"/>
      <c r="AC109" s="4"/>
      <c r="AD109" s="4">
        <v>1</v>
      </c>
      <c r="AE109" s="4"/>
      <c r="AF109" s="24">
        <f t="shared" si="10"/>
        <v>50</v>
      </c>
      <c r="AG109" s="6">
        <f t="shared" si="11"/>
        <v>50</v>
      </c>
      <c r="AH109" s="4">
        <f t="shared" si="12"/>
        <v>50</v>
      </c>
      <c r="AI109" s="5"/>
      <c r="AJ109" s="5"/>
      <c r="AK109" s="7"/>
      <c r="AL109" s="7"/>
      <c r="AM109" s="4"/>
      <c r="AN109" s="4"/>
      <c r="AO109" s="4"/>
      <c r="AP109" s="4"/>
      <c r="AQ109" s="4"/>
    </row>
    <row r="110" spans="1:43" x14ac:dyDescent="0.2">
      <c r="A110" s="1">
        <v>44126</v>
      </c>
      <c r="B110" t="s">
        <v>431</v>
      </c>
      <c r="C110" t="s">
        <v>437</v>
      </c>
      <c r="D110">
        <v>12</v>
      </c>
      <c r="E110">
        <v>1</v>
      </c>
      <c r="F110">
        <v>1</v>
      </c>
      <c r="G110" t="s">
        <v>60</v>
      </c>
      <c r="H110" t="s">
        <v>212</v>
      </c>
      <c r="I110">
        <v>1.84E-2</v>
      </c>
      <c r="J110">
        <v>0.32100000000000001</v>
      </c>
      <c r="K110">
        <v>2.5</v>
      </c>
      <c r="L110" t="s">
        <v>61</v>
      </c>
      <c r="M110" t="s">
        <v>213</v>
      </c>
      <c r="N110">
        <v>0.47699999999999998</v>
      </c>
      <c r="O110">
        <v>8.08</v>
      </c>
      <c r="P110">
        <v>25</v>
      </c>
      <c r="R110" s="4">
        <v>1</v>
      </c>
      <c r="S110" s="4">
        <v>1</v>
      </c>
      <c r="T110" s="4"/>
      <c r="U110" s="4">
        <f t="shared" si="17"/>
        <v>2.5</v>
      </c>
      <c r="V110" s="4">
        <f t="shared" si="18"/>
        <v>2.5</v>
      </c>
      <c r="W110" s="4">
        <f t="shared" si="19"/>
        <v>2.5</v>
      </c>
      <c r="X110" s="5"/>
      <c r="Y110" s="5"/>
      <c r="Z110" s="7"/>
      <c r="AA110" s="7"/>
      <c r="AB110" s="4"/>
      <c r="AC110" s="4"/>
      <c r="AD110" s="4">
        <v>1</v>
      </c>
      <c r="AE110" s="4"/>
      <c r="AF110" s="24">
        <f t="shared" si="10"/>
        <v>25</v>
      </c>
      <c r="AG110" s="6">
        <f t="shared" si="11"/>
        <v>25</v>
      </c>
      <c r="AH110" s="4">
        <f t="shared" si="12"/>
        <v>25</v>
      </c>
      <c r="AI110" s="5"/>
      <c r="AJ110" s="5"/>
      <c r="AK110" s="7"/>
      <c r="AL110" s="7"/>
      <c r="AM110" s="4"/>
      <c r="AN110" s="4"/>
      <c r="AO110" s="4"/>
      <c r="AP110" s="4"/>
      <c r="AQ110" s="4"/>
    </row>
    <row r="111" spans="1:43" x14ac:dyDescent="0.2">
      <c r="A111" s="1">
        <v>44126</v>
      </c>
      <c r="B111" t="s">
        <v>431</v>
      </c>
      <c r="C111" t="s">
        <v>438</v>
      </c>
      <c r="D111">
        <v>13</v>
      </c>
      <c r="E111">
        <v>1</v>
      </c>
      <c r="F111">
        <v>1</v>
      </c>
      <c r="G111" t="s">
        <v>60</v>
      </c>
      <c r="H111" t="s">
        <v>212</v>
      </c>
      <c r="I111">
        <v>1.9099999999999999E-2</v>
      </c>
      <c r="J111">
        <v>0.375</v>
      </c>
      <c r="K111">
        <v>0</v>
      </c>
      <c r="L111" t="s">
        <v>61</v>
      </c>
      <c r="M111" t="s">
        <v>213</v>
      </c>
      <c r="N111">
        <v>0.45</v>
      </c>
      <c r="O111">
        <v>7.64</v>
      </c>
      <c r="P111">
        <v>0</v>
      </c>
      <c r="R111" s="4">
        <v>1</v>
      </c>
      <c r="S111" s="4">
        <v>1</v>
      </c>
      <c r="T111" s="4"/>
      <c r="U111" s="4">
        <f t="shared" si="17"/>
        <v>0</v>
      </c>
      <c r="V111" s="4">
        <f t="shared" si="18"/>
        <v>0</v>
      </c>
      <c r="W111" s="4">
        <f t="shared" si="19"/>
        <v>0</v>
      </c>
      <c r="X111" s="5"/>
      <c r="Y111" s="5"/>
      <c r="Z111" s="7"/>
      <c r="AA111" s="7"/>
      <c r="AB111" s="4"/>
      <c r="AC111" s="4"/>
      <c r="AD111" s="4">
        <v>1</v>
      </c>
      <c r="AE111" s="4"/>
      <c r="AF111" s="24">
        <f t="shared" si="10"/>
        <v>0</v>
      </c>
      <c r="AG111" s="6">
        <f t="shared" si="11"/>
        <v>0</v>
      </c>
      <c r="AH111" s="4">
        <f t="shared" si="12"/>
        <v>0</v>
      </c>
      <c r="AI111" s="5"/>
      <c r="AJ111" s="5"/>
      <c r="AK111" s="7"/>
      <c r="AL111" s="7"/>
      <c r="AM111" s="4"/>
      <c r="AN111" s="4"/>
      <c r="AO111" s="4"/>
      <c r="AP111" s="4"/>
      <c r="AQ111" s="4"/>
    </row>
    <row r="112" spans="1:43" x14ac:dyDescent="0.2">
      <c r="A112" s="1">
        <v>44126</v>
      </c>
      <c r="B112" t="s">
        <v>431</v>
      </c>
      <c r="C112" t="s">
        <v>275</v>
      </c>
      <c r="D112" s="28">
        <v>68</v>
      </c>
      <c r="E112">
        <v>1</v>
      </c>
      <c r="F112">
        <v>1</v>
      </c>
      <c r="G112" t="s">
        <v>60</v>
      </c>
      <c r="H112" t="s">
        <v>212</v>
      </c>
      <c r="I112">
        <v>0.42799999999999999</v>
      </c>
      <c r="J112">
        <v>8.0299999999999994</v>
      </c>
      <c r="K112">
        <v>211</v>
      </c>
      <c r="L112" t="s">
        <v>61</v>
      </c>
      <c r="M112" t="s">
        <v>213</v>
      </c>
      <c r="N112">
        <v>1.45</v>
      </c>
      <c r="O112">
        <v>24.8</v>
      </c>
      <c r="P112">
        <v>1280</v>
      </c>
      <c r="R112" s="4">
        <v>1</v>
      </c>
      <c r="S112" s="4">
        <v>1</v>
      </c>
      <c r="T112" s="4"/>
      <c r="U112" s="4">
        <f t="shared" si="13"/>
        <v>211</v>
      </c>
      <c r="V112" s="4">
        <f t="shared" si="14"/>
        <v>211</v>
      </c>
      <c r="W112" s="4">
        <f t="shared" si="15"/>
        <v>211</v>
      </c>
      <c r="X112" s="5"/>
      <c r="Y112" s="5"/>
      <c r="Z112" s="7"/>
      <c r="AA112" s="7"/>
      <c r="AB112" s="7">
        <f>100*((W112*10250)-(W92*10000))/(1000*250)</f>
        <v>181.1</v>
      </c>
      <c r="AC112" s="7" t="str">
        <f>IF(W112&gt;30, (IF((AND(AB112&gt;=80,AB112&lt;=120)=TRUE),"PASS","FAIL")),(IF((AND(AB112&gt;=50,AB112&lt;=150)=TRUE),"PASS","FAIL")))</f>
        <v>FAIL</v>
      </c>
      <c r="AD112" s="4">
        <v>1</v>
      </c>
      <c r="AE112" s="4"/>
      <c r="AF112" s="24">
        <f t="shared" si="10"/>
        <v>1280</v>
      </c>
      <c r="AG112" s="6">
        <f t="shared" si="11"/>
        <v>1280</v>
      </c>
      <c r="AH112" s="4">
        <f t="shared" si="12"/>
        <v>1280</v>
      </c>
      <c r="AI112" s="5"/>
      <c r="AJ112" s="5"/>
      <c r="AK112" s="7"/>
      <c r="AL112" s="7"/>
      <c r="AM112" s="7">
        <f>100*((AH112*10250)-(AH110*10000))/(10000*250)</f>
        <v>514.79999999999995</v>
      </c>
      <c r="AN112" s="7" t="str">
        <f>IF(AH112&gt;30, (IF((AND(AM112&gt;=80,AM112&lt;=120)=TRUE),"PASS","FAIL")),(IF((AND(AM112&gt;=50,AM112&lt;=150)=TRUE),"PASS","FAIL")))</f>
        <v>FAIL</v>
      </c>
      <c r="AO112" s="4"/>
      <c r="AP112" s="4"/>
      <c r="AQ112" s="4"/>
    </row>
    <row r="113" spans="1:43" x14ac:dyDescent="0.2">
      <c r="A113" s="1">
        <v>44126</v>
      </c>
      <c r="B113" t="s">
        <v>431</v>
      </c>
      <c r="C113" t="s">
        <v>276</v>
      </c>
      <c r="D113">
        <v>69</v>
      </c>
      <c r="E113">
        <v>1</v>
      </c>
      <c r="F113">
        <v>1</v>
      </c>
      <c r="G113" t="s">
        <v>60</v>
      </c>
      <c r="H113" t="s">
        <v>212</v>
      </c>
      <c r="I113">
        <v>6.5699999999999995E-2</v>
      </c>
      <c r="J113">
        <v>1.48</v>
      </c>
      <c r="K113">
        <v>36.700000000000003</v>
      </c>
      <c r="L113" t="s">
        <v>61</v>
      </c>
      <c r="M113" t="s">
        <v>213</v>
      </c>
      <c r="N113">
        <v>0.86799999999999999</v>
      </c>
      <c r="O113">
        <v>14.8</v>
      </c>
      <c r="P113">
        <v>547</v>
      </c>
      <c r="R113" s="4">
        <v>1</v>
      </c>
      <c r="S113" s="4">
        <v>1</v>
      </c>
      <c r="T113" s="4"/>
      <c r="U113" s="4">
        <f t="shared" si="13"/>
        <v>36.700000000000003</v>
      </c>
      <c r="V113" s="4">
        <f t="shared" si="14"/>
        <v>36.700000000000003</v>
      </c>
      <c r="W113" s="4">
        <f t="shared" si="15"/>
        <v>36.700000000000003</v>
      </c>
      <c r="X113" s="5"/>
      <c r="Y113" s="5"/>
      <c r="Z113" s="7"/>
      <c r="AA113" s="7"/>
      <c r="AB113" s="4"/>
      <c r="AC113" s="4"/>
      <c r="AD113" s="4">
        <v>1</v>
      </c>
      <c r="AE113" s="4"/>
      <c r="AF113" s="24">
        <f t="shared" si="10"/>
        <v>547</v>
      </c>
      <c r="AG113" s="6">
        <f t="shared" si="11"/>
        <v>547</v>
      </c>
      <c r="AH113" s="4">
        <f t="shared" si="12"/>
        <v>547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 x14ac:dyDescent="0.2">
      <c r="A114" s="1">
        <v>44126</v>
      </c>
      <c r="B114" t="s">
        <v>431</v>
      </c>
      <c r="C114" t="s">
        <v>277</v>
      </c>
      <c r="D114">
        <v>70</v>
      </c>
      <c r="E114">
        <v>1</v>
      </c>
      <c r="F114">
        <v>1</v>
      </c>
      <c r="G114" t="s">
        <v>60</v>
      </c>
      <c r="H114" t="s">
        <v>212</v>
      </c>
      <c r="I114">
        <v>3.8600000000000002E-2</v>
      </c>
      <c r="J114">
        <v>0.9</v>
      </c>
      <c r="K114">
        <v>18.899999999999999</v>
      </c>
      <c r="L114" t="s">
        <v>61</v>
      </c>
      <c r="M114" t="s">
        <v>213</v>
      </c>
      <c r="N114">
        <v>0.55100000000000005</v>
      </c>
      <c r="O114">
        <v>9.44</v>
      </c>
      <c r="P114">
        <v>136</v>
      </c>
      <c r="R114" s="4">
        <v>1</v>
      </c>
      <c r="S114" s="4">
        <v>1</v>
      </c>
      <c r="T114" s="4"/>
      <c r="U114" s="4">
        <f t="shared" si="13"/>
        <v>18.899999999999999</v>
      </c>
      <c r="V114" s="4">
        <f t="shared" si="14"/>
        <v>18.899999999999999</v>
      </c>
      <c r="W114" s="4">
        <f t="shared" si="15"/>
        <v>18.899999999999999</v>
      </c>
      <c r="X114" s="4"/>
      <c r="Y114" s="4"/>
      <c r="Z114" s="4"/>
      <c r="AA114" s="4"/>
      <c r="AB114" s="7"/>
      <c r="AC114" s="7"/>
      <c r="AD114" s="4">
        <v>1</v>
      </c>
      <c r="AE114" s="4"/>
      <c r="AF114" s="24">
        <f t="shared" si="10"/>
        <v>136</v>
      </c>
      <c r="AG114" s="6">
        <f t="shared" si="11"/>
        <v>136</v>
      </c>
      <c r="AH114" s="4">
        <f t="shared" si="12"/>
        <v>136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 x14ac:dyDescent="0.2">
      <c r="A115" s="1">
        <v>44126</v>
      </c>
      <c r="B115" t="s">
        <v>431</v>
      </c>
      <c r="C115" t="s">
        <v>278</v>
      </c>
      <c r="D115">
        <v>71</v>
      </c>
      <c r="E115">
        <v>1</v>
      </c>
      <c r="F115">
        <v>1</v>
      </c>
      <c r="G115" t="s">
        <v>60</v>
      </c>
      <c r="H115" t="s">
        <v>212</v>
      </c>
      <c r="I115">
        <v>5.4699999999999999E-2</v>
      </c>
      <c r="J115">
        <v>1.24</v>
      </c>
      <c r="K115">
        <v>29.4</v>
      </c>
      <c r="L115" t="s">
        <v>61</v>
      </c>
      <c r="M115" t="s">
        <v>213</v>
      </c>
      <c r="N115">
        <v>0.55100000000000005</v>
      </c>
      <c r="O115">
        <v>9.41</v>
      </c>
      <c r="P115">
        <v>134</v>
      </c>
      <c r="R115" s="4">
        <v>1</v>
      </c>
      <c r="S115" s="4">
        <v>1</v>
      </c>
      <c r="T115" s="4"/>
      <c r="U115" s="4">
        <f t="shared" si="13"/>
        <v>29.4</v>
      </c>
      <c r="V115" s="4">
        <f t="shared" si="14"/>
        <v>29.4</v>
      </c>
      <c r="W115" s="4">
        <f t="shared" si="15"/>
        <v>29.4</v>
      </c>
      <c r="X115" s="5"/>
      <c r="Y115" s="5"/>
      <c r="Z115" s="7"/>
      <c r="AA115" s="7"/>
      <c r="AB115" s="5"/>
      <c r="AC115" s="5"/>
      <c r="AD115" s="4">
        <v>1</v>
      </c>
      <c r="AE115" s="4"/>
      <c r="AF115" s="24">
        <f t="shared" si="10"/>
        <v>134</v>
      </c>
      <c r="AG115" s="6">
        <f t="shared" si="11"/>
        <v>134</v>
      </c>
      <c r="AH115" s="4">
        <f t="shared" si="12"/>
        <v>134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43" x14ac:dyDescent="0.2">
      <c r="A116" s="1">
        <v>44126</v>
      </c>
      <c r="B116" t="s">
        <v>431</v>
      </c>
      <c r="C116" t="s">
        <v>279</v>
      </c>
      <c r="D116">
        <v>72</v>
      </c>
      <c r="E116">
        <v>1</v>
      </c>
      <c r="F116">
        <v>1</v>
      </c>
      <c r="G116" t="s">
        <v>60</v>
      </c>
      <c r="H116" t="s">
        <v>212</v>
      </c>
      <c r="I116">
        <v>4.7600000000000003E-2</v>
      </c>
      <c r="J116">
        <v>1.08</v>
      </c>
      <c r="K116">
        <v>24.5</v>
      </c>
      <c r="L116" t="s">
        <v>61</v>
      </c>
      <c r="M116" t="s">
        <v>213</v>
      </c>
      <c r="N116">
        <v>0.58299999999999996</v>
      </c>
      <c r="O116">
        <v>9.94</v>
      </c>
      <c r="P116">
        <v>175</v>
      </c>
      <c r="R116" s="4">
        <v>1</v>
      </c>
      <c r="S116" s="4">
        <v>1</v>
      </c>
      <c r="T116" s="4"/>
      <c r="U116" s="4">
        <f t="shared" si="13"/>
        <v>24.5</v>
      </c>
      <c r="V116" s="4">
        <f t="shared" si="14"/>
        <v>24.5</v>
      </c>
      <c r="W116" s="4">
        <f t="shared" si="15"/>
        <v>24.5</v>
      </c>
      <c r="Z116" s="7"/>
      <c r="AA116" s="7"/>
      <c r="AD116" s="4">
        <v>1</v>
      </c>
      <c r="AE116" s="4"/>
      <c r="AF116" s="24">
        <f t="shared" si="10"/>
        <v>175</v>
      </c>
      <c r="AG116" s="6">
        <f t="shared" si="11"/>
        <v>175</v>
      </c>
      <c r="AH116" s="4">
        <f t="shared" si="12"/>
        <v>175</v>
      </c>
      <c r="AK116" s="7"/>
      <c r="AL116" s="7"/>
      <c r="AO116" s="4"/>
      <c r="AP116" s="4"/>
      <c r="AQ116" s="4"/>
    </row>
    <row r="117" spans="1:43" x14ac:dyDescent="0.2">
      <c r="A117" s="1">
        <v>44126</v>
      </c>
      <c r="B117" t="s">
        <v>431</v>
      </c>
      <c r="C117" t="s">
        <v>280</v>
      </c>
      <c r="D117">
        <v>73</v>
      </c>
      <c r="E117">
        <v>1</v>
      </c>
      <c r="F117">
        <v>1</v>
      </c>
      <c r="G117" t="s">
        <v>60</v>
      </c>
      <c r="H117" t="s">
        <v>212</v>
      </c>
      <c r="I117">
        <v>3.56E-2</v>
      </c>
      <c r="J117">
        <v>0.879</v>
      </c>
      <c r="K117">
        <v>18.3</v>
      </c>
      <c r="L117" t="s">
        <v>61</v>
      </c>
      <c r="M117" t="s">
        <v>213</v>
      </c>
      <c r="N117">
        <v>0.65100000000000002</v>
      </c>
      <c r="O117">
        <v>11.1</v>
      </c>
      <c r="P117">
        <v>265</v>
      </c>
      <c r="R117" s="4">
        <v>1</v>
      </c>
      <c r="S117" s="4">
        <v>1</v>
      </c>
      <c r="T117" s="4"/>
      <c r="U117" s="4">
        <f t="shared" si="13"/>
        <v>18.3</v>
      </c>
      <c r="V117" s="4">
        <f t="shared" si="14"/>
        <v>18.3</v>
      </c>
      <c r="W117" s="4">
        <f t="shared" si="15"/>
        <v>18.3</v>
      </c>
      <c r="AB117" s="7"/>
      <c r="AC117" s="7"/>
      <c r="AD117" s="4">
        <v>1</v>
      </c>
      <c r="AE117" s="4"/>
      <c r="AF117" s="24">
        <f t="shared" si="10"/>
        <v>265</v>
      </c>
      <c r="AG117" s="6">
        <f t="shared" si="11"/>
        <v>265</v>
      </c>
      <c r="AH117" s="4">
        <f t="shared" si="12"/>
        <v>265</v>
      </c>
      <c r="AM117" s="7"/>
      <c r="AN117" s="7"/>
      <c r="AO117" s="4"/>
      <c r="AP117" s="4"/>
      <c r="AQ117" s="4"/>
    </row>
    <row r="118" spans="1:43" x14ac:dyDescent="0.2">
      <c r="A118" s="1">
        <v>44126</v>
      </c>
      <c r="B118" t="s">
        <v>431</v>
      </c>
      <c r="C118" t="s">
        <v>281</v>
      </c>
      <c r="D118">
        <v>74</v>
      </c>
      <c r="E118">
        <v>1</v>
      </c>
      <c r="F118">
        <v>1</v>
      </c>
      <c r="G118" t="s">
        <v>60</v>
      </c>
      <c r="H118" t="s">
        <v>212</v>
      </c>
      <c r="I118">
        <v>0.14399999999999999</v>
      </c>
      <c r="J118">
        <v>2.89</v>
      </c>
      <c r="K118">
        <v>78.5</v>
      </c>
      <c r="L118" t="s">
        <v>61</v>
      </c>
      <c r="M118" t="s">
        <v>213</v>
      </c>
      <c r="N118">
        <v>1.29</v>
      </c>
      <c r="O118">
        <v>22.1</v>
      </c>
      <c r="P118">
        <v>1090</v>
      </c>
      <c r="R118" s="4">
        <v>1</v>
      </c>
      <c r="S118" s="4">
        <v>1</v>
      </c>
      <c r="T118" s="4"/>
      <c r="U118" s="4">
        <f t="shared" si="13"/>
        <v>78.5</v>
      </c>
      <c r="V118" s="4">
        <f t="shared" si="14"/>
        <v>78.5</v>
      </c>
      <c r="W118" s="4">
        <f t="shared" si="15"/>
        <v>78.5</v>
      </c>
      <c r="Z118" s="7"/>
      <c r="AA118" s="7"/>
      <c r="AD118" s="4">
        <v>1</v>
      </c>
      <c r="AE118" s="4"/>
      <c r="AF118" s="24">
        <f t="shared" si="10"/>
        <v>1090</v>
      </c>
      <c r="AG118" s="6">
        <f t="shared" si="11"/>
        <v>1090</v>
      </c>
      <c r="AH118" s="4">
        <f t="shared" si="12"/>
        <v>1090</v>
      </c>
      <c r="AK118" s="7"/>
      <c r="AL118" s="7"/>
      <c r="AO118" s="4"/>
      <c r="AP118" s="4"/>
      <c r="AQ118" s="4"/>
    </row>
    <row r="119" spans="1:43" x14ac:dyDescent="0.2">
      <c r="A119" s="1">
        <v>44126</v>
      </c>
      <c r="B119" t="s">
        <v>431</v>
      </c>
      <c r="C119" t="s">
        <v>282</v>
      </c>
      <c r="D119">
        <v>75</v>
      </c>
      <c r="E119">
        <v>1</v>
      </c>
      <c r="F119">
        <v>1</v>
      </c>
      <c r="G119" t="s">
        <v>60</v>
      </c>
      <c r="H119" t="s">
        <v>212</v>
      </c>
      <c r="I119">
        <v>7.17E-2</v>
      </c>
      <c r="J119">
        <v>1.62</v>
      </c>
      <c r="K119">
        <v>41.1</v>
      </c>
      <c r="L119" t="s">
        <v>61</v>
      </c>
      <c r="M119" t="s">
        <v>213</v>
      </c>
      <c r="N119">
        <v>1.04</v>
      </c>
      <c r="O119">
        <v>17.8</v>
      </c>
      <c r="P119">
        <v>771</v>
      </c>
      <c r="R119" s="4">
        <v>1</v>
      </c>
      <c r="S119" s="4">
        <v>1</v>
      </c>
      <c r="T119" s="4"/>
      <c r="U119" s="4">
        <f t="shared" si="13"/>
        <v>41.1</v>
      </c>
      <c r="V119" s="4">
        <f t="shared" si="14"/>
        <v>41.1</v>
      </c>
      <c r="W119" s="4">
        <f t="shared" si="15"/>
        <v>41.1</v>
      </c>
      <c r="X119" s="5"/>
      <c r="Y119" s="5"/>
      <c r="AB119" s="7"/>
      <c r="AC119" s="7"/>
      <c r="AD119" s="4">
        <v>1</v>
      </c>
      <c r="AE119" s="4"/>
      <c r="AF119" s="24">
        <f t="shared" si="10"/>
        <v>771</v>
      </c>
      <c r="AG119" s="6">
        <f t="shared" si="11"/>
        <v>771</v>
      </c>
      <c r="AH119" s="4">
        <f t="shared" si="12"/>
        <v>771</v>
      </c>
      <c r="AI119" s="5"/>
      <c r="AJ119" s="5"/>
      <c r="AM119" s="7"/>
      <c r="AN119" s="7"/>
      <c r="AO119" s="4"/>
      <c r="AP119" s="4"/>
      <c r="AQ119" s="4"/>
    </row>
    <row r="120" spans="1:43" x14ac:dyDescent="0.2">
      <c r="A120" s="1">
        <v>44126</v>
      </c>
      <c r="B120" t="s">
        <v>431</v>
      </c>
      <c r="C120" t="s">
        <v>283</v>
      </c>
      <c r="D120">
        <v>76</v>
      </c>
      <c r="E120">
        <v>1</v>
      </c>
      <c r="F120">
        <v>1</v>
      </c>
      <c r="G120" t="s">
        <v>60</v>
      </c>
      <c r="H120" t="s">
        <v>212</v>
      </c>
      <c r="I120">
        <v>9.9500000000000005E-2</v>
      </c>
      <c r="J120">
        <v>2.1</v>
      </c>
      <c r="K120">
        <v>55.4</v>
      </c>
      <c r="L120" t="s">
        <v>61</v>
      </c>
      <c r="M120" t="s">
        <v>213</v>
      </c>
      <c r="N120">
        <v>0.69499999999999995</v>
      </c>
      <c r="O120">
        <v>11.9</v>
      </c>
      <c r="P120">
        <v>324</v>
      </c>
      <c r="R120" s="4">
        <v>1</v>
      </c>
      <c r="S120" s="4">
        <v>1</v>
      </c>
      <c r="T120" s="4"/>
      <c r="U120" s="4">
        <f t="shared" si="13"/>
        <v>55.4</v>
      </c>
      <c r="V120" s="4">
        <f t="shared" si="14"/>
        <v>55.4</v>
      </c>
      <c r="W120" s="4">
        <f t="shared" si="15"/>
        <v>55.4</v>
      </c>
      <c r="AD120" s="4">
        <v>1</v>
      </c>
      <c r="AE120" s="4"/>
      <c r="AF120" s="24">
        <f t="shared" si="10"/>
        <v>324</v>
      </c>
      <c r="AG120" s="6">
        <f t="shared" si="11"/>
        <v>324</v>
      </c>
      <c r="AH120" s="4">
        <f t="shared" si="12"/>
        <v>324</v>
      </c>
      <c r="AO120" s="4"/>
      <c r="AP120" s="4"/>
      <c r="AQ120" s="4"/>
    </row>
    <row r="121" spans="1:43" x14ac:dyDescent="0.2">
      <c r="A121" s="1">
        <v>44126</v>
      </c>
      <c r="B121" t="s">
        <v>431</v>
      </c>
      <c r="C121" t="s">
        <v>284</v>
      </c>
      <c r="D121">
        <v>77</v>
      </c>
      <c r="E121">
        <v>1</v>
      </c>
      <c r="F121">
        <v>1</v>
      </c>
      <c r="G121" t="s">
        <v>60</v>
      </c>
      <c r="H121" t="s">
        <v>212</v>
      </c>
      <c r="I121">
        <v>4.6699999999999998E-2</v>
      </c>
      <c r="J121">
        <v>1.1100000000000001</v>
      </c>
      <c r="K121">
        <v>25.6</v>
      </c>
      <c r="L121" t="s">
        <v>61</v>
      </c>
      <c r="M121" t="s">
        <v>213</v>
      </c>
      <c r="N121">
        <v>0.56399999999999995</v>
      </c>
      <c r="O121">
        <v>9.6199999999999992</v>
      </c>
      <c r="P121">
        <v>150</v>
      </c>
      <c r="R121" s="4">
        <v>1</v>
      </c>
      <c r="S121" s="4">
        <v>1</v>
      </c>
      <c r="T121" s="4"/>
      <c r="U121" s="4">
        <f t="shared" si="13"/>
        <v>25.6</v>
      </c>
      <c r="V121" s="4">
        <f t="shared" si="14"/>
        <v>25.6</v>
      </c>
      <c r="W121" s="4">
        <f t="shared" si="15"/>
        <v>25.6</v>
      </c>
      <c r="AD121" s="4">
        <v>1</v>
      </c>
      <c r="AE121" s="4"/>
      <c r="AF121" s="24">
        <f t="shared" si="10"/>
        <v>150</v>
      </c>
      <c r="AG121" s="6">
        <f t="shared" si="11"/>
        <v>150</v>
      </c>
      <c r="AH121" s="4">
        <f t="shared" si="12"/>
        <v>150</v>
      </c>
      <c r="AI121" s="5"/>
      <c r="AJ121" s="5"/>
      <c r="AO121" s="4"/>
      <c r="AP121" s="4"/>
      <c r="AQ121" s="4"/>
    </row>
    <row r="122" spans="1:43" x14ac:dyDescent="0.2">
      <c r="A122" s="1">
        <v>44126</v>
      </c>
      <c r="B122" t="s">
        <v>431</v>
      </c>
      <c r="C122" t="s">
        <v>429</v>
      </c>
      <c r="D122">
        <v>7</v>
      </c>
      <c r="E122">
        <v>1</v>
      </c>
      <c r="F122">
        <v>1</v>
      </c>
      <c r="G122" t="s">
        <v>60</v>
      </c>
      <c r="H122" t="s">
        <v>212</v>
      </c>
      <c r="I122">
        <v>4.5600000000000002E-2</v>
      </c>
      <c r="J122">
        <v>1.0900000000000001</v>
      </c>
      <c r="K122">
        <v>24.8</v>
      </c>
      <c r="L122" t="s">
        <v>61</v>
      </c>
      <c r="M122" t="s">
        <v>213</v>
      </c>
      <c r="N122">
        <v>0.60099999999999998</v>
      </c>
      <c r="O122">
        <v>10.3</v>
      </c>
      <c r="P122">
        <v>203</v>
      </c>
      <c r="R122" s="4">
        <v>1</v>
      </c>
      <c r="S122" s="4">
        <v>1</v>
      </c>
      <c r="T122" s="4"/>
      <c r="U122" s="4">
        <f t="shared" si="13"/>
        <v>24.8</v>
      </c>
      <c r="V122" s="4">
        <f t="shared" si="14"/>
        <v>24.8</v>
      </c>
      <c r="W122" s="4">
        <f t="shared" si="15"/>
        <v>24.8</v>
      </c>
      <c r="X122" s="5">
        <f>100*(W122-25)/25</f>
        <v>-0.79999999999999716</v>
      </c>
      <c r="Y122" s="5" t="str">
        <f>IF((ABS(X122))&lt;=20,"PASS","FAIL")</f>
        <v>PASS</v>
      </c>
      <c r="AD122" s="4">
        <v>1</v>
      </c>
      <c r="AE122" s="4"/>
      <c r="AF122" s="24">
        <f t="shared" si="10"/>
        <v>203</v>
      </c>
      <c r="AG122" s="6">
        <f t="shared" si="11"/>
        <v>203</v>
      </c>
      <c r="AH122" s="4">
        <f t="shared" si="12"/>
        <v>203</v>
      </c>
      <c r="AI122" s="5">
        <f>100*(AH122-250)/250</f>
        <v>-18.8</v>
      </c>
      <c r="AJ122" s="5" t="str">
        <f>IF((ABS(AI122))&lt;=20,"PASS","FAIL")</f>
        <v>PASS</v>
      </c>
      <c r="AO122" s="4"/>
      <c r="AP122" s="4"/>
      <c r="AQ122" s="4"/>
    </row>
    <row r="123" spans="1:43" x14ac:dyDescent="0.2">
      <c r="A123" s="1">
        <v>44126</v>
      </c>
      <c r="B123" t="s">
        <v>431</v>
      </c>
      <c r="C123" t="s">
        <v>66</v>
      </c>
      <c r="D123" t="s">
        <v>11</v>
      </c>
      <c r="E123">
        <v>1</v>
      </c>
      <c r="F123">
        <v>1</v>
      </c>
      <c r="G123" t="s">
        <v>60</v>
      </c>
      <c r="H123" t="s">
        <v>212</v>
      </c>
      <c r="I123">
        <v>-1.3899999999999999E-2</v>
      </c>
      <c r="J123">
        <v>-0.318</v>
      </c>
      <c r="K123">
        <v>-19.899999999999999</v>
      </c>
      <c r="L123" t="s">
        <v>61</v>
      </c>
      <c r="M123" t="s">
        <v>213</v>
      </c>
      <c r="N123">
        <v>-3.0200000000000001E-3</v>
      </c>
      <c r="O123">
        <v>-6.3100000000000003E-2</v>
      </c>
      <c r="P123">
        <v>-633</v>
      </c>
      <c r="R123" s="4">
        <v>1</v>
      </c>
      <c r="S123" s="4">
        <v>1</v>
      </c>
      <c r="T123" s="4"/>
      <c r="U123" s="4">
        <f t="shared" si="13"/>
        <v>-19.899999999999999</v>
      </c>
      <c r="V123" s="4">
        <f t="shared" si="14"/>
        <v>-19.899999999999999</v>
      </c>
      <c r="W123" s="4">
        <f t="shared" si="15"/>
        <v>-19.899999999999999</v>
      </c>
      <c r="X123" s="5"/>
      <c r="Y123" s="5"/>
      <c r="Z123" s="7"/>
      <c r="AA123" s="7"/>
      <c r="AD123" s="4">
        <v>1</v>
      </c>
      <c r="AE123" s="4"/>
      <c r="AF123" s="24">
        <f t="shared" si="10"/>
        <v>-633</v>
      </c>
      <c r="AG123" s="6">
        <f t="shared" si="11"/>
        <v>-633</v>
      </c>
      <c r="AH123" s="4">
        <f t="shared" si="12"/>
        <v>-633</v>
      </c>
      <c r="AI123" s="5"/>
      <c r="AJ123" s="5"/>
      <c r="AK123" s="7"/>
      <c r="AL123" s="7"/>
      <c r="AO123" s="4"/>
      <c r="AP123" s="4"/>
      <c r="AQ123" s="4"/>
    </row>
    <row r="124" spans="1:43" x14ac:dyDescent="0.2">
      <c r="A124" s="1">
        <v>44126</v>
      </c>
      <c r="B124" t="s">
        <v>431</v>
      </c>
      <c r="C124" t="s">
        <v>291</v>
      </c>
      <c r="D124">
        <v>78</v>
      </c>
      <c r="E124">
        <v>1</v>
      </c>
      <c r="F124">
        <v>1</v>
      </c>
      <c r="G124" t="s">
        <v>60</v>
      </c>
      <c r="H124" t="s">
        <v>212</v>
      </c>
      <c r="I124">
        <v>5.91E-2</v>
      </c>
      <c r="J124">
        <v>1.38</v>
      </c>
      <c r="K124">
        <v>33.799999999999997</v>
      </c>
      <c r="L124" t="s">
        <v>61</v>
      </c>
      <c r="M124" t="s">
        <v>213</v>
      </c>
      <c r="N124">
        <v>0.74</v>
      </c>
      <c r="O124">
        <v>12.6</v>
      </c>
      <c r="P124">
        <v>381</v>
      </c>
      <c r="R124" s="4">
        <v>1</v>
      </c>
      <c r="S124" s="4">
        <v>1</v>
      </c>
      <c r="T124" s="4"/>
      <c r="U124" s="4">
        <f t="shared" si="13"/>
        <v>33.799999999999997</v>
      </c>
      <c r="V124" s="4">
        <f t="shared" si="14"/>
        <v>33.799999999999997</v>
      </c>
      <c r="W124" s="4">
        <f t="shared" si="15"/>
        <v>33.799999999999997</v>
      </c>
      <c r="X124" s="5"/>
      <c r="Y124" s="5"/>
      <c r="AB124" s="7"/>
      <c r="AC124" s="7"/>
      <c r="AD124" s="4">
        <v>1</v>
      </c>
      <c r="AE124" s="4"/>
      <c r="AF124" s="24">
        <f t="shared" si="10"/>
        <v>381</v>
      </c>
      <c r="AG124" s="6">
        <f t="shared" si="11"/>
        <v>381</v>
      </c>
      <c r="AH124" s="4">
        <f t="shared" si="12"/>
        <v>381</v>
      </c>
      <c r="AI124" s="5"/>
      <c r="AJ124" s="5"/>
      <c r="AM124" s="7"/>
      <c r="AN124" s="7"/>
      <c r="AO124" s="4"/>
      <c r="AP124" s="4"/>
      <c r="AQ124" s="4"/>
    </row>
    <row r="125" spans="1:43" x14ac:dyDescent="0.2">
      <c r="A125" s="1">
        <v>44126</v>
      </c>
      <c r="B125" t="s">
        <v>431</v>
      </c>
      <c r="C125" t="s">
        <v>292</v>
      </c>
      <c r="D125" s="28">
        <v>79</v>
      </c>
      <c r="E125">
        <v>1</v>
      </c>
      <c r="F125">
        <v>1</v>
      </c>
      <c r="G125" t="s">
        <v>60</v>
      </c>
      <c r="H125" t="s">
        <v>212</v>
      </c>
      <c r="I125">
        <v>3.8300000000000001E-2</v>
      </c>
      <c r="J125">
        <v>0.91200000000000003</v>
      </c>
      <c r="K125">
        <v>19.3</v>
      </c>
      <c r="L125" t="s">
        <v>61</v>
      </c>
      <c r="M125" t="s">
        <v>213</v>
      </c>
      <c r="N125">
        <v>0.69</v>
      </c>
      <c r="O125">
        <v>11.8</v>
      </c>
      <c r="P125">
        <v>322</v>
      </c>
      <c r="R125" s="4">
        <v>1</v>
      </c>
      <c r="S125" s="4">
        <v>1</v>
      </c>
      <c r="T125" s="4"/>
      <c r="U125" s="4">
        <f t="shared" si="13"/>
        <v>19.3</v>
      </c>
      <c r="V125" s="4">
        <f t="shared" si="14"/>
        <v>19.3</v>
      </c>
      <c r="W125" s="4">
        <f t="shared" si="15"/>
        <v>19.3</v>
      </c>
      <c r="X125" s="5"/>
      <c r="Y125" s="5"/>
      <c r="AD125" s="4">
        <v>1</v>
      </c>
      <c r="AE125" s="4"/>
      <c r="AF125" s="24">
        <f t="shared" si="10"/>
        <v>322</v>
      </c>
      <c r="AG125" s="6">
        <f t="shared" si="11"/>
        <v>322</v>
      </c>
      <c r="AH125" s="4">
        <f t="shared" si="12"/>
        <v>322</v>
      </c>
      <c r="AI125" s="5"/>
      <c r="AJ125" s="5"/>
      <c r="AO125" s="4"/>
      <c r="AP125" s="4"/>
      <c r="AQ125" s="4"/>
    </row>
    <row r="126" spans="1:43" x14ac:dyDescent="0.2">
      <c r="A126" s="1">
        <v>44126</v>
      </c>
      <c r="B126" t="s">
        <v>431</v>
      </c>
      <c r="C126" t="s">
        <v>293</v>
      </c>
      <c r="D126" s="28">
        <v>80</v>
      </c>
      <c r="E126">
        <v>1</v>
      </c>
      <c r="F126">
        <v>1</v>
      </c>
      <c r="G126" t="s">
        <v>60</v>
      </c>
      <c r="H126" t="s">
        <v>212</v>
      </c>
      <c r="I126">
        <v>0.106</v>
      </c>
      <c r="J126">
        <v>2.2599999999999998</v>
      </c>
      <c r="K126">
        <v>60.2</v>
      </c>
      <c r="L126" t="s">
        <v>61</v>
      </c>
      <c r="M126" t="s">
        <v>213</v>
      </c>
      <c r="N126">
        <v>0.85</v>
      </c>
      <c r="O126">
        <v>14.5</v>
      </c>
      <c r="P126">
        <v>529</v>
      </c>
      <c r="R126" s="4">
        <v>1</v>
      </c>
      <c r="S126" s="4">
        <v>1</v>
      </c>
      <c r="T126" s="4"/>
      <c r="U126" s="4">
        <f t="shared" si="13"/>
        <v>60.2</v>
      </c>
      <c r="V126" s="4">
        <f t="shared" si="14"/>
        <v>60.2</v>
      </c>
      <c r="W126" s="4">
        <f t="shared" si="15"/>
        <v>60.2</v>
      </c>
      <c r="AD126" s="4">
        <v>1</v>
      </c>
      <c r="AE126" s="4"/>
      <c r="AF126" s="24">
        <f t="shared" si="10"/>
        <v>529</v>
      </c>
      <c r="AG126" s="6">
        <f t="shared" si="11"/>
        <v>529</v>
      </c>
      <c r="AH126" s="4">
        <f t="shared" si="12"/>
        <v>529</v>
      </c>
      <c r="AO126" s="4"/>
      <c r="AP126" s="4"/>
      <c r="AQ126" s="4"/>
    </row>
    <row r="127" spans="1:43" x14ac:dyDescent="0.2">
      <c r="A127" s="1">
        <v>44126</v>
      </c>
      <c r="B127" t="s">
        <v>431</v>
      </c>
      <c r="C127" t="s">
        <v>294</v>
      </c>
      <c r="D127">
        <v>81</v>
      </c>
      <c r="E127">
        <v>1</v>
      </c>
      <c r="F127">
        <v>1</v>
      </c>
      <c r="G127" t="s">
        <v>60</v>
      </c>
      <c r="H127" t="s">
        <v>212</v>
      </c>
      <c r="I127">
        <v>0.13700000000000001</v>
      </c>
      <c r="J127">
        <v>2.73</v>
      </c>
      <c r="K127">
        <v>73.900000000000006</v>
      </c>
      <c r="L127" t="s">
        <v>61</v>
      </c>
      <c r="M127" t="s">
        <v>213</v>
      </c>
      <c r="N127">
        <v>0.71499999999999997</v>
      </c>
      <c r="O127">
        <v>12.2</v>
      </c>
      <c r="P127">
        <v>352</v>
      </c>
      <c r="R127" s="4">
        <v>1</v>
      </c>
      <c r="S127" s="4">
        <v>1</v>
      </c>
      <c r="T127" s="4"/>
      <c r="U127" s="4">
        <f t="shared" si="13"/>
        <v>73.900000000000006</v>
      </c>
      <c r="V127" s="4">
        <f t="shared" si="14"/>
        <v>73.900000000000006</v>
      </c>
      <c r="W127" s="4">
        <f t="shared" si="15"/>
        <v>73.900000000000006</v>
      </c>
      <c r="X127" s="5"/>
      <c r="Y127" s="5"/>
      <c r="Z127" s="7"/>
      <c r="AA127" s="7"/>
      <c r="AB127" s="4"/>
      <c r="AC127" s="4"/>
      <c r="AD127" s="4">
        <v>1</v>
      </c>
      <c r="AE127" s="4"/>
      <c r="AF127" s="24">
        <f t="shared" si="10"/>
        <v>352</v>
      </c>
      <c r="AG127" s="6">
        <f t="shared" si="11"/>
        <v>352</v>
      </c>
      <c r="AH127" s="4">
        <f t="shared" si="12"/>
        <v>352</v>
      </c>
      <c r="AI127" s="5"/>
      <c r="AJ127" s="5"/>
      <c r="AK127" s="7"/>
      <c r="AL127" s="7"/>
      <c r="AM127" s="4"/>
      <c r="AN127" s="4"/>
      <c r="AO127" s="4"/>
      <c r="AP127" s="4"/>
      <c r="AQ127" s="4"/>
    </row>
    <row r="128" spans="1:43" x14ac:dyDescent="0.2">
      <c r="A128" s="1">
        <v>44126</v>
      </c>
      <c r="B128" t="s">
        <v>431</v>
      </c>
      <c r="C128" t="s">
        <v>295</v>
      </c>
      <c r="D128">
        <v>82</v>
      </c>
      <c r="E128">
        <v>1</v>
      </c>
      <c r="F128">
        <v>1</v>
      </c>
      <c r="G128" t="s">
        <v>60</v>
      </c>
      <c r="H128" t="s">
        <v>212</v>
      </c>
      <c r="I128">
        <v>4.0899999999999999E-2</v>
      </c>
      <c r="J128">
        <v>0.99199999999999999</v>
      </c>
      <c r="K128">
        <v>21.8</v>
      </c>
      <c r="L128" t="s">
        <v>61</v>
      </c>
      <c r="M128" t="s">
        <v>213</v>
      </c>
      <c r="N128">
        <v>0.59799999999999998</v>
      </c>
      <c r="O128">
        <v>10.199999999999999</v>
      </c>
      <c r="P128">
        <v>198</v>
      </c>
      <c r="R128" s="4">
        <v>1</v>
      </c>
      <c r="S128" s="4">
        <v>1</v>
      </c>
      <c r="T128" s="4"/>
      <c r="U128" s="4">
        <f t="shared" si="13"/>
        <v>21.8</v>
      </c>
      <c r="V128" s="4">
        <f t="shared" si="14"/>
        <v>21.8</v>
      </c>
      <c r="W128" s="4">
        <f t="shared" si="15"/>
        <v>21.8</v>
      </c>
      <c r="X128" s="4"/>
      <c r="Y128" s="4"/>
      <c r="Z128" s="4"/>
      <c r="AA128" s="4"/>
      <c r="AB128" s="7"/>
      <c r="AC128" s="7"/>
      <c r="AD128" s="4">
        <v>1</v>
      </c>
      <c r="AE128" s="4"/>
      <c r="AF128" s="24">
        <f t="shared" si="10"/>
        <v>198</v>
      </c>
      <c r="AG128" s="6">
        <f t="shared" si="11"/>
        <v>198</v>
      </c>
      <c r="AH128" s="4">
        <f t="shared" si="12"/>
        <v>198</v>
      </c>
      <c r="AI128" s="4"/>
      <c r="AJ128" s="4"/>
      <c r="AK128" s="4"/>
      <c r="AL128" s="4"/>
      <c r="AM128" s="7"/>
      <c r="AN128" s="7"/>
      <c r="AO128" s="4"/>
      <c r="AP128" s="4"/>
      <c r="AQ128" s="4"/>
    </row>
    <row r="129" spans="1:43" x14ac:dyDescent="0.2">
      <c r="A129" s="1">
        <v>44126</v>
      </c>
      <c r="B129" t="s">
        <v>431</v>
      </c>
      <c r="C129" t="s">
        <v>296</v>
      </c>
      <c r="D129">
        <v>83</v>
      </c>
      <c r="E129">
        <v>1</v>
      </c>
      <c r="F129">
        <v>1</v>
      </c>
      <c r="G129" t="s">
        <v>60</v>
      </c>
      <c r="H129" t="s">
        <v>212</v>
      </c>
      <c r="I129">
        <v>6.0699999999999997E-2</v>
      </c>
      <c r="J129">
        <v>1.37</v>
      </c>
      <c r="K129">
        <v>33.5</v>
      </c>
      <c r="L129" t="s">
        <v>61</v>
      </c>
      <c r="M129" t="s">
        <v>213</v>
      </c>
      <c r="N129">
        <v>0.91600000000000004</v>
      </c>
      <c r="O129">
        <v>15.7</v>
      </c>
      <c r="P129">
        <v>619</v>
      </c>
      <c r="R129" s="4">
        <v>1</v>
      </c>
      <c r="S129" s="4">
        <v>1</v>
      </c>
      <c r="T129" s="4"/>
      <c r="U129" s="4">
        <f t="shared" si="13"/>
        <v>33.5</v>
      </c>
      <c r="V129" s="4">
        <f t="shared" si="14"/>
        <v>33.5</v>
      </c>
      <c r="W129" s="4">
        <f t="shared" si="15"/>
        <v>33.5</v>
      </c>
      <c r="X129" s="5"/>
      <c r="Y129" s="5"/>
      <c r="Z129" s="7"/>
      <c r="AA129" s="7"/>
      <c r="AB129" s="5"/>
      <c r="AC129" s="5"/>
      <c r="AD129" s="4">
        <v>1</v>
      </c>
      <c r="AE129" s="4"/>
      <c r="AF129" s="24">
        <f t="shared" si="10"/>
        <v>619</v>
      </c>
      <c r="AG129" s="6">
        <f t="shared" si="11"/>
        <v>619</v>
      </c>
      <c r="AH129" s="4">
        <f t="shared" si="12"/>
        <v>619</v>
      </c>
      <c r="AI129" s="5"/>
      <c r="AJ129" s="5"/>
      <c r="AK129" s="7"/>
      <c r="AL129" s="7"/>
      <c r="AM129" s="5"/>
      <c r="AN129" s="5"/>
      <c r="AO129" s="4"/>
      <c r="AP129" s="4"/>
      <c r="AQ129" s="4"/>
    </row>
    <row r="130" spans="1:43" x14ac:dyDescent="0.2">
      <c r="A130" s="1">
        <v>44126</v>
      </c>
      <c r="B130" t="s">
        <v>431</v>
      </c>
      <c r="C130" t="s">
        <v>297</v>
      </c>
      <c r="D130">
        <v>84</v>
      </c>
      <c r="E130">
        <v>1</v>
      </c>
      <c r="F130">
        <v>1</v>
      </c>
      <c r="G130" t="s">
        <v>60</v>
      </c>
      <c r="H130" t="s">
        <v>212</v>
      </c>
      <c r="I130">
        <v>5.8700000000000002E-2</v>
      </c>
      <c r="J130">
        <v>1.38</v>
      </c>
      <c r="K130">
        <v>33.700000000000003</v>
      </c>
      <c r="L130" t="s">
        <v>61</v>
      </c>
      <c r="M130" t="s">
        <v>213</v>
      </c>
      <c r="N130">
        <v>0.59199999999999997</v>
      </c>
      <c r="O130">
        <v>10.1</v>
      </c>
      <c r="P130">
        <v>185</v>
      </c>
      <c r="R130" s="4">
        <v>1</v>
      </c>
      <c r="S130" s="4">
        <v>1</v>
      </c>
      <c r="T130" s="4"/>
      <c r="U130" s="4">
        <f t="shared" si="13"/>
        <v>33.700000000000003</v>
      </c>
      <c r="V130" s="4">
        <f t="shared" si="14"/>
        <v>33.700000000000003</v>
      </c>
      <c r="W130" s="4">
        <f t="shared" si="15"/>
        <v>33.700000000000003</v>
      </c>
      <c r="Z130" s="7"/>
      <c r="AA130" s="7"/>
      <c r="AD130" s="4">
        <v>1</v>
      </c>
      <c r="AE130" s="4"/>
      <c r="AF130" s="24">
        <f t="shared" si="10"/>
        <v>185</v>
      </c>
      <c r="AG130" s="6">
        <f t="shared" si="11"/>
        <v>185</v>
      </c>
      <c r="AH130" s="4">
        <f t="shared" si="12"/>
        <v>185</v>
      </c>
      <c r="AK130" s="7"/>
      <c r="AL130" s="7"/>
      <c r="AO130" s="4"/>
      <c r="AP130" s="4"/>
      <c r="AQ130" s="4"/>
    </row>
    <row r="131" spans="1:43" x14ac:dyDescent="0.2">
      <c r="A131" s="1">
        <v>44126</v>
      </c>
      <c r="B131" t="s">
        <v>431</v>
      </c>
      <c r="C131" t="s">
        <v>298</v>
      </c>
      <c r="D131">
        <v>85</v>
      </c>
      <c r="E131">
        <v>1</v>
      </c>
      <c r="F131">
        <v>1</v>
      </c>
      <c r="G131" t="s">
        <v>60</v>
      </c>
      <c r="H131" t="s">
        <v>212</v>
      </c>
      <c r="I131">
        <v>4.7800000000000002E-2</v>
      </c>
      <c r="J131">
        <v>1.1100000000000001</v>
      </c>
      <c r="K131">
        <v>25.5</v>
      </c>
      <c r="L131" t="s">
        <v>61</v>
      </c>
      <c r="M131" t="s">
        <v>213</v>
      </c>
      <c r="N131">
        <v>0.72599999999999998</v>
      </c>
      <c r="O131">
        <v>12.4</v>
      </c>
      <c r="P131">
        <v>367</v>
      </c>
      <c r="R131" s="4">
        <v>1</v>
      </c>
      <c r="S131" s="4">
        <v>1</v>
      </c>
      <c r="T131" s="4"/>
      <c r="U131" s="4">
        <f t="shared" si="13"/>
        <v>25.5</v>
      </c>
      <c r="V131" s="4">
        <f t="shared" si="14"/>
        <v>25.5</v>
      </c>
      <c r="W131" s="4">
        <f t="shared" si="15"/>
        <v>25.5</v>
      </c>
      <c r="X131" s="5"/>
      <c r="Y131" s="5"/>
      <c r="AB131" s="7"/>
      <c r="AC131" s="7"/>
      <c r="AD131" s="4">
        <v>1</v>
      </c>
      <c r="AE131" s="4"/>
      <c r="AF131" s="24">
        <f t="shared" ref="AF131:AF194" si="20">P131</f>
        <v>367</v>
      </c>
      <c r="AG131" s="6">
        <f t="shared" ref="AG131:AG194" si="21">IF(R131=1,AF131,(AF131-379))</f>
        <v>367</v>
      </c>
      <c r="AH131" s="4">
        <f t="shared" ref="AH131:AH194" si="22">IF(R131=1,AF131,(AG131*R131))</f>
        <v>367</v>
      </c>
      <c r="AI131" s="5"/>
      <c r="AJ131" s="5"/>
      <c r="AM131" s="7"/>
      <c r="AN131" s="7"/>
      <c r="AO131" s="4"/>
      <c r="AP131" s="4"/>
      <c r="AQ131" s="4"/>
    </row>
    <row r="132" spans="1:43" x14ac:dyDescent="0.2">
      <c r="A132" s="1">
        <v>44126</v>
      </c>
      <c r="B132" t="s">
        <v>431</v>
      </c>
      <c r="C132" t="s">
        <v>299</v>
      </c>
      <c r="D132">
        <v>86</v>
      </c>
      <c r="E132">
        <v>1</v>
      </c>
      <c r="F132">
        <v>1</v>
      </c>
      <c r="G132" t="s">
        <v>60</v>
      </c>
      <c r="H132" t="s">
        <v>212</v>
      </c>
      <c r="I132">
        <v>4.7399999999999998E-2</v>
      </c>
      <c r="J132">
        <v>1.1000000000000001</v>
      </c>
      <c r="K132">
        <v>25.3</v>
      </c>
      <c r="L132" t="s">
        <v>61</v>
      </c>
      <c r="M132" t="s">
        <v>213</v>
      </c>
      <c r="N132">
        <v>0.68500000000000005</v>
      </c>
      <c r="O132">
        <v>11.7</v>
      </c>
      <c r="P132">
        <v>308</v>
      </c>
      <c r="R132" s="4">
        <v>1</v>
      </c>
      <c r="S132" s="4">
        <v>1</v>
      </c>
      <c r="T132" s="4"/>
      <c r="U132" s="4">
        <f t="shared" si="13"/>
        <v>25.3</v>
      </c>
      <c r="V132" s="4">
        <f t="shared" si="14"/>
        <v>25.3</v>
      </c>
      <c r="W132" s="4">
        <f t="shared" si="15"/>
        <v>25.3</v>
      </c>
      <c r="Z132" s="7"/>
      <c r="AA132" s="7"/>
      <c r="AB132" s="7"/>
      <c r="AC132" s="7"/>
      <c r="AD132" s="4">
        <v>1</v>
      </c>
      <c r="AE132" s="4"/>
      <c r="AF132" s="24">
        <f t="shared" si="20"/>
        <v>308</v>
      </c>
      <c r="AG132" s="6">
        <f t="shared" si="21"/>
        <v>308</v>
      </c>
      <c r="AH132" s="4">
        <f t="shared" si="22"/>
        <v>308</v>
      </c>
      <c r="AK132" s="7"/>
      <c r="AL132" s="7"/>
      <c r="AM132" s="7"/>
      <c r="AN132" s="7"/>
      <c r="AO132" s="4"/>
      <c r="AP132" s="4"/>
      <c r="AQ132" s="4"/>
    </row>
    <row r="133" spans="1:43" x14ac:dyDescent="0.2">
      <c r="A133" s="1">
        <v>44126</v>
      </c>
      <c r="B133" t="s">
        <v>431</v>
      </c>
      <c r="C133" t="s">
        <v>300</v>
      </c>
      <c r="D133">
        <v>87</v>
      </c>
      <c r="E133">
        <v>1</v>
      </c>
      <c r="F133">
        <v>1</v>
      </c>
      <c r="G133" t="s">
        <v>60</v>
      </c>
      <c r="H133" t="s">
        <v>212</v>
      </c>
      <c r="I133">
        <v>0.161</v>
      </c>
      <c r="J133">
        <v>3.23</v>
      </c>
      <c r="K133">
        <v>88.3</v>
      </c>
      <c r="L133" t="s">
        <v>61</v>
      </c>
      <c r="M133" t="s">
        <v>213</v>
      </c>
      <c r="N133">
        <v>0.68600000000000005</v>
      </c>
      <c r="O133">
        <v>11.8</v>
      </c>
      <c r="P133">
        <v>318</v>
      </c>
      <c r="R133" s="4">
        <v>1</v>
      </c>
      <c r="S133" s="4">
        <v>1</v>
      </c>
      <c r="T133" s="4"/>
      <c r="U133" s="4">
        <f t="shared" si="13"/>
        <v>88.3</v>
      </c>
      <c r="V133" s="4">
        <f t="shared" si="14"/>
        <v>88.3</v>
      </c>
      <c r="W133" s="4">
        <f t="shared" si="15"/>
        <v>88.3</v>
      </c>
      <c r="X133" s="5"/>
      <c r="Y133" s="5"/>
      <c r="Z133" s="7"/>
      <c r="AA133" s="7"/>
      <c r="AB133" s="7"/>
      <c r="AC133" s="7"/>
      <c r="AD133" s="4">
        <v>1</v>
      </c>
      <c r="AE133" s="4"/>
      <c r="AF133" s="24">
        <f t="shared" si="20"/>
        <v>318</v>
      </c>
      <c r="AG133" s="6">
        <f t="shared" si="21"/>
        <v>318</v>
      </c>
      <c r="AH133" s="4">
        <f t="shared" si="22"/>
        <v>318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43" x14ac:dyDescent="0.2">
      <c r="A134" s="1">
        <v>44126</v>
      </c>
      <c r="B134" t="s">
        <v>431</v>
      </c>
      <c r="C134" t="s">
        <v>429</v>
      </c>
      <c r="D134">
        <v>7</v>
      </c>
      <c r="E134">
        <v>1</v>
      </c>
      <c r="F134">
        <v>1</v>
      </c>
      <c r="G134" t="s">
        <v>60</v>
      </c>
      <c r="H134" t="s">
        <v>212</v>
      </c>
      <c r="I134">
        <v>4.6199999999999998E-2</v>
      </c>
      <c r="J134">
        <v>1.1000000000000001</v>
      </c>
      <c r="K134">
        <v>25.2</v>
      </c>
      <c r="L134" t="s">
        <v>61</v>
      </c>
      <c r="M134" t="s">
        <v>213</v>
      </c>
      <c r="N134">
        <v>0.621</v>
      </c>
      <c r="O134">
        <v>10.5</v>
      </c>
      <c r="P134">
        <v>222</v>
      </c>
      <c r="R134" s="4">
        <v>1</v>
      </c>
      <c r="S134" s="4">
        <v>1</v>
      </c>
      <c r="T134" s="4"/>
      <c r="U134" s="4">
        <f t="shared" si="13"/>
        <v>25.2</v>
      </c>
      <c r="V134" s="4">
        <f t="shared" si="14"/>
        <v>25.2</v>
      </c>
      <c r="W134" s="4">
        <f t="shared" si="15"/>
        <v>25.2</v>
      </c>
      <c r="X134" s="5">
        <f>100*(W134-25)/25</f>
        <v>0.79999999999999716</v>
      </c>
      <c r="Y134" s="5" t="str">
        <f>IF((ABS(X134))&lt;=20,"PASS","FAIL")</f>
        <v>PASS</v>
      </c>
      <c r="AD134" s="4">
        <v>1</v>
      </c>
      <c r="AE134" s="4"/>
      <c r="AF134" s="24">
        <f t="shared" si="20"/>
        <v>222</v>
      </c>
      <c r="AG134" s="6">
        <f t="shared" si="21"/>
        <v>222</v>
      </c>
      <c r="AH134" s="4">
        <f t="shared" si="22"/>
        <v>222</v>
      </c>
      <c r="AI134" s="5">
        <f>100*(AH134-250)/250</f>
        <v>-11.2</v>
      </c>
      <c r="AJ134" s="5" t="str">
        <f>IF((ABS(AI134))&lt;=20,"PASS","FAIL")</f>
        <v>PASS</v>
      </c>
      <c r="AO134" s="4"/>
      <c r="AP134" s="4"/>
      <c r="AQ134" s="4"/>
    </row>
    <row r="135" spans="1:43" x14ac:dyDescent="0.2">
      <c r="A135" s="1">
        <v>44126</v>
      </c>
      <c r="B135" t="s">
        <v>431</v>
      </c>
      <c r="C135" t="s">
        <v>66</v>
      </c>
      <c r="D135" t="s">
        <v>11</v>
      </c>
      <c r="E135">
        <v>1</v>
      </c>
      <c r="F135">
        <v>1</v>
      </c>
      <c r="G135" t="s">
        <v>60</v>
      </c>
      <c r="H135" t="s">
        <v>212</v>
      </c>
      <c r="I135">
        <v>-1.3599999999999999E-2</v>
      </c>
      <c r="J135">
        <v>-0.313</v>
      </c>
      <c r="K135">
        <v>-19.7</v>
      </c>
      <c r="L135" t="s">
        <v>61</v>
      </c>
      <c r="M135" t="s">
        <v>213</v>
      </c>
      <c r="N135">
        <v>-4.2300000000000003E-3</v>
      </c>
      <c r="O135">
        <v>-5.8200000000000002E-2</v>
      </c>
      <c r="P135">
        <v>-633</v>
      </c>
      <c r="R135" s="4">
        <v>1</v>
      </c>
      <c r="S135" s="4">
        <v>1</v>
      </c>
      <c r="T135" s="4"/>
      <c r="U135" s="4">
        <f t="shared" si="13"/>
        <v>-19.7</v>
      </c>
      <c r="V135" s="4">
        <f t="shared" si="14"/>
        <v>-19.7</v>
      </c>
      <c r="W135" s="4">
        <f t="shared" si="15"/>
        <v>-19.7</v>
      </c>
      <c r="AD135" s="4">
        <v>1</v>
      </c>
      <c r="AE135" s="4"/>
      <c r="AF135" s="24">
        <f t="shared" si="20"/>
        <v>-633</v>
      </c>
      <c r="AG135" s="6">
        <f t="shared" si="21"/>
        <v>-633</v>
      </c>
      <c r="AH135" s="4">
        <f t="shared" si="22"/>
        <v>-633</v>
      </c>
      <c r="AO135" s="4"/>
      <c r="AP135" s="4"/>
      <c r="AQ135" s="4"/>
    </row>
    <row r="136" spans="1:43" x14ac:dyDescent="0.2">
      <c r="A136" s="1">
        <v>44126</v>
      </c>
      <c r="B136" t="s">
        <v>431</v>
      </c>
      <c r="C136" t="s">
        <v>422</v>
      </c>
      <c r="D136" t="s">
        <v>423</v>
      </c>
      <c r="E136">
        <v>1</v>
      </c>
      <c r="F136">
        <v>1</v>
      </c>
      <c r="G136" t="s">
        <v>60</v>
      </c>
      <c r="H136" t="s">
        <v>212</v>
      </c>
      <c r="I136">
        <v>2.86</v>
      </c>
      <c r="J136">
        <v>50.9</v>
      </c>
      <c r="K136">
        <v>93.6</v>
      </c>
      <c r="L136" t="s">
        <v>61</v>
      </c>
      <c r="M136" t="s">
        <v>213</v>
      </c>
      <c r="N136">
        <v>1.27</v>
      </c>
      <c r="O136">
        <v>21.7</v>
      </c>
      <c r="P136">
        <v>1060</v>
      </c>
      <c r="Q136" s="4">
        <f>100*O136/O137</f>
        <v>94.347826086956516</v>
      </c>
      <c r="R136" s="4">
        <v>1</v>
      </c>
      <c r="S136" s="4">
        <v>1</v>
      </c>
      <c r="T136" s="4"/>
      <c r="U136" s="4">
        <f t="shared" si="13"/>
        <v>93.6</v>
      </c>
      <c r="V136" s="4">
        <f t="shared" si="14"/>
        <v>93.6</v>
      </c>
      <c r="W136" s="4">
        <f t="shared" si="15"/>
        <v>93.6</v>
      </c>
      <c r="X136" s="5"/>
      <c r="Y136" s="5"/>
      <c r="AD136" s="4">
        <v>1</v>
      </c>
      <c r="AE136" s="4"/>
      <c r="AF136" s="24">
        <f t="shared" si="20"/>
        <v>1060</v>
      </c>
      <c r="AG136" s="6">
        <f t="shared" si="21"/>
        <v>1060</v>
      </c>
      <c r="AH136" s="4">
        <f t="shared" si="22"/>
        <v>1060</v>
      </c>
      <c r="AI136" s="5"/>
      <c r="AJ136" s="5"/>
      <c r="AO136" s="4"/>
      <c r="AP136" s="4"/>
      <c r="AQ136" s="4"/>
    </row>
    <row r="137" spans="1:43" x14ac:dyDescent="0.2">
      <c r="A137" s="1">
        <v>44126</v>
      </c>
      <c r="B137" t="s">
        <v>431</v>
      </c>
      <c r="C137" t="s">
        <v>424</v>
      </c>
      <c r="D137" t="s">
        <v>425</v>
      </c>
      <c r="E137">
        <v>1</v>
      </c>
      <c r="F137">
        <v>1</v>
      </c>
      <c r="G137" t="s">
        <v>60</v>
      </c>
      <c r="H137" t="s">
        <v>212</v>
      </c>
      <c r="I137">
        <v>0.11700000000000001</v>
      </c>
      <c r="J137">
        <v>1.46</v>
      </c>
      <c r="K137">
        <v>36.1</v>
      </c>
      <c r="L137" t="s">
        <v>61</v>
      </c>
      <c r="M137" t="s">
        <v>213</v>
      </c>
      <c r="N137">
        <v>1.35</v>
      </c>
      <c r="O137">
        <v>23</v>
      </c>
      <c r="P137">
        <v>1160</v>
      </c>
      <c r="R137" s="4">
        <v>1</v>
      </c>
      <c r="S137" s="4">
        <v>1</v>
      </c>
      <c r="T137" s="4"/>
      <c r="U137" s="4">
        <f t="shared" si="13"/>
        <v>36.1</v>
      </c>
      <c r="V137" s="4">
        <f t="shared" si="14"/>
        <v>36.1</v>
      </c>
      <c r="W137" s="4">
        <f t="shared" si="15"/>
        <v>36.1</v>
      </c>
      <c r="X137" s="5"/>
      <c r="Y137" s="5"/>
      <c r="Z137" s="7"/>
      <c r="AA137" s="7"/>
      <c r="AB137" s="4"/>
      <c r="AC137" s="4"/>
      <c r="AD137" s="4">
        <v>1</v>
      </c>
      <c r="AE137" s="4"/>
      <c r="AF137" s="24">
        <f t="shared" si="20"/>
        <v>1160</v>
      </c>
      <c r="AG137" s="6">
        <f t="shared" si="21"/>
        <v>1160</v>
      </c>
      <c r="AH137" s="4">
        <f t="shared" si="22"/>
        <v>1160</v>
      </c>
      <c r="AI137" s="5"/>
      <c r="AJ137" s="5"/>
      <c r="AK137" s="7"/>
      <c r="AL137" s="7"/>
      <c r="AM137" s="4"/>
      <c r="AN137" s="4"/>
      <c r="AO137" s="4"/>
      <c r="AP137" s="4"/>
      <c r="AQ137" s="4"/>
    </row>
    <row r="138" spans="1:43" x14ac:dyDescent="0.2">
      <c r="A138" s="1">
        <v>44126</v>
      </c>
      <c r="B138" t="s">
        <v>431</v>
      </c>
      <c r="C138" t="s">
        <v>301</v>
      </c>
      <c r="D138">
        <v>88</v>
      </c>
      <c r="E138">
        <v>1</v>
      </c>
      <c r="F138">
        <v>1</v>
      </c>
      <c r="G138" t="s">
        <v>60</v>
      </c>
      <c r="H138" t="s">
        <v>212</v>
      </c>
      <c r="I138">
        <v>8.0399999999999999E-2</v>
      </c>
      <c r="J138">
        <v>1.8</v>
      </c>
      <c r="K138">
        <v>46.6</v>
      </c>
      <c r="L138" t="s">
        <v>61</v>
      </c>
      <c r="M138" t="s">
        <v>213</v>
      </c>
      <c r="N138">
        <v>1.55</v>
      </c>
      <c r="O138">
        <v>26.3</v>
      </c>
      <c r="P138">
        <v>1390</v>
      </c>
      <c r="R138" s="4">
        <v>1</v>
      </c>
      <c r="S138" s="4">
        <v>1</v>
      </c>
      <c r="T138" s="4"/>
      <c r="U138" s="4">
        <f t="shared" si="13"/>
        <v>46.6</v>
      </c>
      <c r="V138" s="4">
        <f t="shared" si="14"/>
        <v>46.6</v>
      </c>
      <c r="W138" s="4">
        <f t="shared" si="15"/>
        <v>46.6</v>
      </c>
      <c r="X138" s="4"/>
      <c r="Y138" s="4"/>
      <c r="Z138" s="4"/>
      <c r="AA138" s="4"/>
      <c r="AB138" s="7"/>
      <c r="AC138" s="7"/>
      <c r="AD138" s="4">
        <v>1</v>
      </c>
      <c r="AE138" s="4"/>
      <c r="AF138" s="24">
        <f t="shared" si="20"/>
        <v>1390</v>
      </c>
      <c r="AG138" s="6">
        <f t="shared" si="21"/>
        <v>1390</v>
      </c>
      <c r="AH138" s="4">
        <f t="shared" si="22"/>
        <v>1390</v>
      </c>
      <c r="AI138" s="4"/>
      <c r="AJ138" s="4"/>
      <c r="AK138" s="4"/>
      <c r="AL138" s="4"/>
      <c r="AM138" s="7"/>
      <c r="AN138" s="7"/>
      <c r="AO138" s="4"/>
      <c r="AP138" s="4"/>
      <c r="AQ138" s="4"/>
    </row>
    <row r="139" spans="1:43" x14ac:dyDescent="0.2">
      <c r="A139" s="1">
        <v>44126</v>
      </c>
      <c r="B139" t="s">
        <v>431</v>
      </c>
      <c r="C139" t="s">
        <v>302</v>
      </c>
      <c r="D139">
        <v>89</v>
      </c>
      <c r="E139">
        <v>1</v>
      </c>
      <c r="F139">
        <v>1</v>
      </c>
      <c r="G139" t="s">
        <v>60</v>
      </c>
      <c r="H139" t="s">
        <v>212</v>
      </c>
      <c r="I139">
        <v>9.5899999999999999E-2</v>
      </c>
      <c r="J139">
        <v>2.0699999999999998</v>
      </c>
      <c r="K139">
        <v>54.7</v>
      </c>
      <c r="L139" t="s">
        <v>61</v>
      </c>
      <c r="M139" t="s">
        <v>213</v>
      </c>
      <c r="N139">
        <v>0.749</v>
      </c>
      <c r="O139">
        <v>13</v>
      </c>
      <c r="P139">
        <v>410</v>
      </c>
      <c r="R139" s="4">
        <v>1</v>
      </c>
      <c r="S139" s="4">
        <v>1</v>
      </c>
      <c r="T139" s="4"/>
      <c r="U139" s="4">
        <f t="shared" si="13"/>
        <v>54.7</v>
      </c>
      <c r="V139" s="4">
        <f t="shared" si="14"/>
        <v>54.7</v>
      </c>
      <c r="W139" s="4">
        <f t="shared" si="15"/>
        <v>54.7</v>
      </c>
      <c r="X139" s="5"/>
      <c r="Y139" s="5"/>
      <c r="Z139" s="4"/>
      <c r="AA139" s="4"/>
      <c r="AB139" s="5"/>
      <c r="AC139" s="5"/>
      <c r="AD139" s="4">
        <v>1</v>
      </c>
      <c r="AE139" s="4"/>
      <c r="AF139" s="24">
        <f t="shared" si="20"/>
        <v>410</v>
      </c>
      <c r="AG139" s="6">
        <f t="shared" si="21"/>
        <v>410</v>
      </c>
      <c r="AH139" s="4">
        <f t="shared" si="22"/>
        <v>410</v>
      </c>
      <c r="AI139" s="5"/>
      <c r="AJ139" s="5"/>
      <c r="AK139" s="4"/>
      <c r="AL139" s="4"/>
      <c r="AM139" s="5"/>
      <c r="AN139" s="5"/>
      <c r="AO139" s="4"/>
      <c r="AP139" s="4"/>
      <c r="AQ139" s="4"/>
    </row>
    <row r="140" spans="1:43" x14ac:dyDescent="0.2">
      <c r="A140" s="1">
        <v>44126</v>
      </c>
      <c r="B140" t="s">
        <v>431</v>
      </c>
      <c r="C140" t="s">
        <v>303</v>
      </c>
      <c r="D140">
        <v>90</v>
      </c>
      <c r="E140">
        <v>1</v>
      </c>
      <c r="F140">
        <v>1</v>
      </c>
      <c r="G140" t="s">
        <v>60</v>
      </c>
      <c r="H140" t="s">
        <v>212</v>
      </c>
      <c r="I140">
        <v>0.17499999999999999</v>
      </c>
      <c r="J140">
        <v>3.54</v>
      </c>
      <c r="K140">
        <v>97</v>
      </c>
      <c r="L140" t="s">
        <v>61</v>
      </c>
      <c r="M140" t="s">
        <v>213</v>
      </c>
      <c r="N140">
        <v>0.76100000000000001</v>
      </c>
      <c r="O140">
        <v>12.8</v>
      </c>
      <c r="P140">
        <v>396</v>
      </c>
      <c r="R140" s="4">
        <v>1</v>
      </c>
      <c r="S140" s="4">
        <v>1</v>
      </c>
      <c r="T140" s="4"/>
      <c r="U140" s="4">
        <f t="shared" si="13"/>
        <v>97</v>
      </c>
      <c r="V140" s="4">
        <f t="shared" si="14"/>
        <v>97</v>
      </c>
      <c r="W140" s="4">
        <f t="shared" si="15"/>
        <v>97</v>
      </c>
      <c r="Z140" s="7"/>
      <c r="AA140" s="7"/>
      <c r="AD140" s="4">
        <v>1</v>
      </c>
      <c r="AE140" s="4"/>
      <c r="AF140" s="24">
        <f t="shared" si="20"/>
        <v>396</v>
      </c>
      <c r="AG140" s="6">
        <f t="shared" si="21"/>
        <v>396</v>
      </c>
      <c r="AH140" s="4">
        <f t="shared" si="22"/>
        <v>396</v>
      </c>
      <c r="AK140" s="7"/>
      <c r="AL140" s="7"/>
      <c r="AO140" s="4"/>
      <c r="AP140" s="4"/>
      <c r="AQ140" s="4"/>
    </row>
    <row r="141" spans="1:43" x14ac:dyDescent="0.2">
      <c r="A141" s="1">
        <v>44126</v>
      </c>
      <c r="B141" t="s">
        <v>431</v>
      </c>
      <c r="C141" t="s">
        <v>304</v>
      </c>
      <c r="D141" s="28">
        <v>91</v>
      </c>
      <c r="E141">
        <v>1</v>
      </c>
      <c r="F141">
        <v>1</v>
      </c>
      <c r="G141" t="s">
        <v>60</v>
      </c>
      <c r="H141" t="s">
        <v>212</v>
      </c>
      <c r="I141">
        <v>4.9200000000000001E-2</v>
      </c>
      <c r="J141">
        <v>1.1499999999999999</v>
      </c>
      <c r="K141">
        <v>26.8</v>
      </c>
      <c r="L141" t="s">
        <v>61</v>
      </c>
      <c r="M141" t="s">
        <v>213</v>
      </c>
      <c r="N141">
        <v>0.70099999999999996</v>
      </c>
      <c r="O141">
        <v>12</v>
      </c>
      <c r="P141">
        <v>332</v>
      </c>
      <c r="R141" s="4">
        <v>1</v>
      </c>
      <c r="S141" s="4">
        <v>1</v>
      </c>
      <c r="T141" s="4"/>
      <c r="U141" s="4">
        <f t="shared" si="13"/>
        <v>26.8</v>
      </c>
      <c r="V141" s="4">
        <f t="shared" si="14"/>
        <v>26.8</v>
      </c>
      <c r="W141" s="4">
        <f t="shared" si="15"/>
        <v>26.8</v>
      </c>
      <c r="X141" s="5"/>
      <c r="Y141" s="5"/>
      <c r="Z141" s="7">
        <f>ABS(100*ABS(W141-W131)/AVERAGE(W141,W131))</f>
        <v>4.971319311663482</v>
      </c>
      <c r="AA141" s="7" t="str">
        <f>IF(W141&gt;10, (IF((AND(Z141&gt;=0,Z141&lt;=20)=TRUE),"PASS","FAIL")),(IF((AND(Z141&gt;=0,Z141&lt;=50)=TRUE),"PASS","FAIL")))</f>
        <v>PASS</v>
      </c>
      <c r="AB141" s="7"/>
      <c r="AC141" s="7"/>
      <c r="AD141" s="4">
        <v>1</v>
      </c>
      <c r="AE141" s="4"/>
      <c r="AF141" s="24">
        <f t="shared" si="20"/>
        <v>332</v>
      </c>
      <c r="AG141" s="6">
        <f t="shared" si="21"/>
        <v>332</v>
      </c>
      <c r="AH141" s="4">
        <f t="shared" si="22"/>
        <v>332</v>
      </c>
      <c r="AI141" s="5"/>
      <c r="AJ141" s="5"/>
      <c r="AK141" s="7">
        <f>ABS(100*ABS(AH141-AH131)/AVERAGE(AH141,AH131))</f>
        <v>10.014306151645208</v>
      </c>
      <c r="AL141" s="7" t="str">
        <f>IF(AH141&gt;10, (IF((AND(AK141&gt;=0,AK141&lt;=20)=TRUE),"PASS","FAIL")),(IF((AND(AK141&gt;=0,AK141&lt;=50)=TRUE),"PASS","FAIL")))</f>
        <v>PASS</v>
      </c>
      <c r="AM141" s="7"/>
      <c r="AN141" s="7"/>
      <c r="AO141" s="4"/>
      <c r="AP141" s="4"/>
      <c r="AQ141" s="4"/>
    </row>
    <row r="142" spans="1:43" x14ac:dyDescent="0.2">
      <c r="A142" s="1">
        <v>44126</v>
      </c>
      <c r="B142" t="s">
        <v>431</v>
      </c>
      <c r="C142" t="s">
        <v>305</v>
      </c>
      <c r="D142" s="28">
        <v>92</v>
      </c>
      <c r="E142">
        <v>1</v>
      </c>
      <c r="F142">
        <v>1</v>
      </c>
      <c r="G142" t="s">
        <v>60</v>
      </c>
      <c r="H142" t="s">
        <v>212</v>
      </c>
      <c r="I142">
        <v>0.219</v>
      </c>
      <c r="J142">
        <v>4.21</v>
      </c>
      <c r="K142">
        <v>115</v>
      </c>
      <c r="L142" t="s">
        <v>61</v>
      </c>
      <c r="M142" t="s">
        <v>213</v>
      </c>
      <c r="N142">
        <v>1.02</v>
      </c>
      <c r="O142">
        <v>17.399999999999999</v>
      </c>
      <c r="P142">
        <v>743</v>
      </c>
      <c r="R142" s="4">
        <v>1</v>
      </c>
      <c r="S142" s="4">
        <v>1</v>
      </c>
      <c r="T142" s="4"/>
      <c r="U142" s="4">
        <f t="shared" si="13"/>
        <v>115</v>
      </c>
      <c r="V142" s="4">
        <f t="shared" si="14"/>
        <v>115</v>
      </c>
      <c r="W142" s="4">
        <f t="shared" si="15"/>
        <v>115</v>
      </c>
      <c r="X142" s="4"/>
      <c r="Y142" s="4"/>
      <c r="Z142" s="7"/>
      <c r="AA142" s="7"/>
      <c r="AB142" s="7">
        <f>100*((W142*10250)-(W140*10000))/(1000*250)</f>
        <v>83.5</v>
      </c>
      <c r="AC142" s="7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24">
        <f t="shared" si="20"/>
        <v>743</v>
      </c>
      <c r="AG142" s="6">
        <f t="shared" si="21"/>
        <v>743</v>
      </c>
      <c r="AH142" s="4">
        <f t="shared" si="22"/>
        <v>743</v>
      </c>
      <c r="AI142" s="4"/>
      <c r="AJ142" s="4"/>
      <c r="AK142" s="7"/>
      <c r="AL142" s="7"/>
      <c r="AM142" s="7">
        <f>100*((AH142*10250)-(AH140*10000))/(10000*250)</f>
        <v>146.22999999999999</v>
      </c>
      <c r="AN142" s="7" t="str">
        <f>IF(AH142&gt;30, (IF((AND(AM142&gt;=80,AM142&lt;=120)=TRUE),"PASS","FAIL")),(IF((AND(AM142&gt;=50,AM142&lt;=150)=TRUE),"PASS","FAIL")))</f>
        <v>FAIL</v>
      </c>
      <c r="AO142" s="4"/>
      <c r="AP142" s="4"/>
      <c r="AQ142" s="4"/>
    </row>
    <row r="143" spans="1:43" x14ac:dyDescent="0.2">
      <c r="A143" s="1">
        <v>44126</v>
      </c>
      <c r="B143" t="s">
        <v>431</v>
      </c>
      <c r="C143" t="s">
        <v>306</v>
      </c>
      <c r="D143">
        <v>93</v>
      </c>
      <c r="E143">
        <v>1</v>
      </c>
      <c r="F143">
        <v>1</v>
      </c>
      <c r="G143" t="s">
        <v>60</v>
      </c>
      <c r="H143" t="s">
        <v>212</v>
      </c>
      <c r="I143">
        <v>5.9299999999999999E-2</v>
      </c>
      <c r="J143">
        <v>1.35</v>
      </c>
      <c r="K143">
        <v>32.9</v>
      </c>
      <c r="L143" t="s">
        <v>61</v>
      </c>
      <c r="M143" t="s">
        <v>213</v>
      </c>
      <c r="N143">
        <v>1.02</v>
      </c>
      <c r="O143">
        <v>17.399999999999999</v>
      </c>
      <c r="P143">
        <v>744</v>
      </c>
      <c r="R143" s="4">
        <v>1</v>
      </c>
      <c r="S143" s="4">
        <v>1</v>
      </c>
      <c r="T143" s="4"/>
      <c r="U143" s="4">
        <f t="shared" si="13"/>
        <v>32.9</v>
      </c>
      <c r="V143" s="4">
        <f t="shared" si="14"/>
        <v>32.9</v>
      </c>
      <c r="W143" s="4">
        <f t="shared" si="15"/>
        <v>32.9</v>
      </c>
      <c r="X143" s="5"/>
      <c r="Y143" s="5"/>
      <c r="Z143" s="7"/>
      <c r="AA143" s="7"/>
      <c r="AD143" s="4">
        <v>1</v>
      </c>
      <c r="AE143" s="4"/>
      <c r="AF143" s="24">
        <f t="shared" si="20"/>
        <v>744</v>
      </c>
      <c r="AG143" s="6">
        <f t="shared" si="21"/>
        <v>744</v>
      </c>
      <c r="AH143" s="4">
        <f t="shared" si="22"/>
        <v>744</v>
      </c>
      <c r="AI143" s="5"/>
      <c r="AJ143" s="5"/>
      <c r="AK143" s="7"/>
      <c r="AL143" s="7"/>
      <c r="AO143" s="4"/>
      <c r="AP143" s="4"/>
      <c r="AQ143" s="4"/>
    </row>
    <row r="144" spans="1:43" x14ac:dyDescent="0.2">
      <c r="A144" s="1">
        <v>44126</v>
      </c>
      <c r="B144" t="s">
        <v>431</v>
      </c>
      <c r="C144" t="s">
        <v>307</v>
      </c>
      <c r="D144">
        <v>94</v>
      </c>
      <c r="E144">
        <v>1</v>
      </c>
      <c r="F144">
        <v>1</v>
      </c>
      <c r="G144" t="s">
        <v>60</v>
      </c>
      <c r="H144" t="s">
        <v>212</v>
      </c>
      <c r="I144">
        <v>3.6499999999999998E-2</v>
      </c>
      <c r="J144">
        <v>0.89200000000000002</v>
      </c>
      <c r="K144">
        <v>18.7</v>
      </c>
      <c r="L144" t="s">
        <v>61</v>
      </c>
      <c r="M144" t="s">
        <v>213</v>
      </c>
      <c r="N144">
        <v>0.38300000000000001</v>
      </c>
      <c r="O144">
        <v>6.6</v>
      </c>
      <c r="P144">
        <v>-89.4</v>
      </c>
      <c r="R144" s="4">
        <v>1</v>
      </c>
      <c r="S144" s="4">
        <v>1</v>
      </c>
      <c r="T144" s="4"/>
      <c r="U144" s="4">
        <f t="shared" si="13"/>
        <v>18.7</v>
      </c>
      <c r="V144" s="4">
        <f t="shared" si="14"/>
        <v>18.7</v>
      </c>
      <c r="W144" s="4">
        <f t="shared" si="15"/>
        <v>18.7</v>
      </c>
      <c r="Z144" s="7"/>
      <c r="AA144" s="7"/>
      <c r="AB144" s="7"/>
      <c r="AC144" s="7"/>
      <c r="AD144" s="4">
        <v>1</v>
      </c>
      <c r="AE144" s="4"/>
      <c r="AF144" s="24">
        <f t="shared" si="20"/>
        <v>-89.4</v>
      </c>
      <c r="AG144" s="6">
        <f t="shared" si="21"/>
        <v>-89.4</v>
      </c>
      <c r="AH144" s="4">
        <f t="shared" si="22"/>
        <v>-89.4</v>
      </c>
      <c r="AK144" s="7"/>
      <c r="AL144" s="7"/>
      <c r="AM144" s="7"/>
      <c r="AN144" s="7"/>
      <c r="AO144" s="4"/>
      <c r="AP144" s="4"/>
      <c r="AQ144" s="4"/>
    </row>
    <row r="145" spans="1:43" x14ac:dyDescent="0.2">
      <c r="A145" s="1">
        <v>44126</v>
      </c>
      <c r="B145" t="s">
        <v>431</v>
      </c>
      <c r="C145" t="s">
        <v>308</v>
      </c>
      <c r="D145">
        <v>95</v>
      </c>
      <c r="E145">
        <v>1</v>
      </c>
      <c r="F145">
        <v>1</v>
      </c>
      <c r="G145" t="s">
        <v>60</v>
      </c>
      <c r="H145" t="s">
        <v>212</v>
      </c>
      <c r="I145">
        <v>4.7899999999999998E-2</v>
      </c>
      <c r="J145">
        <v>1.1200000000000001</v>
      </c>
      <c r="K145">
        <v>25.8</v>
      </c>
      <c r="L145" t="s">
        <v>61</v>
      </c>
      <c r="M145" t="s">
        <v>213</v>
      </c>
      <c r="N145">
        <v>0.60399999999999998</v>
      </c>
      <c r="O145">
        <v>10.3</v>
      </c>
      <c r="P145">
        <v>207</v>
      </c>
      <c r="R145" s="4">
        <v>1</v>
      </c>
      <c r="S145" s="4">
        <v>1</v>
      </c>
      <c r="T145" s="4"/>
      <c r="U145" s="4">
        <f t="shared" si="13"/>
        <v>25.8</v>
      </c>
      <c r="V145" s="4">
        <f t="shared" si="14"/>
        <v>25.8</v>
      </c>
      <c r="W145" s="4">
        <f t="shared" si="15"/>
        <v>25.8</v>
      </c>
      <c r="AB145" s="7"/>
      <c r="AC145" s="7"/>
      <c r="AD145" s="4">
        <v>1</v>
      </c>
      <c r="AE145" s="4"/>
      <c r="AF145" s="24">
        <f t="shared" si="20"/>
        <v>207</v>
      </c>
      <c r="AG145" s="6">
        <f t="shared" si="21"/>
        <v>207</v>
      </c>
      <c r="AH145" s="4">
        <f t="shared" si="22"/>
        <v>207</v>
      </c>
      <c r="AM145" s="7"/>
      <c r="AN145" s="7"/>
      <c r="AO145" s="4"/>
      <c r="AP145" s="4"/>
      <c r="AQ145" s="4"/>
    </row>
    <row r="146" spans="1:43" x14ac:dyDescent="0.2">
      <c r="A146" s="1">
        <v>44126</v>
      </c>
      <c r="B146" t="s">
        <v>431</v>
      </c>
      <c r="C146" t="s">
        <v>309</v>
      </c>
      <c r="D146">
        <v>96</v>
      </c>
      <c r="E146">
        <v>1</v>
      </c>
      <c r="F146">
        <v>1</v>
      </c>
      <c r="G146" t="s">
        <v>60</v>
      </c>
      <c r="H146" t="s">
        <v>212</v>
      </c>
      <c r="I146">
        <v>5.3900000000000003E-2</v>
      </c>
      <c r="J146">
        <v>1.26</v>
      </c>
      <c r="K146">
        <v>30.1</v>
      </c>
      <c r="L146" t="s">
        <v>61</v>
      </c>
      <c r="M146" t="s">
        <v>213</v>
      </c>
      <c r="N146">
        <v>0.73799999999999999</v>
      </c>
      <c r="O146">
        <v>12.6</v>
      </c>
      <c r="P146">
        <v>383</v>
      </c>
      <c r="R146" s="4">
        <v>1</v>
      </c>
      <c r="S146" s="4">
        <v>1</v>
      </c>
      <c r="T146" s="4"/>
      <c r="U146" s="4">
        <f t="shared" si="13"/>
        <v>30.1</v>
      </c>
      <c r="V146" s="4">
        <f t="shared" si="14"/>
        <v>30.1</v>
      </c>
      <c r="W146" s="4">
        <f t="shared" si="15"/>
        <v>30.1</v>
      </c>
      <c r="X146" s="5"/>
      <c r="Y146" s="5"/>
      <c r="Z146" s="7"/>
      <c r="AA146" s="7"/>
      <c r="AB146" s="7"/>
      <c r="AC146" s="7"/>
      <c r="AD146" s="4">
        <v>1</v>
      </c>
      <c r="AE146" s="4"/>
      <c r="AF146" s="24">
        <f t="shared" si="20"/>
        <v>383</v>
      </c>
      <c r="AG146" s="6">
        <f t="shared" si="21"/>
        <v>383</v>
      </c>
      <c r="AH146" s="4">
        <f t="shared" si="22"/>
        <v>383</v>
      </c>
      <c r="AI146" s="5"/>
      <c r="AJ146" s="5"/>
      <c r="AK146" s="7"/>
      <c r="AL146" s="7"/>
      <c r="AM146" s="7"/>
      <c r="AN146" s="7"/>
      <c r="AO146" s="4"/>
      <c r="AP146" s="4"/>
      <c r="AQ146" s="4"/>
    </row>
    <row r="147" spans="1:43" x14ac:dyDescent="0.2">
      <c r="A147" s="1">
        <v>44126</v>
      </c>
      <c r="B147" t="s">
        <v>431</v>
      </c>
      <c r="C147" t="s">
        <v>310</v>
      </c>
      <c r="D147">
        <v>97</v>
      </c>
      <c r="E147">
        <v>1</v>
      </c>
      <c r="F147">
        <v>1</v>
      </c>
      <c r="G147" t="s">
        <v>60</v>
      </c>
      <c r="H147" t="s">
        <v>212</v>
      </c>
      <c r="I147">
        <v>3.5000000000000003E-2</v>
      </c>
      <c r="J147">
        <v>0.89700000000000002</v>
      </c>
      <c r="K147">
        <v>18.8</v>
      </c>
      <c r="L147" t="s">
        <v>61</v>
      </c>
      <c r="M147" t="s">
        <v>213</v>
      </c>
      <c r="N147">
        <v>0.48799999999999999</v>
      </c>
      <c r="O147">
        <v>8.32</v>
      </c>
      <c r="P147">
        <v>47.4</v>
      </c>
      <c r="R147" s="4">
        <v>1</v>
      </c>
      <c r="S147" s="4">
        <v>1</v>
      </c>
      <c r="T147" s="4"/>
      <c r="U147" s="4">
        <f t="shared" si="13"/>
        <v>18.8</v>
      </c>
      <c r="V147" s="4">
        <f t="shared" si="14"/>
        <v>18.8</v>
      </c>
      <c r="W147" s="4">
        <f t="shared" si="15"/>
        <v>18.8</v>
      </c>
      <c r="Z147" s="7"/>
      <c r="AA147" s="7"/>
      <c r="AB147" s="7"/>
      <c r="AC147" s="7"/>
      <c r="AD147" s="4">
        <v>1</v>
      </c>
      <c r="AE147" s="4"/>
      <c r="AF147" s="24">
        <f t="shared" si="20"/>
        <v>47.4</v>
      </c>
      <c r="AG147" s="6">
        <f t="shared" si="21"/>
        <v>47.4</v>
      </c>
      <c r="AH147" s="4">
        <f t="shared" si="22"/>
        <v>47.4</v>
      </c>
      <c r="AK147" s="7"/>
      <c r="AL147" s="7"/>
      <c r="AM147" s="7"/>
      <c r="AN147" s="7"/>
      <c r="AO147" s="4"/>
      <c r="AP147" s="4"/>
      <c r="AQ147" s="4"/>
    </row>
    <row r="148" spans="1:43" x14ac:dyDescent="0.2">
      <c r="A148" s="1">
        <v>44126</v>
      </c>
      <c r="B148" t="s">
        <v>431</v>
      </c>
      <c r="C148" t="s">
        <v>429</v>
      </c>
      <c r="D148">
        <v>7</v>
      </c>
      <c r="E148">
        <v>1</v>
      </c>
      <c r="F148">
        <v>1</v>
      </c>
      <c r="G148" t="s">
        <v>60</v>
      </c>
      <c r="H148" t="s">
        <v>212</v>
      </c>
      <c r="I148">
        <v>4.5900000000000003E-2</v>
      </c>
      <c r="J148">
        <v>1.1000000000000001</v>
      </c>
      <c r="K148">
        <v>25</v>
      </c>
      <c r="L148" t="s">
        <v>61</v>
      </c>
      <c r="M148" t="s">
        <v>213</v>
      </c>
      <c r="N148">
        <v>0.61799999999999999</v>
      </c>
      <c r="O148">
        <v>10.6</v>
      </c>
      <c r="P148">
        <v>227</v>
      </c>
      <c r="R148" s="4">
        <v>1</v>
      </c>
      <c r="S148" s="4">
        <v>1</v>
      </c>
      <c r="T148" s="4"/>
      <c r="U148" s="4">
        <f t="shared" si="13"/>
        <v>25</v>
      </c>
      <c r="V148" s="4">
        <f t="shared" si="14"/>
        <v>25</v>
      </c>
      <c r="W148" s="4">
        <f t="shared" si="15"/>
        <v>25</v>
      </c>
      <c r="X148" s="5">
        <f>100*(W148-25)/25</f>
        <v>0</v>
      </c>
      <c r="Y148" s="5" t="str">
        <f>IF((ABS(X148))&lt;=20,"PASS","FAIL")</f>
        <v>PASS</v>
      </c>
      <c r="AD148" s="4">
        <v>1</v>
      </c>
      <c r="AE148" s="4"/>
      <c r="AF148" s="24">
        <f t="shared" si="20"/>
        <v>227</v>
      </c>
      <c r="AG148" s="6">
        <f t="shared" si="21"/>
        <v>227</v>
      </c>
      <c r="AH148" s="4">
        <f t="shared" si="22"/>
        <v>227</v>
      </c>
      <c r="AI148" s="5">
        <f>100*(AH148-250)/250</f>
        <v>-9.1999999999999993</v>
      </c>
      <c r="AJ148" s="5" t="str">
        <f>IF((ABS(AI148))&lt;=20,"PASS","FAIL")</f>
        <v>PASS</v>
      </c>
      <c r="AO148" s="4"/>
      <c r="AP148" s="4"/>
      <c r="AQ148" s="4"/>
    </row>
    <row r="149" spans="1:43" x14ac:dyDescent="0.2">
      <c r="A149" s="1">
        <v>44126</v>
      </c>
      <c r="B149" t="s">
        <v>431</v>
      </c>
      <c r="C149" t="s">
        <v>66</v>
      </c>
      <c r="D149" t="s">
        <v>11</v>
      </c>
      <c r="E149">
        <v>1</v>
      </c>
      <c r="F149">
        <v>1</v>
      </c>
      <c r="G149" t="s">
        <v>60</v>
      </c>
      <c r="H149" t="s">
        <v>212</v>
      </c>
      <c r="I149">
        <v>-1.41E-2</v>
      </c>
      <c r="J149">
        <v>-0.311</v>
      </c>
      <c r="K149">
        <v>-19.7</v>
      </c>
      <c r="L149" t="s">
        <v>61</v>
      </c>
      <c r="M149" t="s">
        <v>213</v>
      </c>
      <c r="N149">
        <v>1.23E-2</v>
      </c>
      <c r="O149">
        <v>2.46E-2</v>
      </c>
      <c r="P149">
        <v>-626</v>
      </c>
      <c r="R149" s="4">
        <v>1</v>
      </c>
      <c r="S149" s="4">
        <v>1</v>
      </c>
      <c r="T149" s="4"/>
      <c r="U149" s="4">
        <f t="shared" si="13"/>
        <v>-19.7</v>
      </c>
      <c r="V149" s="4">
        <f t="shared" si="14"/>
        <v>-19.7</v>
      </c>
      <c r="W149" s="4">
        <f t="shared" si="15"/>
        <v>-19.7</v>
      </c>
      <c r="X149" s="5"/>
      <c r="Y149" s="5"/>
      <c r="AD149" s="4">
        <v>1</v>
      </c>
      <c r="AE149" s="4"/>
      <c r="AF149" s="24">
        <f t="shared" si="20"/>
        <v>-626</v>
      </c>
      <c r="AG149" s="6">
        <f t="shared" si="21"/>
        <v>-626</v>
      </c>
      <c r="AH149" s="4">
        <f t="shared" si="22"/>
        <v>-626</v>
      </c>
      <c r="AI149" s="5"/>
      <c r="AJ149" s="5"/>
      <c r="AO149" s="4"/>
      <c r="AP149" s="4"/>
      <c r="AQ149" s="4"/>
    </row>
    <row r="150" spans="1:43" x14ac:dyDescent="0.2">
      <c r="A150" s="1">
        <v>44126</v>
      </c>
      <c r="B150" t="s">
        <v>431</v>
      </c>
      <c r="C150" t="s">
        <v>311</v>
      </c>
      <c r="D150">
        <v>98</v>
      </c>
      <c r="E150">
        <v>1</v>
      </c>
      <c r="F150">
        <v>1</v>
      </c>
      <c r="G150" t="s">
        <v>60</v>
      </c>
      <c r="H150" t="s">
        <v>212</v>
      </c>
      <c r="I150">
        <v>0.17899999999999999</v>
      </c>
      <c r="J150">
        <v>3.56</v>
      </c>
      <c r="K150">
        <v>97.6</v>
      </c>
      <c r="L150" t="s">
        <v>61</v>
      </c>
      <c r="M150" t="s">
        <v>213</v>
      </c>
      <c r="N150">
        <v>0.96499999999999997</v>
      </c>
      <c r="O150">
        <v>16.2</v>
      </c>
      <c r="P150">
        <v>652</v>
      </c>
      <c r="R150" s="4">
        <v>1</v>
      </c>
      <c r="S150" s="4">
        <v>1</v>
      </c>
      <c r="T150" s="4"/>
      <c r="U150" s="4">
        <f t="shared" si="13"/>
        <v>97.6</v>
      </c>
      <c r="V150" s="4">
        <f t="shared" si="14"/>
        <v>97.6</v>
      </c>
      <c r="W150" s="4">
        <f t="shared" si="15"/>
        <v>97.6</v>
      </c>
      <c r="AD150" s="4">
        <v>1</v>
      </c>
      <c r="AE150" s="4"/>
      <c r="AF150" s="24">
        <f t="shared" si="20"/>
        <v>652</v>
      </c>
      <c r="AG150" s="6">
        <f t="shared" si="21"/>
        <v>652</v>
      </c>
      <c r="AH150" s="4">
        <f t="shared" si="22"/>
        <v>652</v>
      </c>
      <c r="AO150" s="4"/>
      <c r="AP150" s="4"/>
      <c r="AQ150" s="4"/>
    </row>
    <row r="151" spans="1:43" x14ac:dyDescent="0.2">
      <c r="A151" s="1">
        <v>44126</v>
      </c>
      <c r="B151" t="s">
        <v>431</v>
      </c>
      <c r="C151" t="s">
        <v>312</v>
      </c>
      <c r="D151">
        <v>99</v>
      </c>
      <c r="E151">
        <v>1</v>
      </c>
      <c r="F151">
        <v>1</v>
      </c>
      <c r="G151" t="s">
        <v>60</v>
      </c>
      <c r="H151" t="s">
        <v>212</v>
      </c>
      <c r="I151">
        <v>6.2199999999999998E-2</v>
      </c>
      <c r="J151">
        <v>1.46</v>
      </c>
      <c r="K151">
        <v>36.299999999999997</v>
      </c>
      <c r="L151" t="s">
        <v>61</v>
      </c>
      <c r="M151" t="s">
        <v>213</v>
      </c>
      <c r="N151">
        <v>1.01</v>
      </c>
      <c r="O151">
        <v>17.399999999999999</v>
      </c>
      <c r="P151">
        <v>742</v>
      </c>
      <c r="R151" s="4">
        <v>1</v>
      </c>
      <c r="S151" s="4">
        <v>1</v>
      </c>
      <c r="T151" s="4"/>
      <c r="U151" s="4">
        <f t="shared" si="13"/>
        <v>36.299999999999997</v>
      </c>
      <c r="V151" s="4">
        <f t="shared" si="14"/>
        <v>36.299999999999997</v>
      </c>
      <c r="W151" s="4">
        <f t="shared" si="15"/>
        <v>36.299999999999997</v>
      </c>
      <c r="X151" s="5"/>
      <c r="Y151" s="5"/>
      <c r="Z151" s="7"/>
      <c r="AA151" s="7"/>
      <c r="AD151" s="4">
        <v>1</v>
      </c>
      <c r="AE151" s="4"/>
      <c r="AF151" s="24">
        <f t="shared" si="20"/>
        <v>742</v>
      </c>
      <c r="AG151" s="6">
        <f t="shared" si="21"/>
        <v>742</v>
      </c>
      <c r="AH151" s="4">
        <f t="shared" si="22"/>
        <v>742</v>
      </c>
      <c r="AI151" s="5"/>
      <c r="AJ151" s="5"/>
      <c r="AK151" s="7"/>
      <c r="AL151" s="7"/>
      <c r="AO151" s="4"/>
      <c r="AP151" s="4"/>
      <c r="AQ151" s="4"/>
    </row>
    <row r="152" spans="1:43" x14ac:dyDescent="0.2">
      <c r="A152" s="1">
        <v>44126</v>
      </c>
      <c r="B152" t="s">
        <v>431</v>
      </c>
      <c r="C152" t="s">
        <v>37</v>
      </c>
      <c r="D152">
        <v>100</v>
      </c>
      <c r="E152">
        <v>1</v>
      </c>
      <c r="F152">
        <v>1</v>
      </c>
      <c r="G152" t="s">
        <v>60</v>
      </c>
      <c r="H152" t="s">
        <v>212</v>
      </c>
      <c r="I152">
        <v>4.1099999999999998E-2</v>
      </c>
      <c r="J152">
        <v>1.01</v>
      </c>
      <c r="K152">
        <v>22.4</v>
      </c>
      <c r="L152" t="s">
        <v>61</v>
      </c>
      <c r="M152" t="s">
        <v>213</v>
      </c>
      <c r="N152">
        <v>0.72199999999999998</v>
      </c>
      <c r="O152">
        <v>12.4</v>
      </c>
      <c r="P152">
        <v>362</v>
      </c>
      <c r="R152" s="4">
        <v>1</v>
      </c>
      <c r="S152" s="4">
        <v>1</v>
      </c>
      <c r="T152" s="4"/>
      <c r="U152" s="4">
        <f t="shared" si="13"/>
        <v>22.4</v>
      </c>
      <c r="V152" s="4">
        <f t="shared" si="14"/>
        <v>22.4</v>
      </c>
      <c r="W152" s="4">
        <f t="shared" si="15"/>
        <v>22.4</v>
      </c>
      <c r="AD152" s="4">
        <v>1</v>
      </c>
      <c r="AE152" s="4"/>
      <c r="AF152" s="24">
        <f t="shared" si="20"/>
        <v>362</v>
      </c>
      <c r="AG152" s="6">
        <f t="shared" si="21"/>
        <v>362</v>
      </c>
      <c r="AH152" s="4">
        <f t="shared" si="22"/>
        <v>362</v>
      </c>
      <c r="AO152" s="4"/>
      <c r="AP152" s="4"/>
      <c r="AQ152" s="4"/>
    </row>
    <row r="153" spans="1:43" x14ac:dyDescent="0.2">
      <c r="A153" s="1">
        <v>44126</v>
      </c>
      <c r="B153" t="s">
        <v>431</v>
      </c>
      <c r="C153" t="s">
        <v>56</v>
      </c>
      <c r="D153">
        <v>101</v>
      </c>
      <c r="E153">
        <v>1</v>
      </c>
      <c r="F153">
        <v>1</v>
      </c>
      <c r="G153" t="s">
        <v>60</v>
      </c>
      <c r="H153" t="s">
        <v>212</v>
      </c>
      <c r="I153">
        <v>5.8000000000000003E-2</v>
      </c>
      <c r="J153">
        <v>1.34</v>
      </c>
      <c r="K153">
        <v>32.6</v>
      </c>
      <c r="L153" t="s">
        <v>61</v>
      </c>
      <c r="M153" t="s">
        <v>213</v>
      </c>
      <c r="N153">
        <v>1.06</v>
      </c>
      <c r="O153">
        <v>18.2</v>
      </c>
      <c r="P153">
        <v>803</v>
      </c>
      <c r="R153" s="4">
        <v>1</v>
      </c>
      <c r="S153" s="4">
        <v>1</v>
      </c>
      <c r="T153" s="4"/>
      <c r="U153" s="4">
        <f t="shared" si="13"/>
        <v>32.6</v>
      </c>
      <c r="V153" s="4">
        <f t="shared" si="14"/>
        <v>32.6</v>
      </c>
      <c r="W153" s="4">
        <f t="shared" si="15"/>
        <v>32.6</v>
      </c>
      <c r="X153" s="5"/>
      <c r="Y153" s="5"/>
      <c r="AD153" s="4">
        <v>1</v>
      </c>
      <c r="AE153" s="4"/>
      <c r="AF153" s="24">
        <f t="shared" si="20"/>
        <v>803</v>
      </c>
      <c r="AG153" s="6">
        <f t="shared" si="21"/>
        <v>803</v>
      </c>
      <c r="AH153" s="4">
        <f t="shared" si="22"/>
        <v>803</v>
      </c>
      <c r="AI153" s="5"/>
      <c r="AJ153" s="5"/>
      <c r="AO153" s="4"/>
      <c r="AP153" s="4"/>
      <c r="AQ153" s="4"/>
    </row>
    <row r="154" spans="1:43" x14ac:dyDescent="0.2">
      <c r="A154" s="1">
        <v>44126</v>
      </c>
      <c r="B154" t="s">
        <v>431</v>
      </c>
      <c r="C154" t="s">
        <v>57</v>
      </c>
      <c r="D154">
        <v>102</v>
      </c>
      <c r="E154">
        <v>1</v>
      </c>
      <c r="F154">
        <v>1</v>
      </c>
      <c r="G154" t="s">
        <v>60</v>
      </c>
      <c r="H154" t="s">
        <v>212</v>
      </c>
      <c r="I154">
        <v>5.9200000000000003E-2</v>
      </c>
      <c r="J154">
        <v>1.31</v>
      </c>
      <c r="K154">
        <v>31.6</v>
      </c>
      <c r="L154" t="s">
        <v>61</v>
      </c>
      <c r="M154" t="s">
        <v>213</v>
      </c>
      <c r="N154">
        <v>0.70499999999999996</v>
      </c>
      <c r="O154">
        <v>12</v>
      </c>
      <c r="P154">
        <v>337</v>
      </c>
      <c r="R154" s="4">
        <v>1</v>
      </c>
      <c r="S154" s="4">
        <v>1</v>
      </c>
      <c r="T154" s="4"/>
      <c r="U154" s="4">
        <f t="shared" ref="U154:U217" si="23">K154</f>
        <v>31.6</v>
      </c>
      <c r="V154" s="4">
        <f t="shared" si="14"/>
        <v>31.6</v>
      </c>
      <c r="W154" s="4">
        <f t="shared" si="15"/>
        <v>31.6</v>
      </c>
      <c r="Z154" s="7"/>
      <c r="AA154" s="7"/>
      <c r="AD154" s="4">
        <v>1</v>
      </c>
      <c r="AE154" s="4"/>
      <c r="AF154" s="24">
        <f t="shared" si="20"/>
        <v>337</v>
      </c>
      <c r="AG154" s="6">
        <f t="shared" si="21"/>
        <v>337</v>
      </c>
      <c r="AH154" s="4">
        <f t="shared" si="22"/>
        <v>337</v>
      </c>
      <c r="AK154" s="7"/>
      <c r="AL154" s="7"/>
      <c r="AO154" s="4"/>
      <c r="AP154" s="4"/>
      <c r="AQ154" s="4"/>
    </row>
    <row r="155" spans="1:43" x14ac:dyDescent="0.2">
      <c r="A155" s="1">
        <v>44126</v>
      </c>
      <c r="B155" t="s">
        <v>431</v>
      </c>
      <c r="C155" t="s">
        <v>38</v>
      </c>
      <c r="D155" s="28">
        <v>103</v>
      </c>
      <c r="E155">
        <v>1</v>
      </c>
      <c r="F155">
        <v>1</v>
      </c>
      <c r="G155" t="s">
        <v>60</v>
      </c>
      <c r="H155" t="s">
        <v>212</v>
      </c>
      <c r="I155">
        <v>3.4599999999999999E-2</v>
      </c>
      <c r="J155">
        <v>0.84799999999999998</v>
      </c>
      <c r="K155">
        <v>17.3</v>
      </c>
      <c r="L155" t="s">
        <v>61</v>
      </c>
      <c r="M155" t="s">
        <v>213</v>
      </c>
      <c r="N155">
        <v>0.63900000000000001</v>
      </c>
      <c r="O155">
        <v>11</v>
      </c>
      <c r="P155">
        <v>257</v>
      </c>
      <c r="R155" s="4">
        <v>1</v>
      </c>
      <c r="S155" s="4">
        <v>1</v>
      </c>
      <c r="T155" s="4"/>
      <c r="U155" s="4">
        <f t="shared" si="23"/>
        <v>17.3</v>
      </c>
      <c r="V155" s="4">
        <f t="shared" ref="V155:V218" si="24">IF(R155=1,U155,(U155-6.8))</f>
        <v>17.3</v>
      </c>
      <c r="W155" s="4">
        <f t="shared" ref="W155:W218" si="25">IF(R155=1,U155,(V155*R155))</f>
        <v>17.3</v>
      </c>
      <c r="X155" s="5"/>
      <c r="Y155" s="5"/>
      <c r="Z155" s="7">
        <f>ABS(100*ABS(W155-W147)/AVERAGE(W155,W147))</f>
        <v>8.3102493074792232</v>
      </c>
      <c r="AA155" s="7" t="str">
        <f>IF(W155&gt;10, (IF((AND(Z155&gt;=0,Z155&lt;=20)=TRUE),"PASS","FAIL")),(IF((AND(Z155&gt;=0,Z155&lt;=50)=TRUE),"PASS","FAIL")))</f>
        <v>PASS</v>
      </c>
      <c r="AB155" s="7"/>
      <c r="AC155" s="7"/>
      <c r="AD155" s="4">
        <v>1</v>
      </c>
      <c r="AE155" s="4"/>
      <c r="AF155" s="24">
        <f t="shared" si="20"/>
        <v>257</v>
      </c>
      <c r="AG155" s="6">
        <f t="shared" si="21"/>
        <v>257</v>
      </c>
      <c r="AH155" s="4">
        <f t="shared" si="22"/>
        <v>257</v>
      </c>
      <c r="AI155" s="5"/>
      <c r="AJ155" s="5"/>
      <c r="AK155" s="7">
        <f>ABS(100*ABS(AH155-AH147)/AVERAGE(AH155,AH147))</f>
        <v>137.71353482260184</v>
      </c>
      <c r="AL155" s="7" t="str">
        <f>IF(AH155&gt;10, (IF((AND(AK155&gt;=0,AK155&lt;=20)=TRUE),"PASS","FAIL")),(IF((AND(AK155&gt;=0,AK155&lt;=50)=TRUE),"PASS","FAIL")))</f>
        <v>FAIL</v>
      </c>
      <c r="AM155" s="7"/>
      <c r="AN155" s="7"/>
      <c r="AO155" s="4"/>
      <c r="AP155" s="4"/>
      <c r="AQ155" s="4"/>
    </row>
    <row r="156" spans="1:43" x14ac:dyDescent="0.2">
      <c r="A156" s="1">
        <v>44126</v>
      </c>
      <c r="B156" t="s">
        <v>431</v>
      </c>
      <c r="C156" t="s">
        <v>39</v>
      </c>
      <c r="D156" s="28">
        <v>104</v>
      </c>
      <c r="E156">
        <v>1</v>
      </c>
      <c r="F156">
        <v>1</v>
      </c>
      <c r="G156" t="s">
        <v>60</v>
      </c>
      <c r="H156" t="s">
        <v>212</v>
      </c>
      <c r="I156">
        <v>0.108</v>
      </c>
      <c r="J156">
        <v>2.1800000000000002</v>
      </c>
      <c r="K156">
        <v>57.9</v>
      </c>
      <c r="L156" t="s">
        <v>61</v>
      </c>
      <c r="M156" t="s">
        <v>213</v>
      </c>
      <c r="N156">
        <v>1.05</v>
      </c>
      <c r="O156">
        <v>18</v>
      </c>
      <c r="P156">
        <v>786</v>
      </c>
      <c r="R156" s="4">
        <v>1</v>
      </c>
      <c r="S156" s="4">
        <v>1</v>
      </c>
      <c r="T156" s="4"/>
      <c r="U156" s="4">
        <f t="shared" si="23"/>
        <v>57.9</v>
      </c>
      <c r="V156" s="4">
        <f t="shared" si="24"/>
        <v>57.9</v>
      </c>
      <c r="W156" s="4">
        <f t="shared" si="25"/>
        <v>57.9</v>
      </c>
      <c r="Z156" s="7"/>
      <c r="AA156" s="7"/>
      <c r="AB156" s="7">
        <f>100*((W156*10250)-(W154*10000))/(1000*250)</f>
        <v>110.99</v>
      </c>
      <c r="AC156" s="7" t="str">
        <f>IF(W156&gt;30, (IF((AND(AB156&gt;=80,AB156&lt;=120)=TRUE),"PASS","FAIL")),(IF((AND(AB156&gt;=50,AB156&lt;=150)=TRUE),"PASS","FAIL")))</f>
        <v>PASS</v>
      </c>
      <c r="AD156" s="4">
        <v>1</v>
      </c>
      <c r="AE156" s="4"/>
      <c r="AF156" s="24">
        <f t="shared" si="20"/>
        <v>786</v>
      </c>
      <c r="AG156" s="6">
        <f t="shared" si="21"/>
        <v>786</v>
      </c>
      <c r="AH156" s="4">
        <f t="shared" si="22"/>
        <v>786</v>
      </c>
      <c r="AK156" s="7"/>
      <c r="AL156" s="7"/>
      <c r="AM156" s="7">
        <f>100*((AH156*10250)-(AH154*10000))/(10000*250)</f>
        <v>187.46</v>
      </c>
      <c r="AN156" s="7" t="str">
        <f>IF(AH156&gt;30, (IF((AND(AM156&gt;=80,AM156&lt;=120)=TRUE),"PASS","FAIL")),(IF((AND(AM156&gt;=50,AM156&lt;=150)=TRUE),"PASS","FAIL")))</f>
        <v>FAIL</v>
      </c>
      <c r="AO156" s="4"/>
      <c r="AP156" s="4"/>
      <c r="AQ156" s="4"/>
    </row>
    <row r="157" spans="1:43" x14ac:dyDescent="0.2">
      <c r="A157" s="1">
        <v>44126</v>
      </c>
      <c r="B157" t="s">
        <v>431</v>
      </c>
      <c r="C157" t="s">
        <v>40</v>
      </c>
      <c r="D157">
        <v>105</v>
      </c>
      <c r="E157">
        <v>1</v>
      </c>
      <c r="F157">
        <v>1</v>
      </c>
      <c r="G157" t="s">
        <v>60</v>
      </c>
      <c r="H157" t="s">
        <v>212</v>
      </c>
      <c r="I157">
        <v>5.5100000000000003E-2</v>
      </c>
      <c r="J157">
        <v>1.3</v>
      </c>
      <c r="K157">
        <v>31.3</v>
      </c>
      <c r="L157" t="s">
        <v>61</v>
      </c>
      <c r="M157" t="s">
        <v>213</v>
      </c>
      <c r="N157">
        <v>0.64500000000000002</v>
      </c>
      <c r="O157">
        <v>11.1</v>
      </c>
      <c r="P157">
        <v>264</v>
      </c>
      <c r="R157" s="4">
        <v>1</v>
      </c>
      <c r="S157" s="4">
        <v>1</v>
      </c>
      <c r="T157" s="4"/>
      <c r="U157" s="4">
        <f t="shared" si="23"/>
        <v>31.3</v>
      </c>
      <c r="V157" s="4">
        <f t="shared" si="24"/>
        <v>31.3</v>
      </c>
      <c r="W157" s="4">
        <f t="shared" si="25"/>
        <v>31.3</v>
      </c>
      <c r="Z157" s="7"/>
      <c r="AA157" s="7"/>
      <c r="AD157" s="4">
        <v>1</v>
      </c>
      <c r="AE157" s="4"/>
      <c r="AF157" s="24">
        <f t="shared" si="20"/>
        <v>264</v>
      </c>
      <c r="AG157" s="6">
        <f t="shared" si="21"/>
        <v>264</v>
      </c>
      <c r="AH157" s="4">
        <f t="shared" si="22"/>
        <v>264</v>
      </c>
      <c r="AK157" s="7"/>
      <c r="AL157" s="7"/>
      <c r="AO157" s="4"/>
      <c r="AP157" s="4"/>
      <c r="AQ157" s="4"/>
    </row>
    <row r="158" spans="1:43" x14ac:dyDescent="0.2">
      <c r="A158" s="1">
        <v>44126</v>
      </c>
      <c r="B158" t="s">
        <v>431</v>
      </c>
      <c r="C158" t="s">
        <v>41</v>
      </c>
      <c r="D158">
        <v>106</v>
      </c>
      <c r="E158">
        <v>1</v>
      </c>
      <c r="F158">
        <v>1</v>
      </c>
      <c r="G158" t="s">
        <v>60</v>
      </c>
      <c r="H158" t="s">
        <v>212</v>
      </c>
      <c r="I158">
        <v>7.5200000000000003E-2</v>
      </c>
      <c r="J158">
        <v>1.65</v>
      </c>
      <c r="K158">
        <v>42</v>
      </c>
      <c r="L158" t="s">
        <v>61</v>
      </c>
      <c r="M158" t="s">
        <v>213</v>
      </c>
      <c r="N158">
        <v>0.748</v>
      </c>
      <c r="O158">
        <v>12.8</v>
      </c>
      <c r="P158">
        <v>398</v>
      </c>
      <c r="R158" s="4">
        <v>1</v>
      </c>
      <c r="S158" s="4">
        <v>1</v>
      </c>
      <c r="T158" s="4"/>
      <c r="U158" s="4">
        <f t="shared" si="23"/>
        <v>42</v>
      </c>
      <c r="V158" s="4">
        <f t="shared" si="24"/>
        <v>42</v>
      </c>
      <c r="W158" s="4">
        <f t="shared" si="25"/>
        <v>42</v>
      </c>
      <c r="X158" s="5"/>
      <c r="Y158" s="5"/>
      <c r="Z158" s="7"/>
      <c r="AA158" s="7"/>
      <c r="AB158" s="7"/>
      <c r="AC158" s="7"/>
      <c r="AD158" s="4">
        <v>1</v>
      </c>
      <c r="AE158" s="4"/>
      <c r="AF158" s="24">
        <f t="shared" si="20"/>
        <v>398</v>
      </c>
      <c r="AG158" s="6">
        <f t="shared" si="21"/>
        <v>398</v>
      </c>
      <c r="AH158" s="4">
        <f t="shared" si="22"/>
        <v>398</v>
      </c>
      <c r="AI158" s="5"/>
      <c r="AJ158" s="5"/>
      <c r="AK158" s="7"/>
      <c r="AL158" s="7"/>
      <c r="AM158" s="7"/>
      <c r="AN158" s="7"/>
      <c r="AO158" s="4"/>
      <c r="AP158" s="4"/>
      <c r="AQ158" s="4"/>
    </row>
    <row r="159" spans="1:43" x14ac:dyDescent="0.2">
      <c r="A159" s="1">
        <v>44126</v>
      </c>
      <c r="B159" t="s">
        <v>431</v>
      </c>
      <c r="C159" t="s">
        <v>42</v>
      </c>
      <c r="D159">
        <v>107</v>
      </c>
      <c r="E159">
        <v>1</v>
      </c>
      <c r="F159">
        <v>1</v>
      </c>
      <c r="G159" t="s">
        <v>60</v>
      </c>
      <c r="H159" t="s">
        <v>212</v>
      </c>
      <c r="I159">
        <v>4.41E-2</v>
      </c>
      <c r="J159">
        <v>1.07</v>
      </c>
      <c r="K159">
        <v>24.3</v>
      </c>
      <c r="L159" t="s">
        <v>61</v>
      </c>
      <c r="M159" t="s">
        <v>213</v>
      </c>
      <c r="N159">
        <v>0.64300000000000002</v>
      </c>
      <c r="O159">
        <v>11</v>
      </c>
      <c r="P159">
        <v>260</v>
      </c>
      <c r="R159" s="4">
        <v>1</v>
      </c>
      <c r="S159" s="4">
        <v>1</v>
      </c>
      <c r="T159" s="4"/>
      <c r="U159" s="4">
        <f t="shared" si="23"/>
        <v>24.3</v>
      </c>
      <c r="V159" s="4">
        <f t="shared" si="24"/>
        <v>24.3</v>
      </c>
      <c r="W159" s="4">
        <f t="shared" si="25"/>
        <v>24.3</v>
      </c>
      <c r="AB159" s="7"/>
      <c r="AC159" s="7"/>
      <c r="AD159" s="4">
        <v>1</v>
      </c>
      <c r="AE159" s="4"/>
      <c r="AF159" s="24">
        <f t="shared" si="20"/>
        <v>260</v>
      </c>
      <c r="AG159" s="6">
        <f t="shared" si="21"/>
        <v>260</v>
      </c>
      <c r="AH159" s="4">
        <f t="shared" si="22"/>
        <v>260</v>
      </c>
      <c r="AM159" s="7"/>
      <c r="AN159" s="7"/>
      <c r="AO159" s="4"/>
      <c r="AP159" s="4"/>
      <c r="AQ159" s="4"/>
    </row>
    <row r="160" spans="1:43" x14ac:dyDescent="0.2">
      <c r="A160" s="1">
        <v>44126</v>
      </c>
      <c r="B160" t="s">
        <v>431</v>
      </c>
      <c r="C160" t="s">
        <v>429</v>
      </c>
      <c r="D160">
        <v>7</v>
      </c>
      <c r="E160">
        <v>1</v>
      </c>
      <c r="F160">
        <v>1</v>
      </c>
      <c r="G160" t="s">
        <v>60</v>
      </c>
      <c r="H160" t="s">
        <v>212</v>
      </c>
      <c r="I160">
        <v>4.5699999999999998E-2</v>
      </c>
      <c r="J160">
        <v>1.0900000000000001</v>
      </c>
      <c r="K160">
        <v>24.9</v>
      </c>
      <c r="L160" t="s">
        <v>61</v>
      </c>
      <c r="M160" t="s">
        <v>213</v>
      </c>
      <c r="N160">
        <v>0.66800000000000004</v>
      </c>
      <c r="O160">
        <v>11.4</v>
      </c>
      <c r="P160">
        <v>289</v>
      </c>
      <c r="R160" s="4">
        <v>1</v>
      </c>
      <c r="S160" s="4">
        <v>1</v>
      </c>
      <c r="T160" s="4"/>
      <c r="U160" s="4">
        <f t="shared" si="23"/>
        <v>24.9</v>
      </c>
      <c r="V160" s="4">
        <f t="shared" si="24"/>
        <v>24.9</v>
      </c>
      <c r="W160" s="4">
        <f t="shared" si="25"/>
        <v>24.9</v>
      </c>
      <c r="X160" s="5">
        <f>100*(W160-25)/25</f>
        <v>-0.40000000000000568</v>
      </c>
      <c r="Y160" s="5" t="str">
        <f>IF((ABS(X160))&lt;=20,"PASS","FAIL")</f>
        <v>PASS</v>
      </c>
      <c r="Z160" s="7"/>
      <c r="AA160" s="7"/>
      <c r="AB160" s="7"/>
      <c r="AC160" s="7"/>
      <c r="AD160" s="4">
        <v>1</v>
      </c>
      <c r="AE160" s="4"/>
      <c r="AF160" s="24">
        <f t="shared" si="20"/>
        <v>289</v>
      </c>
      <c r="AG160" s="6">
        <f t="shared" si="21"/>
        <v>289</v>
      </c>
      <c r="AH160" s="4">
        <f t="shared" si="22"/>
        <v>289</v>
      </c>
      <c r="AI160" s="5">
        <f>100*(AH160-250)/250</f>
        <v>15.6</v>
      </c>
      <c r="AJ160" s="5" t="str">
        <f>IF((ABS(AI160))&lt;=20,"PASS","FAIL")</f>
        <v>PASS</v>
      </c>
      <c r="AK160" s="7"/>
      <c r="AL160" s="7"/>
      <c r="AM160" s="7"/>
      <c r="AN160" s="7"/>
      <c r="AO160" s="4"/>
      <c r="AP160" s="4"/>
      <c r="AQ160" s="4"/>
    </row>
    <row r="161" spans="1:43" x14ac:dyDescent="0.2">
      <c r="A161" s="1">
        <v>44126</v>
      </c>
      <c r="B161" t="s">
        <v>431</v>
      </c>
      <c r="C161" t="s">
        <v>66</v>
      </c>
      <c r="D161" t="s">
        <v>11</v>
      </c>
      <c r="E161">
        <v>1</v>
      </c>
      <c r="F161">
        <v>1</v>
      </c>
      <c r="G161" t="s">
        <v>60</v>
      </c>
      <c r="H161" t="s">
        <v>212</v>
      </c>
      <c r="I161">
        <v>-1.3899999999999999E-2</v>
      </c>
      <c r="J161">
        <v>-0.28899999999999998</v>
      </c>
      <c r="K161">
        <v>-18.899999999999999</v>
      </c>
      <c r="L161" t="s">
        <v>61</v>
      </c>
      <c r="M161" t="s">
        <v>213</v>
      </c>
      <c r="N161">
        <v>-5.2900000000000004E-3</v>
      </c>
      <c r="O161">
        <v>-8.48E-2</v>
      </c>
      <c r="P161">
        <v>-635</v>
      </c>
      <c r="R161" s="4">
        <v>1</v>
      </c>
      <c r="S161" s="4">
        <v>1</v>
      </c>
      <c r="T161" s="4"/>
      <c r="U161" s="4">
        <f t="shared" si="23"/>
        <v>-18.899999999999999</v>
      </c>
      <c r="V161" s="4">
        <f t="shared" si="24"/>
        <v>-18.899999999999999</v>
      </c>
      <c r="W161" s="4">
        <f t="shared" si="25"/>
        <v>-18.899999999999999</v>
      </c>
      <c r="X161" s="5"/>
      <c r="Y161" s="5"/>
      <c r="Z161" s="7"/>
      <c r="AA161" s="7"/>
      <c r="AB161" s="7"/>
      <c r="AC161" s="7"/>
      <c r="AD161" s="4">
        <v>1</v>
      </c>
      <c r="AE161" s="4"/>
      <c r="AF161" s="24">
        <f t="shared" si="20"/>
        <v>-635</v>
      </c>
      <c r="AG161" s="6">
        <f t="shared" si="21"/>
        <v>-635</v>
      </c>
      <c r="AH161" s="4">
        <f t="shared" si="22"/>
        <v>-635</v>
      </c>
      <c r="AI161" s="5"/>
      <c r="AJ161" s="5"/>
      <c r="AK161" s="7"/>
      <c r="AL161" s="7"/>
      <c r="AM161" s="7"/>
      <c r="AN161" s="7"/>
      <c r="AO161" s="4"/>
      <c r="AP161" s="4"/>
      <c r="AQ161" s="4"/>
    </row>
    <row r="162" spans="1:43" x14ac:dyDescent="0.2">
      <c r="A162" s="1">
        <v>44126</v>
      </c>
      <c r="B162" t="s">
        <v>431</v>
      </c>
      <c r="C162" t="s">
        <v>422</v>
      </c>
      <c r="D162" t="s">
        <v>423</v>
      </c>
      <c r="E162">
        <v>1</v>
      </c>
      <c r="F162">
        <v>1</v>
      </c>
      <c r="G162" t="s">
        <v>60</v>
      </c>
      <c r="H162" t="s">
        <v>212</v>
      </c>
      <c r="I162">
        <v>2.83</v>
      </c>
      <c r="J162">
        <v>50.3</v>
      </c>
      <c r="K162">
        <v>110</v>
      </c>
      <c r="L162" t="s">
        <v>61</v>
      </c>
      <c r="M162" t="s">
        <v>213</v>
      </c>
      <c r="N162">
        <v>1.18</v>
      </c>
      <c r="O162">
        <v>20.2</v>
      </c>
      <c r="P162">
        <v>949</v>
      </c>
      <c r="Q162" s="4">
        <f>100*O162/O163</f>
        <v>87.068965517241381</v>
      </c>
      <c r="R162" s="4">
        <v>1</v>
      </c>
      <c r="S162" s="4">
        <v>1</v>
      </c>
      <c r="T162" s="4"/>
      <c r="U162" s="4">
        <f t="shared" si="23"/>
        <v>110</v>
      </c>
      <c r="V162" s="4">
        <f t="shared" si="24"/>
        <v>110</v>
      </c>
      <c r="W162" s="4">
        <f t="shared" si="25"/>
        <v>110</v>
      </c>
      <c r="X162" s="5"/>
      <c r="Y162" s="5"/>
      <c r="Z162" s="7"/>
      <c r="AA162" s="7"/>
      <c r="AB162" s="4"/>
      <c r="AC162" s="4"/>
      <c r="AD162" s="4">
        <v>1</v>
      </c>
      <c r="AE162" s="4"/>
      <c r="AF162" s="24">
        <f t="shared" si="20"/>
        <v>949</v>
      </c>
      <c r="AG162" s="6">
        <f t="shared" si="21"/>
        <v>949</v>
      </c>
      <c r="AH162" s="4">
        <f t="shared" si="22"/>
        <v>949</v>
      </c>
      <c r="AI162" s="5"/>
      <c r="AJ162" s="5"/>
      <c r="AK162" s="7"/>
      <c r="AL162" s="7"/>
      <c r="AM162" s="4"/>
      <c r="AN162" s="4"/>
      <c r="AO162" s="4"/>
      <c r="AP162" s="4"/>
      <c r="AQ162" s="4"/>
    </row>
    <row r="163" spans="1:43" x14ac:dyDescent="0.2">
      <c r="A163" s="1">
        <v>44126</v>
      </c>
      <c r="B163" t="s">
        <v>431</v>
      </c>
      <c r="C163" t="s">
        <v>424</v>
      </c>
      <c r="D163" t="s">
        <v>425</v>
      </c>
      <c r="E163">
        <v>1</v>
      </c>
      <c r="F163">
        <v>1</v>
      </c>
      <c r="G163" t="s">
        <v>60</v>
      </c>
      <c r="H163" t="s">
        <v>212</v>
      </c>
      <c r="I163">
        <v>0.115</v>
      </c>
      <c r="J163">
        <v>1.44</v>
      </c>
      <c r="K163">
        <v>35.6</v>
      </c>
      <c r="L163" t="s">
        <v>61</v>
      </c>
      <c r="M163" t="s">
        <v>213</v>
      </c>
      <c r="N163">
        <v>1.35</v>
      </c>
      <c r="O163">
        <v>23.2</v>
      </c>
      <c r="P163">
        <v>1170</v>
      </c>
      <c r="R163" s="4">
        <v>1</v>
      </c>
      <c r="S163" s="4">
        <v>1</v>
      </c>
      <c r="T163" s="4"/>
      <c r="U163" s="4">
        <f t="shared" si="23"/>
        <v>35.6</v>
      </c>
      <c r="V163" s="4">
        <f t="shared" si="24"/>
        <v>35.6</v>
      </c>
      <c r="W163" s="4">
        <f t="shared" si="25"/>
        <v>35.6</v>
      </c>
      <c r="X163" s="4"/>
      <c r="Y163" s="4"/>
      <c r="Z163" s="4"/>
      <c r="AA163" s="4"/>
      <c r="AB163" s="7"/>
      <c r="AC163" s="7"/>
      <c r="AD163" s="4">
        <v>1</v>
      </c>
      <c r="AE163" s="4"/>
      <c r="AF163" s="24">
        <f t="shared" si="20"/>
        <v>1170</v>
      </c>
      <c r="AG163" s="6">
        <f t="shared" si="21"/>
        <v>1170</v>
      </c>
      <c r="AH163" s="4">
        <f t="shared" si="22"/>
        <v>1170</v>
      </c>
      <c r="AI163" s="4"/>
      <c r="AJ163" s="4"/>
      <c r="AK163" s="4"/>
      <c r="AL163" s="4"/>
      <c r="AM163" s="7"/>
      <c r="AN163" s="7"/>
      <c r="AO163" s="4"/>
      <c r="AP163" s="4"/>
      <c r="AQ163" s="4"/>
    </row>
    <row r="164" spans="1:43" x14ac:dyDescent="0.2">
      <c r="A164" s="1">
        <v>44126</v>
      </c>
      <c r="B164" t="s">
        <v>431</v>
      </c>
      <c r="C164" t="s">
        <v>43</v>
      </c>
      <c r="D164">
        <v>108</v>
      </c>
      <c r="E164">
        <v>1</v>
      </c>
      <c r="F164">
        <v>1</v>
      </c>
      <c r="G164" t="s">
        <v>60</v>
      </c>
      <c r="H164" t="s">
        <v>212</v>
      </c>
      <c r="I164">
        <v>6.6199999999999995E-2</v>
      </c>
      <c r="J164">
        <v>1.49</v>
      </c>
      <c r="K164">
        <v>37.299999999999997</v>
      </c>
      <c r="L164" t="s">
        <v>61</v>
      </c>
      <c r="M164" t="s">
        <v>213</v>
      </c>
      <c r="N164">
        <v>0.56499999999999995</v>
      </c>
      <c r="O164">
        <v>9.6199999999999992</v>
      </c>
      <c r="P164">
        <v>150</v>
      </c>
      <c r="R164" s="4">
        <v>1</v>
      </c>
      <c r="S164" s="4">
        <v>1</v>
      </c>
      <c r="T164" s="4"/>
      <c r="U164" s="4">
        <f t="shared" si="23"/>
        <v>37.299999999999997</v>
      </c>
      <c r="V164" s="4">
        <f t="shared" si="24"/>
        <v>37.299999999999997</v>
      </c>
      <c r="W164" s="4">
        <f t="shared" si="25"/>
        <v>37.299999999999997</v>
      </c>
      <c r="X164" s="5"/>
      <c r="Y164" s="5"/>
      <c r="Z164" s="4"/>
      <c r="AA164" s="4"/>
      <c r="AB164" s="5"/>
      <c r="AC164" s="5"/>
      <c r="AD164" s="4">
        <v>1</v>
      </c>
      <c r="AE164" s="4"/>
      <c r="AF164" s="24">
        <f t="shared" si="20"/>
        <v>150</v>
      </c>
      <c r="AG164" s="6">
        <f t="shared" si="21"/>
        <v>150</v>
      </c>
      <c r="AH164" s="4">
        <f t="shared" si="22"/>
        <v>150</v>
      </c>
      <c r="AI164" s="5"/>
      <c r="AJ164" s="5"/>
      <c r="AK164" s="4"/>
      <c r="AL164" s="4"/>
      <c r="AM164" s="5"/>
      <c r="AN164" s="5"/>
      <c r="AO164" s="4"/>
      <c r="AP164" s="4"/>
      <c r="AQ164" s="4"/>
    </row>
    <row r="165" spans="1:43" x14ac:dyDescent="0.2">
      <c r="A165" s="1">
        <v>44126</v>
      </c>
      <c r="B165" t="s">
        <v>431</v>
      </c>
      <c r="C165" t="s">
        <v>44</v>
      </c>
      <c r="D165">
        <v>109</v>
      </c>
      <c r="E165">
        <v>1</v>
      </c>
      <c r="F165">
        <v>1</v>
      </c>
      <c r="G165" t="s">
        <v>60</v>
      </c>
      <c r="H165" t="s">
        <v>212</v>
      </c>
      <c r="I165">
        <v>4.24E-2</v>
      </c>
      <c r="J165">
        <v>1.01</v>
      </c>
      <c r="K165">
        <v>22.5</v>
      </c>
      <c r="L165" t="s">
        <v>61</v>
      </c>
      <c r="M165" t="s">
        <v>213</v>
      </c>
      <c r="N165">
        <v>0.63100000000000001</v>
      </c>
      <c r="O165">
        <v>10.8</v>
      </c>
      <c r="P165">
        <v>243</v>
      </c>
      <c r="R165" s="4">
        <v>1</v>
      </c>
      <c r="S165" s="4">
        <v>1</v>
      </c>
      <c r="T165" s="4"/>
      <c r="U165" s="4">
        <f t="shared" si="23"/>
        <v>22.5</v>
      </c>
      <c r="V165" s="4">
        <f t="shared" si="24"/>
        <v>22.5</v>
      </c>
      <c r="W165" s="4">
        <f t="shared" si="25"/>
        <v>22.5</v>
      </c>
      <c r="X165" s="5"/>
      <c r="Y165" s="5"/>
      <c r="Z165" s="7"/>
      <c r="AA165" s="7"/>
      <c r="AD165" s="4">
        <v>1</v>
      </c>
      <c r="AE165" s="4"/>
      <c r="AF165" s="24">
        <f t="shared" si="20"/>
        <v>243</v>
      </c>
      <c r="AG165" s="6">
        <f t="shared" si="21"/>
        <v>243</v>
      </c>
      <c r="AH165" s="4">
        <f t="shared" si="22"/>
        <v>243</v>
      </c>
      <c r="AI165" s="5"/>
      <c r="AJ165" s="5"/>
      <c r="AK165" s="7"/>
      <c r="AL165" s="7"/>
      <c r="AO165" s="4"/>
      <c r="AP165" s="4"/>
      <c r="AQ165" s="4"/>
    </row>
    <row r="166" spans="1:43" x14ac:dyDescent="0.2">
      <c r="A166" s="1">
        <v>44126</v>
      </c>
      <c r="B166" t="s">
        <v>431</v>
      </c>
      <c r="C166" t="s">
        <v>45</v>
      </c>
      <c r="D166">
        <v>110</v>
      </c>
      <c r="E166">
        <v>1</v>
      </c>
      <c r="F166">
        <v>1</v>
      </c>
      <c r="G166" t="s">
        <v>60</v>
      </c>
      <c r="H166" t="s">
        <v>212</v>
      </c>
      <c r="I166">
        <v>6.3200000000000006E-2</v>
      </c>
      <c r="J166">
        <v>1.49</v>
      </c>
      <c r="K166">
        <v>37</v>
      </c>
      <c r="L166" t="s">
        <v>61</v>
      </c>
      <c r="M166" t="s">
        <v>213</v>
      </c>
      <c r="N166">
        <v>1.19</v>
      </c>
      <c r="O166">
        <v>20.5</v>
      </c>
      <c r="P166">
        <v>971</v>
      </c>
      <c r="R166" s="4">
        <v>1</v>
      </c>
      <c r="S166" s="4">
        <v>1</v>
      </c>
      <c r="T166" s="4"/>
      <c r="U166" s="4">
        <f t="shared" si="23"/>
        <v>37</v>
      </c>
      <c r="V166" s="4">
        <f t="shared" si="24"/>
        <v>37</v>
      </c>
      <c r="W166" s="4">
        <f t="shared" si="25"/>
        <v>37</v>
      </c>
      <c r="X166" s="5"/>
      <c r="Y166" s="5"/>
      <c r="AB166" s="7"/>
      <c r="AC166" s="7"/>
      <c r="AD166" s="4">
        <v>1</v>
      </c>
      <c r="AE166" s="4"/>
      <c r="AF166" s="24">
        <f t="shared" si="20"/>
        <v>971</v>
      </c>
      <c r="AG166" s="6">
        <f t="shared" si="21"/>
        <v>971</v>
      </c>
      <c r="AH166" s="4">
        <f t="shared" si="22"/>
        <v>971</v>
      </c>
      <c r="AI166" s="5"/>
      <c r="AJ166" s="5"/>
      <c r="AM166" s="7"/>
      <c r="AN166" s="7"/>
      <c r="AO166" s="4"/>
      <c r="AP166" s="4"/>
      <c r="AQ166" s="4"/>
    </row>
    <row r="167" spans="1:43" x14ac:dyDescent="0.2">
      <c r="A167" s="1">
        <v>44126</v>
      </c>
      <c r="B167" t="s">
        <v>431</v>
      </c>
      <c r="C167" t="s">
        <v>46</v>
      </c>
      <c r="D167">
        <v>111</v>
      </c>
      <c r="E167">
        <v>1</v>
      </c>
      <c r="F167">
        <v>1</v>
      </c>
      <c r="G167" t="s">
        <v>60</v>
      </c>
      <c r="H167" t="s">
        <v>212</v>
      </c>
      <c r="I167">
        <v>5.3199999999999997E-2</v>
      </c>
      <c r="J167">
        <v>1.22</v>
      </c>
      <c r="K167">
        <v>28.8</v>
      </c>
      <c r="L167" t="s">
        <v>61</v>
      </c>
      <c r="M167" t="s">
        <v>213</v>
      </c>
      <c r="N167">
        <v>0.61799999999999999</v>
      </c>
      <c r="O167">
        <v>10.6</v>
      </c>
      <c r="P167">
        <v>224</v>
      </c>
      <c r="R167" s="4">
        <v>1</v>
      </c>
      <c r="S167" s="4">
        <v>1</v>
      </c>
      <c r="T167" s="4"/>
      <c r="U167" s="4">
        <f t="shared" si="23"/>
        <v>28.8</v>
      </c>
      <c r="V167" s="4">
        <f t="shared" si="24"/>
        <v>28.8</v>
      </c>
      <c r="W167" s="4">
        <f t="shared" si="25"/>
        <v>28.8</v>
      </c>
      <c r="X167" s="5"/>
      <c r="Y167" s="5"/>
      <c r="Z167" s="7"/>
      <c r="AA167" s="7"/>
      <c r="AB167" s="4"/>
      <c r="AC167" s="4"/>
      <c r="AD167" s="4">
        <v>1</v>
      </c>
      <c r="AE167" s="4"/>
      <c r="AF167" s="24">
        <f t="shared" si="20"/>
        <v>224</v>
      </c>
      <c r="AG167" s="6">
        <f t="shared" si="21"/>
        <v>224</v>
      </c>
      <c r="AH167" s="4">
        <f t="shared" si="22"/>
        <v>224</v>
      </c>
      <c r="AI167" s="5"/>
      <c r="AJ167" s="5"/>
      <c r="AK167" s="7"/>
      <c r="AL167" s="7"/>
      <c r="AM167" s="4"/>
      <c r="AN167" s="4"/>
      <c r="AO167" s="4"/>
      <c r="AP167" s="4"/>
      <c r="AQ167" s="4"/>
    </row>
    <row r="168" spans="1:43" x14ac:dyDescent="0.2">
      <c r="A168" s="1">
        <v>44126</v>
      </c>
      <c r="B168" t="s">
        <v>431</v>
      </c>
      <c r="C168" t="s">
        <v>313</v>
      </c>
      <c r="D168">
        <v>112</v>
      </c>
      <c r="E168">
        <v>1</v>
      </c>
      <c r="F168">
        <v>1</v>
      </c>
      <c r="G168" t="s">
        <v>60</v>
      </c>
      <c r="H168" t="s">
        <v>212</v>
      </c>
      <c r="I168">
        <v>4.82E-2</v>
      </c>
      <c r="J168">
        <v>1.1000000000000001</v>
      </c>
      <c r="K168">
        <v>25.1</v>
      </c>
      <c r="L168" t="s">
        <v>61</v>
      </c>
      <c r="M168" t="s">
        <v>213</v>
      </c>
      <c r="N168">
        <v>0.44900000000000001</v>
      </c>
      <c r="O168">
        <v>7.68</v>
      </c>
      <c r="P168">
        <v>-3.45</v>
      </c>
      <c r="R168" s="4">
        <v>1</v>
      </c>
      <c r="S168" s="4">
        <v>1</v>
      </c>
      <c r="T168" s="4"/>
      <c r="U168" s="4">
        <f t="shared" si="23"/>
        <v>25.1</v>
      </c>
      <c r="V168" s="4">
        <f t="shared" si="24"/>
        <v>25.1</v>
      </c>
      <c r="W168" s="4">
        <f t="shared" si="25"/>
        <v>25.1</v>
      </c>
      <c r="X168" s="4"/>
      <c r="Y168" s="4"/>
      <c r="Z168" s="7"/>
      <c r="AA168" s="7"/>
      <c r="AD168" s="4">
        <v>1</v>
      </c>
      <c r="AE168" s="4"/>
      <c r="AF168" s="24">
        <f t="shared" si="20"/>
        <v>-3.45</v>
      </c>
      <c r="AG168" s="6">
        <f t="shared" si="21"/>
        <v>-3.45</v>
      </c>
      <c r="AH168" s="4">
        <f t="shared" si="22"/>
        <v>-3.45</v>
      </c>
      <c r="AI168" s="4"/>
      <c r="AJ168" s="4"/>
      <c r="AK168" s="7"/>
      <c r="AL168" s="7"/>
      <c r="AO168" s="4"/>
      <c r="AP168" s="4"/>
      <c r="AQ168" s="4"/>
    </row>
    <row r="169" spans="1:43" x14ac:dyDescent="0.2">
      <c r="A169" s="1">
        <v>44126</v>
      </c>
      <c r="B169" t="s">
        <v>431</v>
      </c>
      <c r="C169" t="s">
        <v>314</v>
      </c>
      <c r="D169">
        <v>113</v>
      </c>
      <c r="E169">
        <v>1</v>
      </c>
      <c r="F169">
        <v>1</v>
      </c>
      <c r="G169" t="s">
        <v>60</v>
      </c>
      <c r="H169" t="s">
        <v>212</v>
      </c>
      <c r="I169">
        <v>7.2900000000000006E-2</v>
      </c>
      <c r="J169">
        <v>1.6</v>
      </c>
      <c r="K169">
        <v>40.6</v>
      </c>
      <c r="L169" t="s">
        <v>61</v>
      </c>
      <c r="M169" t="s">
        <v>213</v>
      </c>
      <c r="N169">
        <v>0.69499999999999995</v>
      </c>
      <c r="O169">
        <v>11.9</v>
      </c>
      <c r="P169">
        <v>329</v>
      </c>
      <c r="R169" s="4">
        <v>1</v>
      </c>
      <c r="S169" s="4">
        <v>1</v>
      </c>
      <c r="T169" s="4"/>
      <c r="U169" s="4">
        <f t="shared" si="23"/>
        <v>40.6</v>
      </c>
      <c r="V169" s="4">
        <f t="shared" si="24"/>
        <v>40.6</v>
      </c>
      <c r="W169" s="4">
        <f t="shared" si="25"/>
        <v>40.6</v>
      </c>
      <c r="X169" s="5"/>
      <c r="Y169" s="5"/>
      <c r="AB169" s="7"/>
      <c r="AC169" s="7"/>
      <c r="AD169" s="4">
        <v>1</v>
      </c>
      <c r="AE169" s="4"/>
      <c r="AF169" s="24">
        <f t="shared" si="20"/>
        <v>329</v>
      </c>
      <c r="AG169" s="6">
        <f t="shared" si="21"/>
        <v>329</v>
      </c>
      <c r="AH169" s="4">
        <f t="shared" si="22"/>
        <v>329</v>
      </c>
      <c r="AI169" s="5"/>
      <c r="AJ169" s="5"/>
      <c r="AM169" s="7"/>
      <c r="AN169" s="7"/>
      <c r="AO169" s="4"/>
      <c r="AP169" s="4"/>
      <c r="AQ169" s="4"/>
    </row>
    <row r="170" spans="1:43" x14ac:dyDescent="0.2">
      <c r="A170" s="1">
        <v>44126</v>
      </c>
      <c r="B170" t="s">
        <v>431</v>
      </c>
      <c r="C170" t="s">
        <v>315</v>
      </c>
      <c r="D170">
        <v>114</v>
      </c>
      <c r="E170">
        <v>1</v>
      </c>
      <c r="F170">
        <v>1</v>
      </c>
      <c r="G170" t="s">
        <v>60</v>
      </c>
      <c r="H170" t="s">
        <v>212</v>
      </c>
      <c r="I170">
        <v>7.5700000000000003E-2</v>
      </c>
      <c r="J170">
        <v>1.6</v>
      </c>
      <c r="K170">
        <v>40.5</v>
      </c>
      <c r="L170" t="s">
        <v>61</v>
      </c>
      <c r="M170" t="s">
        <v>213</v>
      </c>
      <c r="N170">
        <v>0.57099999999999995</v>
      </c>
      <c r="O170">
        <v>9.81</v>
      </c>
      <c r="P170">
        <v>165</v>
      </c>
      <c r="R170" s="4">
        <v>1</v>
      </c>
      <c r="S170" s="4">
        <v>1</v>
      </c>
      <c r="T170" s="4"/>
      <c r="U170" s="4">
        <f t="shared" si="23"/>
        <v>40.5</v>
      </c>
      <c r="V170" s="4">
        <f t="shared" si="24"/>
        <v>40.5</v>
      </c>
      <c r="W170" s="4">
        <f t="shared" si="25"/>
        <v>40.5</v>
      </c>
      <c r="X170" s="5"/>
      <c r="Y170" s="5"/>
      <c r="AD170" s="4">
        <v>1</v>
      </c>
      <c r="AE170" s="4"/>
      <c r="AF170" s="24">
        <f t="shared" si="20"/>
        <v>165</v>
      </c>
      <c r="AG170" s="6">
        <f t="shared" si="21"/>
        <v>165</v>
      </c>
      <c r="AH170" s="4">
        <f t="shared" si="22"/>
        <v>165</v>
      </c>
      <c r="AI170" s="5"/>
      <c r="AJ170" s="5"/>
      <c r="AO170" s="4"/>
      <c r="AP170" s="4"/>
      <c r="AQ170" s="4"/>
    </row>
    <row r="171" spans="1:43" x14ac:dyDescent="0.2">
      <c r="A171" s="1">
        <v>44126</v>
      </c>
      <c r="B171" t="s">
        <v>431</v>
      </c>
      <c r="C171" t="s">
        <v>316</v>
      </c>
      <c r="D171" s="28">
        <v>115</v>
      </c>
      <c r="E171">
        <v>1</v>
      </c>
      <c r="F171">
        <v>1</v>
      </c>
      <c r="G171" t="s">
        <v>60</v>
      </c>
      <c r="H171" t="s">
        <v>212</v>
      </c>
      <c r="I171">
        <v>4.2000000000000003E-2</v>
      </c>
      <c r="J171">
        <v>1.01</v>
      </c>
      <c r="K171">
        <v>22.4</v>
      </c>
      <c r="L171" t="s">
        <v>61</v>
      </c>
      <c r="M171" t="s">
        <v>213</v>
      </c>
      <c r="N171">
        <v>0.60699999999999998</v>
      </c>
      <c r="O171">
        <v>10.4</v>
      </c>
      <c r="P171">
        <v>210</v>
      </c>
      <c r="R171" s="4">
        <v>1</v>
      </c>
      <c r="S171" s="4">
        <v>1</v>
      </c>
      <c r="T171" s="4"/>
      <c r="U171" s="4">
        <f t="shared" si="23"/>
        <v>22.4</v>
      </c>
      <c r="V171" s="4">
        <f t="shared" si="24"/>
        <v>22.4</v>
      </c>
      <c r="W171" s="4">
        <f t="shared" si="25"/>
        <v>22.4</v>
      </c>
      <c r="Z171" s="7">
        <f>ABS(100*ABS(W171-W165)/AVERAGE(W171,W165))</f>
        <v>0.44543429844098631</v>
      </c>
      <c r="AA171" s="7" t="str">
        <f>IF(W171&gt;10, (IF((AND(Z171&gt;=0,Z171&lt;=20)=TRUE),"PASS","FAIL")),(IF((AND(Z171&gt;=0,Z171&lt;=50)=TRUE),"PASS","FAIL")))</f>
        <v>PASS</v>
      </c>
      <c r="AB171" s="7"/>
      <c r="AC171" s="7"/>
      <c r="AD171" s="4">
        <v>1</v>
      </c>
      <c r="AE171" s="4"/>
      <c r="AF171" s="24">
        <f t="shared" si="20"/>
        <v>210</v>
      </c>
      <c r="AG171" s="6">
        <f t="shared" si="21"/>
        <v>210</v>
      </c>
      <c r="AH171" s="4">
        <f t="shared" si="22"/>
        <v>210</v>
      </c>
      <c r="AK171" s="7">
        <f>ABS(100*ABS(AH171-AH165)/AVERAGE(AH171,AH165))</f>
        <v>14.569536423841059</v>
      </c>
      <c r="AL171" s="7" t="str">
        <f>IF(AH171&gt;10, (IF((AND(AK171&gt;=0,AK171&lt;=20)=TRUE),"PASS","FAIL")),(IF((AND(AK171&gt;=0,AK171&lt;=50)=TRUE),"PASS","FAIL")))</f>
        <v>PASS</v>
      </c>
      <c r="AM171" s="7"/>
      <c r="AN171" s="7"/>
      <c r="AO171" s="4"/>
      <c r="AP171" s="4"/>
      <c r="AQ171" s="4"/>
    </row>
    <row r="172" spans="1:43" x14ac:dyDescent="0.2">
      <c r="A172" s="1">
        <v>44126</v>
      </c>
      <c r="B172" t="s">
        <v>431</v>
      </c>
      <c r="C172" t="s">
        <v>317</v>
      </c>
      <c r="D172" s="28">
        <v>116</v>
      </c>
      <c r="E172">
        <v>1</v>
      </c>
      <c r="F172">
        <v>1</v>
      </c>
      <c r="G172" t="s">
        <v>60</v>
      </c>
      <c r="H172" t="s">
        <v>212</v>
      </c>
      <c r="I172">
        <v>0.124</v>
      </c>
      <c r="J172">
        <v>2.5499999999999998</v>
      </c>
      <c r="K172">
        <v>68.599999999999994</v>
      </c>
      <c r="L172" t="s">
        <v>61</v>
      </c>
      <c r="M172" t="s">
        <v>213</v>
      </c>
      <c r="N172">
        <v>0.748</v>
      </c>
      <c r="O172">
        <v>12.8</v>
      </c>
      <c r="P172">
        <v>394</v>
      </c>
      <c r="R172" s="4">
        <v>1</v>
      </c>
      <c r="S172" s="4">
        <v>1</v>
      </c>
      <c r="T172" s="4"/>
      <c r="U172" s="4">
        <f t="shared" si="23"/>
        <v>68.599999999999994</v>
      </c>
      <c r="V172" s="4">
        <f t="shared" si="24"/>
        <v>68.599999999999994</v>
      </c>
      <c r="W172" s="4">
        <f t="shared" si="25"/>
        <v>68.599999999999994</v>
      </c>
      <c r="X172" s="5"/>
      <c r="Y172" s="5"/>
      <c r="Z172" s="7"/>
      <c r="AA172" s="7"/>
      <c r="AB172" s="7">
        <f>100*((W172*10250)-(W170*10000))/(1000*250)</f>
        <v>119.25999999999995</v>
      </c>
      <c r="AC172" s="7" t="str">
        <f>IF(W172&gt;30, (IF((AND(AB172&gt;=80,AB172&lt;=120)=TRUE),"PASS","FAIL")),(IF((AND(AB172&gt;=50,AB172&lt;=150)=TRUE),"PASS","FAIL")))</f>
        <v>PASS</v>
      </c>
      <c r="AD172" s="4">
        <v>1</v>
      </c>
      <c r="AE172" s="4"/>
      <c r="AF172" s="24">
        <f t="shared" si="20"/>
        <v>394</v>
      </c>
      <c r="AG172" s="6">
        <f t="shared" si="21"/>
        <v>394</v>
      </c>
      <c r="AH172" s="4">
        <f t="shared" si="22"/>
        <v>394</v>
      </c>
      <c r="AI172" s="5"/>
      <c r="AJ172" s="5"/>
      <c r="AK172" s="7"/>
      <c r="AL172" s="7"/>
      <c r="AM172" s="7">
        <f>100*((AH172*10250)-(AH170*10000))/(10000*250)</f>
        <v>95.54</v>
      </c>
      <c r="AN172" s="7" t="str">
        <f>IF(AH172&gt;30, (IF((AND(AM172&gt;=80,AM172&lt;=120)=TRUE),"PASS","FAIL")),(IF((AND(AM172&gt;=50,AM172&lt;=150)=TRUE),"PASS","FAIL")))</f>
        <v>PASS</v>
      </c>
      <c r="AO172" s="4"/>
      <c r="AP172" s="4"/>
      <c r="AQ172" s="4"/>
    </row>
    <row r="173" spans="1:43" x14ac:dyDescent="0.2">
      <c r="A173" s="1">
        <v>44126</v>
      </c>
      <c r="B173" t="s">
        <v>431</v>
      </c>
      <c r="C173" t="s">
        <v>318</v>
      </c>
      <c r="D173">
        <v>117</v>
      </c>
      <c r="E173">
        <v>1</v>
      </c>
      <c r="F173">
        <v>1</v>
      </c>
      <c r="G173" t="s">
        <v>60</v>
      </c>
      <c r="H173" t="s">
        <v>212</v>
      </c>
      <c r="I173">
        <v>7.9799999999999996E-2</v>
      </c>
      <c r="J173">
        <v>1.72</v>
      </c>
      <c r="K173">
        <v>44.1</v>
      </c>
      <c r="L173" t="s">
        <v>61</v>
      </c>
      <c r="M173" t="s">
        <v>213</v>
      </c>
      <c r="N173">
        <v>0.84799999999999998</v>
      </c>
      <c r="O173">
        <v>14.6</v>
      </c>
      <c r="P173">
        <v>531</v>
      </c>
      <c r="R173" s="4">
        <v>1</v>
      </c>
      <c r="S173" s="4">
        <v>1</v>
      </c>
      <c r="T173" s="4"/>
      <c r="U173" s="4">
        <f t="shared" si="23"/>
        <v>44.1</v>
      </c>
      <c r="V173" s="4">
        <f t="shared" si="24"/>
        <v>44.1</v>
      </c>
      <c r="W173" s="4">
        <f t="shared" si="25"/>
        <v>44.1</v>
      </c>
      <c r="X173" s="5"/>
      <c r="Y173" s="5"/>
      <c r="AD173" s="4">
        <v>1</v>
      </c>
      <c r="AE173" s="4"/>
      <c r="AF173" s="24">
        <f t="shared" si="20"/>
        <v>531</v>
      </c>
      <c r="AG173" s="6">
        <f t="shared" si="21"/>
        <v>531</v>
      </c>
      <c r="AH173" s="4">
        <f t="shared" si="22"/>
        <v>531</v>
      </c>
      <c r="AI173" s="5"/>
      <c r="AJ173" s="5"/>
      <c r="AO173" s="4"/>
      <c r="AP173" s="4"/>
      <c r="AQ173" s="4"/>
    </row>
    <row r="174" spans="1:43" x14ac:dyDescent="0.2">
      <c r="A174" s="1">
        <v>44126</v>
      </c>
      <c r="B174" t="s">
        <v>431</v>
      </c>
      <c r="C174" t="s">
        <v>429</v>
      </c>
      <c r="D174">
        <v>7</v>
      </c>
      <c r="E174">
        <v>1</v>
      </c>
      <c r="F174">
        <v>1</v>
      </c>
      <c r="G174" t="s">
        <v>60</v>
      </c>
      <c r="H174" t="s">
        <v>212</v>
      </c>
      <c r="I174">
        <v>4.58E-2</v>
      </c>
      <c r="J174">
        <v>1.1100000000000001</v>
      </c>
      <c r="K174">
        <v>25.4</v>
      </c>
      <c r="L174" t="s">
        <v>61</v>
      </c>
      <c r="M174" t="s">
        <v>213</v>
      </c>
      <c r="N174">
        <v>0.60699999999999998</v>
      </c>
      <c r="O174">
        <v>10.4</v>
      </c>
      <c r="P174">
        <v>208</v>
      </c>
      <c r="R174" s="4">
        <v>1</v>
      </c>
      <c r="S174" s="4">
        <v>1</v>
      </c>
      <c r="T174" s="4"/>
      <c r="U174" s="4">
        <f t="shared" si="23"/>
        <v>25.4</v>
      </c>
      <c r="V174" s="4">
        <f t="shared" si="24"/>
        <v>25.4</v>
      </c>
      <c r="W174" s="4">
        <f t="shared" si="25"/>
        <v>25.4</v>
      </c>
      <c r="X174" s="5">
        <f>100*(W174-25)/25</f>
        <v>1.5999999999999943</v>
      </c>
      <c r="Y174" s="5" t="str">
        <f>IF((ABS(X174))&lt;=20,"PASS","FAIL")</f>
        <v>PASS</v>
      </c>
      <c r="Z174" s="7"/>
      <c r="AA174" s="7"/>
      <c r="AB174" s="7"/>
      <c r="AC174" s="7"/>
      <c r="AD174" s="4">
        <v>1</v>
      </c>
      <c r="AE174" s="4"/>
      <c r="AF174" s="24">
        <f t="shared" si="20"/>
        <v>208</v>
      </c>
      <c r="AG174" s="6">
        <f t="shared" si="21"/>
        <v>208</v>
      </c>
      <c r="AH174" s="4">
        <f t="shared" si="22"/>
        <v>208</v>
      </c>
      <c r="AI174" s="5">
        <f>100*(AH174-250)/250</f>
        <v>-16.8</v>
      </c>
      <c r="AJ174" s="5" t="str">
        <f>IF((ABS(AI174))&lt;=20,"PASS","FAIL")</f>
        <v>PASS</v>
      </c>
      <c r="AK174" s="7"/>
      <c r="AL174" s="7"/>
      <c r="AM174" s="7"/>
      <c r="AN174" s="7"/>
      <c r="AO174" s="4"/>
      <c r="AP174" s="4"/>
      <c r="AQ174" s="4"/>
    </row>
    <row r="175" spans="1:43" x14ac:dyDescent="0.2">
      <c r="A175" s="1">
        <v>44126</v>
      </c>
      <c r="B175" t="s">
        <v>431</v>
      </c>
      <c r="C175" t="s">
        <v>66</v>
      </c>
      <c r="D175" t="s">
        <v>11</v>
      </c>
      <c r="E175">
        <v>1</v>
      </c>
      <c r="F175">
        <v>1</v>
      </c>
      <c r="G175" t="s">
        <v>60</v>
      </c>
      <c r="H175" t="s">
        <v>212</v>
      </c>
      <c r="I175">
        <v>-1.32E-2</v>
      </c>
      <c r="J175">
        <v>-0.30099999999999999</v>
      </c>
      <c r="K175">
        <v>-19.3</v>
      </c>
      <c r="L175" t="s">
        <v>61</v>
      </c>
      <c r="M175" t="s">
        <v>213</v>
      </c>
      <c r="N175">
        <v>-3.4399999999999999E-3</v>
      </c>
      <c r="O175">
        <v>-2.63E-2</v>
      </c>
      <c r="P175">
        <v>-630</v>
      </c>
      <c r="R175" s="4">
        <v>1</v>
      </c>
      <c r="S175" s="4">
        <v>1</v>
      </c>
      <c r="T175" s="4"/>
      <c r="U175" s="4">
        <f t="shared" si="23"/>
        <v>-19.3</v>
      </c>
      <c r="V175" s="4">
        <f t="shared" si="24"/>
        <v>-19.3</v>
      </c>
      <c r="W175" s="4">
        <f t="shared" si="25"/>
        <v>-19.3</v>
      </c>
      <c r="Z175" s="7"/>
      <c r="AA175" s="7"/>
      <c r="AB175" s="7"/>
      <c r="AC175" s="7"/>
      <c r="AD175" s="4">
        <v>1</v>
      </c>
      <c r="AE175" s="4"/>
      <c r="AF175" s="24">
        <f t="shared" si="20"/>
        <v>-630</v>
      </c>
      <c r="AG175" s="6">
        <f t="shared" si="21"/>
        <v>-630</v>
      </c>
      <c r="AH175" s="4">
        <f t="shared" si="22"/>
        <v>-630</v>
      </c>
      <c r="AK175" s="7"/>
      <c r="AL175" s="7"/>
      <c r="AM175" s="7"/>
      <c r="AN175" s="7"/>
      <c r="AO175" s="4"/>
      <c r="AP175" s="4"/>
      <c r="AQ175" s="4"/>
    </row>
    <row r="176" spans="1:43" x14ac:dyDescent="0.2">
      <c r="A176" s="1">
        <v>44126</v>
      </c>
      <c r="B176" t="s">
        <v>431</v>
      </c>
      <c r="C176" t="s">
        <v>319</v>
      </c>
      <c r="D176">
        <v>118</v>
      </c>
      <c r="E176">
        <v>1</v>
      </c>
      <c r="F176">
        <v>1</v>
      </c>
      <c r="G176" t="s">
        <v>60</v>
      </c>
      <c r="H176" t="s">
        <v>212</v>
      </c>
      <c r="I176">
        <v>4.9500000000000002E-2</v>
      </c>
      <c r="J176">
        <v>1.19</v>
      </c>
      <c r="K176">
        <v>27.9</v>
      </c>
      <c r="L176" t="s">
        <v>61</v>
      </c>
      <c r="M176" t="s">
        <v>213</v>
      </c>
      <c r="N176">
        <v>0.57099999999999995</v>
      </c>
      <c r="O176">
        <v>9.82</v>
      </c>
      <c r="P176">
        <v>166</v>
      </c>
      <c r="R176" s="4">
        <v>1</v>
      </c>
      <c r="S176" s="4">
        <v>1</v>
      </c>
      <c r="T176" s="4"/>
      <c r="U176" s="4">
        <f t="shared" si="23"/>
        <v>27.9</v>
      </c>
      <c r="V176" s="4">
        <f t="shared" si="24"/>
        <v>27.9</v>
      </c>
      <c r="W176" s="4">
        <f t="shared" si="25"/>
        <v>27.9</v>
      </c>
      <c r="X176" s="5"/>
      <c r="Y176" s="5"/>
      <c r="Z176" s="7"/>
      <c r="AA176" s="7"/>
      <c r="AB176" s="4"/>
      <c r="AC176" s="4"/>
      <c r="AD176" s="4">
        <v>1</v>
      </c>
      <c r="AE176" s="4"/>
      <c r="AF176" s="24">
        <f t="shared" si="20"/>
        <v>166</v>
      </c>
      <c r="AG176" s="6">
        <f t="shared" si="21"/>
        <v>166</v>
      </c>
      <c r="AH176" s="4">
        <f t="shared" si="22"/>
        <v>166</v>
      </c>
      <c r="AI176" s="5"/>
      <c r="AJ176" s="5"/>
      <c r="AK176" s="7"/>
      <c r="AL176" s="7"/>
      <c r="AM176" s="4"/>
      <c r="AN176" s="4"/>
      <c r="AO176" s="4"/>
      <c r="AP176" s="4"/>
      <c r="AQ176" s="4"/>
    </row>
    <row r="177" spans="1:43" x14ac:dyDescent="0.2">
      <c r="A177" s="1">
        <v>44126</v>
      </c>
      <c r="B177" t="s">
        <v>431</v>
      </c>
      <c r="C177" t="s">
        <v>320</v>
      </c>
      <c r="D177">
        <v>119</v>
      </c>
      <c r="E177">
        <v>1</v>
      </c>
      <c r="F177">
        <v>1</v>
      </c>
      <c r="G177" t="s">
        <v>60</v>
      </c>
      <c r="H177" t="s">
        <v>212</v>
      </c>
      <c r="I177">
        <v>3.6999999999999998E-2</v>
      </c>
      <c r="J177">
        <v>0.93500000000000005</v>
      </c>
      <c r="K177">
        <v>20</v>
      </c>
      <c r="L177" t="s">
        <v>61</v>
      </c>
      <c r="M177" t="s">
        <v>213</v>
      </c>
      <c r="N177">
        <v>0.52900000000000003</v>
      </c>
      <c r="O177">
        <v>9.5500000000000007</v>
      </c>
      <c r="P177">
        <v>144</v>
      </c>
      <c r="R177" s="4">
        <v>1</v>
      </c>
      <c r="S177" s="4">
        <v>1</v>
      </c>
      <c r="T177" s="4"/>
      <c r="U177" s="4">
        <f t="shared" si="23"/>
        <v>20</v>
      </c>
      <c r="V177" s="4">
        <f t="shared" si="24"/>
        <v>20</v>
      </c>
      <c r="W177" s="4">
        <f t="shared" si="25"/>
        <v>20</v>
      </c>
      <c r="X177" s="5"/>
      <c r="Y177" s="5"/>
      <c r="Z177" s="4"/>
      <c r="AA177" s="4"/>
      <c r="AB177" s="7"/>
      <c r="AC177" s="7"/>
      <c r="AD177" s="4">
        <v>1</v>
      </c>
      <c r="AE177" s="4"/>
      <c r="AF177" s="24">
        <f t="shared" si="20"/>
        <v>144</v>
      </c>
      <c r="AG177" s="6">
        <f t="shared" si="21"/>
        <v>144</v>
      </c>
      <c r="AH177" s="4">
        <f t="shared" si="22"/>
        <v>144</v>
      </c>
      <c r="AI177" s="5"/>
      <c r="AJ177" s="5"/>
      <c r="AK177" s="4"/>
      <c r="AL177" s="4"/>
      <c r="AM177" s="7"/>
      <c r="AN177" s="7"/>
      <c r="AO177" s="4"/>
      <c r="AP177" s="4"/>
      <c r="AQ177" s="4"/>
    </row>
    <row r="178" spans="1:43" x14ac:dyDescent="0.2">
      <c r="A178" s="1">
        <v>44126</v>
      </c>
      <c r="B178" t="s">
        <v>431</v>
      </c>
      <c r="C178" t="s">
        <v>321</v>
      </c>
      <c r="D178">
        <v>120</v>
      </c>
      <c r="E178">
        <v>1</v>
      </c>
      <c r="F178">
        <v>1</v>
      </c>
      <c r="G178" t="s">
        <v>60</v>
      </c>
      <c r="H178" t="s">
        <v>212</v>
      </c>
      <c r="I178">
        <v>9.2999999999999999E-2</v>
      </c>
      <c r="J178">
        <v>1.94</v>
      </c>
      <c r="K178">
        <v>50.6</v>
      </c>
      <c r="L178" t="s">
        <v>61</v>
      </c>
      <c r="M178" t="s">
        <v>213</v>
      </c>
      <c r="N178">
        <v>2.0199999999999999E-2</v>
      </c>
      <c r="O178">
        <v>0.39600000000000002</v>
      </c>
      <c r="P178">
        <v>-595</v>
      </c>
      <c r="R178" s="4">
        <v>1</v>
      </c>
      <c r="S178" s="4">
        <v>1</v>
      </c>
      <c r="T178" s="4"/>
      <c r="U178" s="4">
        <f t="shared" si="23"/>
        <v>50.6</v>
      </c>
      <c r="V178" s="4">
        <f t="shared" si="24"/>
        <v>50.6</v>
      </c>
      <c r="W178" s="4">
        <f t="shared" si="25"/>
        <v>50.6</v>
      </c>
      <c r="X178" s="5"/>
      <c r="Y178" s="5"/>
      <c r="Z178" s="4"/>
      <c r="AA178" s="4"/>
      <c r="AB178" s="5"/>
      <c r="AC178" s="5"/>
      <c r="AD178" s="4">
        <v>1</v>
      </c>
      <c r="AE178" s="4"/>
      <c r="AF178" s="24">
        <f t="shared" si="20"/>
        <v>-595</v>
      </c>
      <c r="AG178" s="6">
        <f t="shared" si="21"/>
        <v>-595</v>
      </c>
      <c r="AH178" s="4">
        <f t="shared" si="22"/>
        <v>-595</v>
      </c>
      <c r="AI178" s="5"/>
      <c r="AJ178" s="5"/>
      <c r="AK178" s="4"/>
      <c r="AL178" s="4"/>
      <c r="AM178" s="5"/>
      <c r="AN178" s="5"/>
      <c r="AO178" s="4"/>
      <c r="AP178" s="4"/>
      <c r="AQ178" s="4"/>
    </row>
    <row r="179" spans="1:43" x14ac:dyDescent="0.2">
      <c r="A179" s="1">
        <v>44126</v>
      </c>
      <c r="B179" t="s">
        <v>431</v>
      </c>
      <c r="C179" t="s">
        <v>322</v>
      </c>
      <c r="D179">
        <v>121</v>
      </c>
      <c r="E179">
        <v>1</v>
      </c>
      <c r="F179">
        <v>1</v>
      </c>
      <c r="G179" t="s">
        <v>60</v>
      </c>
      <c r="H179" t="s">
        <v>212</v>
      </c>
      <c r="I179">
        <v>5.67E-2</v>
      </c>
      <c r="J179">
        <v>1.27</v>
      </c>
      <c r="K179">
        <v>30.3</v>
      </c>
      <c r="L179" t="s">
        <v>61</v>
      </c>
      <c r="M179" t="s">
        <v>213</v>
      </c>
      <c r="N179">
        <v>1.23</v>
      </c>
      <c r="O179">
        <v>20.399999999999999</v>
      </c>
      <c r="P179">
        <v>963</v>
      </c>
      <c r="R179" s="4">
        <v>1</v>
      </c>
      <c r="S179" s="4">
        <v>1</v>
      </c>
      <c r="T179" s="4"/>
      <c r="U179" s="4">
        <f t="shared" si="23"/>
        <v>30.3</v>
      </c>
      <c r="V179" s="4">
        <f t="shared" si="24"/>
        <v>30.3</v>
      </c>
      <c r="W179" s="4">
        <f t="shared" si="25"/>
        <v>30.3</v>
      </c>
      <c r="X179" s="5"/>
      <c r="Y179" s="5"/>
      <c r="AD179" s="4">
        <v>1</v>
      </c>
      <c r="AE179" s="4"/>
      <c r="AF179" s="24">
        <f t="shared" si="20"/>
        <v>963</v>
      </c>
      <c r="AG179" s="6">
        <f t="shared" si="21"/>
        <v>963</v>
      </c>
      <c r="AH179" s="4">
        <f t="shared" si="22"/>
        <v>963</v>
      </c>
      <c r="AI179" s="5"/>
      <c r="AJ179" s="5"/>
      <c r="AO179" s="4"/>
      <c r="AP179" s="4"/>
      <c r="AQ179" s="4"/>
    </row>
    <row r="180" spans="1:43" x14ac:dyDescent="0.2">
      <c r="A180" s="1">
        <v>44126</v>
      </c>
      <c r="B180" t="s">
        <v>431</v>
      </c>
      <c r="C180" t="s">
        <v>323</v>
      </c>
      <c r="D180">
        <v>122</v>
      </c>
      <c r="E180">
        <v>1</v>
      </c>
      <c r="F180">
        <v>1</v>
      </c>
      <c r="G180" t="s">
        <v>60</v>
      </c>
      <c r="H180" t="s">
        <v>212</v>
      </c>
      <c r="I180">
        <v>5.4199999999999998E-2</v>
      </c>
      <c r="J180">
        <v>1.23</v>
      </c>
      <c r="K180">
        <v>29.2</v>
      </c>
      <c r="L180" t="s">
        <v>61</v>
      </c>
      <c r="M180" t="s">
        <v>213</v>
      </c>
      <c r="N180">
        <v>0.61799999999999999</v>
      </c>
      <c r="O180">
        <v>10.3</v>
      </c>
      <c r="P180">
        <v>202</v>
      </c>
      <c r="R180" s="4">
        <v>1</v>
      </c>
      <c r="S180" s="4">
        <v>1</v>
      </c>
      <c r="T180" s="4"/>
      <c r="U180" s="4">
        <f t="shared" si="23"/>
        <v>29.2</v>
      </c>
      <c r="V180" s="4">
        <f t="shared" si="24"/>
        <v>29.2</v>
      </c>
      <c r="W180" s="4">
        <f t="shared" si="25"/>
        <v>29.2</v>
      </c>
      <c r="AD180" s="4">
        <v>1</v>
      </c>
      <c r="AE180" s="4"/>
      <c r="AF180" s="24">
        <f t="shared" si="20"/>
        <v>202</v>
      </c>
      <c r="AG180" s="6">
        <f t="shared" si="21"/>
        <v>202</v>
      </c>
      <c r="AH180" s="4">
        <f t="shared" si="22"/>
        <v>202</v>
      </c>
      <c r="AO180" s="4"/>
      <c r="AP180" s="4"/>
      <c r="AQ180" s="4"/>
    </row>
    <row r="181" spans="1:43" x14ac:dyDescent="0.2">
      <c r="A181" s="1">
        <v>44126</v>
      </c>
      <c r="B181" t="s">
        <v>431</v>
      </c>
      <c r="C181" t="s">
        <v>324</v>
      </c>
      <c r="D181">
        <v>123</v>
      </c>
      <c r="E181">
        <v>1</v>
      </c>
      <c r="F181">
        <v>1</v>
      </c>
      <c r="G181" t="s">
        <v>60</v>
      </c>
      <c r="H181" t="s">
        <v>212</v>
      </c>
      <c r="I181">
        <v>4.5499999999999999E-2</v>
      </c>
      <c r="J181">
        <v>1.0900000000000001</v>
      </c>
      <c r="K181">
        <v>24.9</v>
      </c>
      <c r="L181" t="s">
        <v>61</v>
      </c>
      <c r="M181" t="s">
        <v>213</v>
      </c>
      <c r="N181">
        <v>0.59699999999999998</v>
      </c>
      <c r="O181">
        <v>9.8699999999999992</v>
      </c>
      <c r="P181">
        <v>169</v>
      </c>
      <c r="R181" s="4">
        <v>1</v>
      </c>
      <c r="S181" s="4">
        <v>1</v>
      </c>
      <c r="T181" s="4"/>
      <c r="U181" s="4">
        <f t="shared" si="23"/>
        <v>24.9</v>
      </c>
      <c r="V181" s="4">
        <f t="shared" si="24"/>
        <v>24.9</v>
      </c>
      <c r="W181" s="4">
        <f t="shared" si="25"/>
        <v>24.9</v>
      </c>
      <c r="X181" s="5"/>
      <c r="Y181" s="5"/>
      <c r="Z181" s="7"/>
      <c r="AA181" s="7"/>
      <c r="AD181" s="4">
        <v>1</v>
      </c>
      <c r="AE181" s="4"/>
      <c r="AF181" s="24">
        <f t="shared" si="20"/>
        <v>169</v>
      </c>
      <c r="AG181" s="6">
        <f t="shared" si="21"/>
        <v>169</v>
      </c>
      <c r="AH181" s="4">
        <f t="shared" si="22"/>
        <v>169</v>
      </c>
      <c r="AI181" s="5"/>
      <c r="AJ181" s="5"/>
      <c r="AK181" s="7"/>
      <c r="AL181" s="7"/>
      <c r="AO181" s="4"/>
      <c r="AP181" s="4"/>
      <c r="AQ181" s="4"/>
    </row>
    <row r="182" spans="1:43" x14ac:dyDescent="0.2">
      <c r="A182" s="1">
        <v>44126</v>
      </c>
      <c r="B182" t="s">
        <v>431</v>
      </c>
      <c r="C182" t="s">
        <v>325</v>
      </c>
      <c r="D182">
        <v>124</v>
      </c>
      <c r="E182">
        <v>1</v>
      </c>
      <c r="F182">
        <v>1</v>
      </c>
      <c r="G182" t="s">
        <v>60</v>
      </c>
      <c r="H182" t="s">
        <v>212</v>
      </c>
      <c r="I182">
        <v>0.186</v>
      </c>
      <c r="J182">
        <v>3.66</v>
      </c>
      <c r="K182">
        <v>100</v>
      </c>
      <c r="L182" t="s">
        <v>61</v>
      </c>
      <c r="M182" t="s">
        <v>213</v>
      </c>
      <c r="N182">
        <v>0.874</v>
      </c>
      <c r="O182">
        <v>14.6</v>
      </c>
      <c r="P182">
        <v>537</v>
      </c>
      <c r="R182" s="4">
        <v>1</v>
      </c>
      <c r="S182" s="4">
        <v>1</v>
      </c>
      <c r="T182" s="4"/>
      <c r="U182" s="4">
        <f t="shared" si="23"/>
        <v>100</v>
      </c>
      <c r="V182" s="4">
        <f t="shared" si="24"/>
        <v>100</v>
      </c>
      <c r="W182" s="4">
        <f t="shared" si="25"/>
        <v>100</v>
      </c>
      <c r="X182" s="5"/>
      <c r="Y182" s="5"/>
      <c r="AB182" s="7"/>
      <c r="AC182" s="7"/>
      <c r="AD182" s="4">
        <v>1</v>
      </c>
      <c r="AE182" s="4"/>
      <c r="AF182" s="24">
        <f t="shared" si="20"/>
        <v>537</v>
      </c>
      <c r="AG182" s="6">
        <f t="shared" si="21"/>
        <v>537</v>
      </c>
      <c r="AH182" s="4">
        <f t="shared" si="22"/>
        <v>537</v>
      </c>
      <c r="AI182" s="5"/>
      <c r="AJ182" s="5"/>
      <c r="AM182" s="7"/>
      <c r="AN182" s="7"/>
      <c r="AO182" s="4"/>
      <c r="AP182" s="4"/>
      <c r="AQ182" s="4"/>
    </row>
    <row r="183" spans="1:43" x14ac:dyDescent="0.2">
      <c r="A183" s="1">
        <v>44126</v>
      </c>
      <c r="B183" t="s">
        <v>431</v>
      </c>
      <c r="C183" t="s">
        <v>326</v>
      </c>
      <c r="D183">
        <v>125</v>
      </c>
      <c r="E183">
        <v>1</v>
      </c>
      <c r="F183">
        <v>1</v>
      </c>
      <c r="G183" t="s">
        <v>60</v>
      </c>
      <c r="H183" t="s">
        <v>212</v>
      </c>
      <c r="I183">
        <v>4.5499999999999999E-2</v>
      </c>
      <c r="J183">
        <v>1.08</v>
      </c>
      <c r="K183">
        <v>24.4</v>
      </c>
      <c r="L183" t="s">
        <v>61</v>
      </c>
      <c r="M183" t="s">
        <v>213</v>
      </c>
      <c r="N183">
        <v>0.56499999999999995</v>
      </c>
      <c r="O183">
        <v>9.52</v>
      </c>
      <c r="P183">
        <v>142</v>
      </c>
      <c r="R183" s="4">
        <v>1</v>
      </c>
      <c r="S183" s="4">
        <v>1</v>
      </c>
      <c r="T183" s="4"/>
      <c r="U183" s="4">
        <f t="shared" si="23"/>
        <v>24.4</v>
      </c>
      <c r="V183" s="4">
        <f t="shared" si="24"/>
        <v>24.4</v>
      </c>
      <c r="W183" s="4">
        <f t="shared" si="25"/>
        <v>24.4</v>
      </c>
      <c r="X183" s="5"/>
      <c r="Y183" s="5"/>
      <c r="Z183" s="4"/>
      <c r="AA183" s="4"/>
      <c r="AB183" s="5"/>
      <c r="AC183" s="5"/>
      <c r="AD183" s="4">
        <v>1</v>
      </c>
      <c r="AE183" s="4"/>
      <c r="AF183" s="24">
        <f t="shared" si="20"/>
        <v>142</v>
      </c>
      <c r="AG183" s="6">
        <f t="shared" si="21"/>
        <v>142</v>
      </c>
      <c r="AH183" s="4">
        <f t="shared" si="22"/>
        <v>142</v>
      </c>
      <c r="AI183" s="5"/>
      <c r="AJ183" s="5"/>
      <c r="AK183" s="4"/>
      <c r="AL183" s="4"/>
      <c r="AM183" s="5"/>
      <c r="AN183" s="5"/>
      <c r="AO183" s="4"/>
      <c r="AP183" s="4"/>
      <c r="AQ183" s="4"/>
    </row>
    <row r="184" spans="1:43" x14ac:dyDescent="0.2">
      <c r="A184" s="1">
        <v>44126</v>
      </c>
      <c r="B184" t="s">
        <v>431</v>
      </c>
      <c r="C184" t="s">
        <v>327</v>
      </c>
      <c r="D184">
        <v>126</v>
      </c>
      <c r="E184">
        <v>1</v>
      </c>
      <c r="F184">
        <v>1</v>
      </c>
      <c r="G184" t="s">
        <v>60</v>
      </c>
      <c r="H184" t="s">
        <v>212</v>
      </c>
      <c r="I184">
        <v>4.3499999999999997E-2</v>
      </c>
      <c r="J184">
        <v>1.06</v>
      </c>
      <c r="K184">
        <v>23.9</v>
      </c>
      <c r="L184" t="s">
        <v>61</v>
      </c>
      <c r="M184" t="s">
        <v>213</v>
      </c>
      <c r="N184">
        <v>0.63700000000000001</v>
      </c>
      <c r="O184">
        <v>10.7</v>
      </c>
      <c r="P184">
        <v>236</v>
      </c>
      <c r="R184" s="4">
        <v>1</v>
      </c>
      <c r="S184" s="4">
        <v>1</v>
      </c>
      <c r="T184" s="4"/>
      <c r="U184" s="4">
        <f t="shared" si="23"/>
        <v>23.9</v>
      </c>
      <c r="V184" s="4">
        <f t="shared" si="24"/>
        <v>23.9</v>
      </c>
      <c r="W184" s="4">
        <f t="shared" si="25"/>
        <v>23.9</v>
      </c>
      <c r="Z184" s="7"/>
      <c r="AA184" s="7"/>
      <c r="AD184" s="4">
        <v>1</v>
      </c>
      <c r="AE184" s="4"/>
      <c r="AF184" s="24">
        <f t="shared" si="20"/>
        <v>236</v>
      </c>
      <c r="AG184" s="6">
        <f t="shared" si="21"/>
        <v>236</v>
      </c>
      <c r="AH184" s="4">
        <f t="shared" si="22"/>
        <v>236</v>
      </c>
      <c r="AK184" s="7"/>
      <c r="AL184" s="7"/>
      <c r="AO184" s="4"/>
      <c r="AP184" s="4"/>
      <c r="AQ184" s="4"/>
    </row>
    <row r="185" spans="1:43" x14ac:dyDescent="0.2">
      <c r="A185" s="1">
        <v>44126</v>
      </c>
      <c r="B185" t="s">
        <v>431</v>
      </c>
      <c r="C185" t="s">
        <v>328</v>
      </c>
      <c r="D185" s="28">
        <v>127</v>
      </c>
      <c r="E185">
        <v>1</v>
      </c>
      <c r="F185">
        <v>1</v>
      </c>
      <c r="G185" t="s">
        <v>60</v>
      </c>
      <c r="H185" t="s">
        <v>212</v>
      </c>
      <c r="I185">
        <v>5.5800000000000002E-2</v>
      </c>
      <c r="J185">
        <v>1.25</v>
      </c>
      <c r="K185">
        <v>29.7</v>
      </c>
      <c r="L185" t="s">
        <v>61</v>
      </c>
      <c r="M185" t="s">
        <v>213</v>
      </c>
      <c r="N185">
        <v>1.1399999999999999</v>
      </c>
      <c r="O185">
        <v>19.100000000000001</v>
      </c>
      <c r="P185">
        <v>868</v>
      </c>
      <c r="R185" s="4">
        <v>1</v>
      </c>
      <c r="S185" s="4">
        <v>1</v>
      </c>
      <c r="T185" s="4"/>
      <c r="U185" s="4">
        <f t="shared" si="23"/>
        <v>29.7</v>
      </c>
      <c r="V185" s="4">
        <f t="shared" si="24"/>
        <v>29.7</v>
      </c>
      <c r="W185" s="4">
        <f t="shared" si="25"/>
        <v>29.7</v>
      </c>
      <c r="X185" s="5"/>
      <c r="Y185" s="5"/>
      <c r="Z185" s="7">
        <f>ABS(100*ABS(W185-W179)/AVERAGE(W185,W179))</f>
        <v>2.0000000000000049</v>
      </c>
      <c r="AA185" s="7" t="str">
        <f>IF(W185&gt;10, (IF((AND(Z185&gt;=0,Z185&lt;=20)=TRUE),"PASS","FAIL")),(IF((AND(Z185&gt;=0,Z185&lt;=50)=TRUE),"PASS","FAIL")))</f>
        <v>PASS</v>
      </c>
      <c r="AB185" s="7"/>
      <c r="AC185" s="7"/>
      <c r="AD185" s="4">
        <v>1</v>
      </c>
      <c r="AE185" s="4"/>
      <c r="AF185" s="24">
        <f t="shared" si="20"/>
        <v>868</v>
      </c>
      <c r="AG185" s="6">
        <f t="shared" si="21"/>
        <v>868</v>
      </c>
      <c r="AH185" s="4">
        <f t="shared" si="22"/>
        <v>868</v>
      </c>
      <c r="AI185" s="5"/>
      <c r="AJ185" s="5"/>
      <c r="AK185" s="7">
        <f>ABS(100*ABS(AH185-AH179)/AVERAGE(AH185,AH179))</f>
        <v>10.376843255051885</v>
      </c>
      <c r="AL185" s="7" t="str">
        <f>IF(AH185&gt;10, (IF((AND(AK185&gt;=0,AK185&lt;=20)=TRUE),"PASS","FAIL")),(IF((AND(AK185&gt;=0,AK185&lt;=50)=TRUE),"PASS","FAIL")))</f>
        <v>PASS</v>
      </c>
      <c r="AM185" s="7"/>
      <c r="AN185" s="7"/>
      <c r="AO185" s="4"/>
      <c r="AP185" s="4"/>
      <c r="AQ185" s="4"/>
    </row>
    <row r="186" spans="1:43" x14ac:dyDescent="0.2">
      <c r="A186" s="1">
        <v>44126</v>
      </c>
      <c r="B186" t="s">
        <v>431</v>
      </c>
      <c r="C186" t="s">
        <v>429</v>
      </c>
      <c r="D186">
        <v>7</v>
      </c>
      <c r="E186">
        <v>1</v>
      </c>
      <c r="F186">
        <v>1</v>
      </c>
      <c r="G186" t="s">
        <v>60</v>
      </c>
      <c r="H186" t="s">
        <v>212</v>
      </c>
      <c r="I186">
        <v>4.4600000000000001E-2</v>
      </c>
      <c r="J186">
        <v>1.07</v>
      </c>
      <c r="K186">
        <v>24.2</v>
      </c>
      <c r="L186" t="s">
        <v>61</v>
      </c>
      <c r="M186" t="s">
        <v>213</v>
      </c>
      <c r="N186">
        <v>0.64</v>
      </c>
      <c r="O186">
        <v>10.7</v>
      </c>
      <c r="P186">
        <v>235</v>
      </c>
      <c r="R186" s="4">
        <v>1</v>
      </c>
      <c r="S186" s="4">
        <v>1</v>
      </c>
      <c r="T186" s="4"/>
      <c r="U186" s="4">
        <f t="shared" si="23"/>
        <v>24.2</v>
      </c>
      <c r="V186" s="4">
        <f t="shared" si="24"/>
        <v>24.2</v>
      </c>
      <c r="W186" s="4">
        <f t="shared" si="25"/>
        <v>24.2</v>
      </c>
      <c r="X186" s="5">
        <f>100*(W186-25)/25</f>
        <v>-3.2000000000000028</v>
      </c>
      <c r="Y186" s="5" t="str">
        <f>IF((ABS(X186))&lt;=20,"PASS","FAIL")</f>
        <v>PASS</v>
      </c>
      <c r="Z186" s="7"/>
      <c r="AA186" s="7"/>
      <c r="AB186" s="7"/>
      <c r="AC186" s="7"/>
      <c r="AD186" s="4">
        <v>1</v>
      </c>
      <c r="AE186" s="4"/>
      <c r="AF186" s="24">
        <f t="shared" si="20"/>
        <v>235</v>
      </c>
      <c r="AG186" s="6">
        <f t="shared" si="21"/>
        <v>235</v>
      </c>
      <c r="AH186" s="4">
        <f t="shared" si="22"/>
        <v>235</v>
      </c>
      <c r="AI186" s="5">
        <f>100*(AH186-250)/250</f>
        <v>-6</v>
      </c>
      <c r="AJ186" s="5" t="str">
        <f>IF((ABS(AI186))&lt;=20,"PASS","FAIL")</f>
        <v>PASS</v>
      </c>
      <c r="AK186" s="7"/>
      <c r="AL186" s="7"/>
      <c r="AM186" s="7"/>
      <c r="AN186" s="7"/>
      <c r="AO186" s="4"/>
      <c r="AP186" s="4"/>
      <c r="AQ186" s="4"/>
    </row>
    <row r="187" spans="1:43" x14ac:dyDescent="0.2">
      <c r="A187" s="1">
        <v>44126</v>
      </c>
      <c r="B187" t="s">
        <v>431</v>
      </c>
      <c r="C187" t="s">
        <v>66</v>
      </c>
      <c r="D187" t="s">
        <v>11</v>
      </c>
      <c r="E187">
        <v>1</v>
      </c>
      <c r="F187">
        <v>1</v>
      </c>
      <c r="G187" t="s">
        <v>60</v>
      </c>
      <c r="H187" t="s">
        <v>212</v>
      </c>
      <c r="I187">
        <v>-1.2999999999999999E-2</v>
      </c>
      <c r="J187">
        <v>-0.28899999999999998</v>
      </c>
      <c r="K187">
        <v>-18.899999999999999</v>
      </c>
      <c r="L187" t="s">
        <v>61</v>
      </c>
      <c r="M187" t="s">
        <v>213</v>
      </c>
      <c r="N187">
        <v>-4.1999999999999997E-3</v>
      </c>
      <c r="O187">
        <v>-6.7100000000000007E-2</v>
      </c>
      <c r="P187">
        <v>-634</v>
      </c>
      <c r="R187" s="4">
        <v>1</v>
      </c>
      <c r="S187" s="4">
        <v>1</v>
      </c>
      <c r="T187" s="4"/>
      <c r="U187" s="4">
        <f t="shared" si="23"/>
        <v>-18.899999999999999</v>
      </c>
      <c r="V187" s="4">
        <f t="shared" si="24"/>
        <v>-18.899999999999999</v>
      </c>
      <c r="W187" s="4">
        <f t="shared" si="25"/>
        <v>-18.899999999999999</v>
      </c>
      <c r="Z187" s="7"/>
      <c r="AA187" s="7"/>
      <c r="AD187" s="4">
        <v>1</v>
      </c>
      <c r="AE187" s="4"/>
      <c r="AF187" s="24">
        <f t="shared" si="20"/>
        <v>-634</v>
      </c>
      <c r="AG187" s="6">
        <f t="shared" si="21"/>
        <v>-634</v>
      </c>
      <c r="AH187" s="4">
        <f t="shared" si="22"/>
        <v>-634</v>
      </c>
      <c r="AK187" s="7"/>
      <c r="AL187" s="7"/>
      <c r="AO187" s="4"/>
      <c r="AP187" s="4"/>
      <c r="AQ187" s="4"/>
    </row>
    <row r="188" spans="1:43" x14ac:dyDescent="0.2">
      <c r="A188" s="1">
        <v>44126</v>
      </c>
      <c r="B188" t="s">
        <v>431</v>
      </c>
      <c r="C188" t="s">
        <v>422</v>
      </c>
      <c r="D188" t="s">
        <v>423</v>
      </c>
      <c r="E188">
        <v>1</v>
      </c>
      <c r="F188">
        <v>1</v>
      </c>
      <c r="G188" t="s">
        <v>60</v>
      </c>
      <c r="H188" t="s">
        <v>212</v>
      </c>
      <c r="I188">
        <v>2.82</v>
      </c>
      <c r="J188">
        <v>50.2</v>
      </c>
      <c r="K188">
        <v>113</v>
      </c>
      <c r="L188" t="s">
        <v>61</v>
      </c>
      <c r="M188" t="s">
        <v>213</v>
      </c>
      <c r="N188">
        <v>1.22</v>
      </c>
      <c r="O188">
        <v>20.5</v>
      </c>
      <c r="P188">
        <v>974</v>
      </c>
      <c r="Q188" s="4">
        <f>100*O188/O189</f>
        <v>80.078125</v>
      </c>
      <c r="R188" s="4">
        <v>1</v>
      </c>
      <c r="S188" s="4">
        <v>1</v>
      </c>
      <c r="T188" s="4"/>
      <c r="U188" s="4">
        <f t="shared" si="23"/>
        <v>113</v>
      </c>
      <c r="V188" s="4">
        <f t="shared" si="24"/>
        <v>113</v>
      </c>
      <c r="W188" s="4">
        <f t="shared" si="25"/>
        <v>113</v>
      </c>
      <c r="X188" s="5"/>
      <c r="Y188" s="5"/>
      <c r="Z188" s="7"/>
      <c r="AA188" s="7"/>
      <c r="AB188" s="7"/>
      <c r="AC188" s="7"/>
      <c r="AD188" s="4">
        <v>1</v>
      </c>
      <c r="AE188" s="4"/>
      <c r="AF188" s="24">
        <f t="shared" si="20"/>
        <v>974</v>
      </c>
      <c r="AG188" s="6">
        <f t="shared" si="21"/>
        <v>974</v>
      </c>
      <c r="AH188" s="4">
        <f t="shared" si="22"/>
        <v>974</v>
      </c>
      <c r="AI188" s="5"/>
      <c r="AJ188" s="5"/>
      <c r="AK188" s="7"/>
      <c r="AL188" s="7"/>
      <c r="AM188" s="7"/>
      <c r="AN188" s="7"/>
      <c r="AO188" s="4"/>
      <c r="AP188" s="4"/>
      <c r="AQ188" s="4"/>
    </row>
    <row r="189" spans="1:43" x14ac:dyDescent="0.2">
      <c r="A189" s="1">
        <v>44126</v>
      </c>
      <c r="B189" t="s">
        <v>431</v>
      </c>
      <c r="C189" t="s">
        <v>424</v>
      </c>
      <c r="D189" t="s">
        <v>425</v>
      </c>
      <c r="E189">
        <v>1</v>
      </c>
      <c r="F189">
        <v>1</v>
      </c>
      <c r="G189" t="s">
        <v>60</v>
      </c>
      <c r="H189" t="s">
        <v>212</v>
      </c>
      <c r="I189">
        <v>0.11600000000000001</v>
      </c>
      <c r="J189">
        <v>1.43</v>
      </c>
      <c r="K189">
        <v>35.299999999999997</v>
      </c>
      <c r="L189" t="s">
        <v>61</v>
      </c>
      <c r="M189" t="s">
        <v>213</v>
      </c>
      <c r="N189">
        <v>1.5</v>
      </c>
      <c r="O189">
        <v>25.6</v>
      </c>
      <c r="P189">
        <v>1330</v>
      </c>
      <c r="R189" s="4">
        <v>1</v>
      </c>
      <c r="S189" s="4">
        <v>1</v>
      </c>
      <c r="T189" s="4"/>
      <c r="U189" s="4">
        <f t="shared" si="23"/>
        <v>35.299999999999997</v>
      </c>
      <c r="V189" s="4">
        <f t="shared" si="24"/>
        <v>35.299999999999997</v>
      </c>
      <c r="W189" s="4">
        <f t="shared" si="25"/>
        <v>35.299999999999997</v>
      </c>
      <c r="X189" s="5"/>
      <c r="Y189" s="5"/>
      <c r="Z189" s="7"/>
      <c r="AA189" s="7"/>
      <c r="AB189" s="7"/>
      <c r="AC189" s="7"/>
      <c r="AD189" s="4">
        <v>1</v>
      </c>
      <c r="AE189" s="4"/>
      <c r="AF189" s="24">
        <f t="shared" si="20"/>
        <v>1330</v>
      </c>
      <c r="AG189" s="6">
        <f t="shared" si="21"/>
        <v>1330</v>
      </c>
      <c r="AH189" s="4">
        <f t="shared" si="22"/>
        <v>1330</v>
      </c>
      <c r="AI189" s="5"/>
      <c r="AJ189" s="5"/>
      <c r="AK189" s="7"/>
      <c r="AL189" s="7"/>
      <c r="AM189" s="7"/>
      <c r="AN189" s="7"/>
      <c r="AO189" s="4"/>
      <c r="AP189" s="4"/>
      <c r="AQ189" s="4"/>
    </row>
    <row r="190" spans="1:43" x14ac:dyDescent="0.2">
      <c r="A190" s="1">
        <v>44126</v>
      </c>
      <c r="B190" t="s">
        <v>431</v>
      </c>
      <c r="C190" t="s">
        <v>329</v>
      </c>
      <c r="D190" s="28">
        <v>128</v>
      </c>
      <c r="E190">
        <v>1</v>
      </c>
      <c r="F190">
        <v>1</v>
      </c>
      <c r="G190" t="s">
        <v>60</v>
      </c>
      <c r="H190" t="s">
        <v>212</v>
      </c>
      <c r="I190">
        <v>4.3200000000000002E-2</v>
      </c>
      <c r="J190">
        <v>1.04</v>
      </c>
      <c r="K190">
        <v>23.3</v>
      </c>
      <c r="L190" t="s">
        <v>61</v>
      </c>
      <c r="M190" t="s">
        <v>213</v>
      </c>
      <c r="N190">
        <v>0.48</v>
      </c>
      <c r="O190">
        <v>8.16</v>
      </c>
      <c r="P190">
        <v>35.1</v>
      </c>
      <c r="R190" s="4">
        <v>1</v>
      </c>
      <c r="S190" s="4">
        <v>1</v>
      </c>
      <c r="T190" s="4"/>
      <c r="U190" s="4">
        <f t="shared" si="23"/>
        <v>23.3</v>
      </c>
      <c r="V190" s="4">
        <f t="shared" si="24"/>
        <v>23.3</v>
      </c>
      <c r="W190" s="4">
        <f t="shared" si="25"/>
        <v>23.3</v>
      </c>
      <c r="X190" s="5"/>
      <c r="Y190" s="5"/>
      <c r="Z190" s="7"/>
      <c r="AA190" s="7"/>
      <c r="AB190" s="7">
        <f>100*((W190*10250)-(W184*10000))/(1000*250)</f>
        <v>-7.0000000000000007E-2</v>
      </c>
      <c r="AC190" s="7" t="str">
        <f>IF(W190&gt;30, (IF((AND(AB190&gt;=80,AB190&lt;=120)=TRUE),"PASS","FAIL")),(IF((AND(AB190&gt;=50,AB190&lt;=150)=TRUE),"PASS","FAIL")))</f>
        <v>FAIL</v>
      </c>
      <c r="AD190" s="4">
        <v>1</v>
      </c>
      <c r="AE190" s="4"/>
      <c r="AF190" s="24">
        <f t="shared" si="20"/>
        <v>35.1</v>
      </c>
      <c r="AG190" s="6">
        <f t="shared" si="21"/>
        <v>35.1</v>
      </c>
      <c r="AH190" s="4">
        <f t="shared" si="22"/>
        <v>35.1</v>
      </c>
      <c r="AI190" s="5"/>
      <c r="AJ190" s="5"/>
      <c r="AK190" s="7"/>
      <c r="AL190" s="7"/>
      <c r="AM190" s="7">
        <f>100*((AH190*10250)-(AH188*10000))/(10000*250)</f>
        <v>-375.209</v>
      </c>
      <c r="AN190" s="7" t="str">
        <f>IF(AH190&gt;30, (IF((AND(AM190&gt;=80,AM190&lt;=120)=TRUE),"PASS","FAIL")),(IF((AND(AM190&gt;=50,AM190&lt;=150)=TRUE),"PASS","FAIL")))</f>
        <v>FAIL</v>
      </c>
      <c r="AO190" s="4"/>
      <c r="AP190" s="4"/>
      <c r="AQ190" s="4"/>
    </row>
    <row r="191" spans="1:43" x14ac:dyDescent="0.2">
      <c r="A191" s="1">
        <v>44126</v>
      </c>
      <c r="B191" t="s">
        <v>431</v>
      </c>
      <c r="C191" t="s">
        <v>330</v>
      </c>
      <c r="D191">
        <v>129</v>
      </c>
      <c r="E191">
        <v>1</v>
      </c>
      <c r="F191">
        <v>1</v>
      </c>
      <c r="G191" t="s">
        <v>60</v>
      </c>
      <c r="H191" t="s">
        <v>212</v>
      </c>
      <c r="I191">
        <v>0.18099999999999999</v>
      </c>
      <c r="J191">
        <v>3.58</v>
      </c>
      <c r="K191">
        <v>98.2</v>
      </c>
      <c r="L191" t="s">
        <v>61</v>
      </c>
      <c r="M191" t="s">
        <v>213</v>
      </c>
      <c r="N191">
        <v>0.83</v>
      </c>
      <c r="O191">
        <v>13.9</v>
      </c>
      <c r="P191">
        <v>484</v>
      </c>
      <c r="R191" s="4">
        <v>1</v>
      </c>
      <c r="S191" s="4">
        <v>1</v>
      </c>
      <c r="T191" s="4"/>
      <c r="U191" s="4">
        <f t="shared" si="23"/>
        <v>98.2</v>
      </c>
      <c r="V191" s="4">
        <f t="shared" si="24"/>
        <v>98.2</v>
      </c>
      <c r="W191" s="4">
        <f t="shared" si="25"/>
        <v>98.2</v>
      </c>
      <c r="X191" s="5"/>
      <c r="Y191" s="5"/>
      <c r="Z191" s="7"/>
      <c r="AA191" s="7"/>
      <c r="AB191" s="7"/>
      <c r="AC191" s="7"/>
      <c r="AD191" s="4">
        <v>1</v>
      </c>
      <c r="AE191" s="4"/>
      <c r="AF191" s="24">
        <f t="shared" si="20"/>
        <v>484</v>
      </c>
      <c r="AG191" s="6">
        <f t="shared" si="21"/>
        <v>484</v>
      </c>
      <c r="AH191" s="4">
        <f t="shared" si="22"/>
        <v>484</v>
      </c>
      <c r="AI191" s="5"/>
      <c r="AJ191" s="5"/>
      <c r="AK191" s="7"/>
      <c r="AL191" s="7"/>
      <c r="AM191" s="7"/>
      <c r="AN191" s="7"/>
      <c r="AO191" s="4"/>
      <c r="AP191" s="4"/>
      <c r="AQ191" s="4"/>
    </row>
    <row r="192" spans="1:43" x14ac:dyDescent="0.2">
      <c r="A192" s="1">
        <v>44126</v>
      </c>
      <c r="B192" t="s">
        <v>431</v>
      </c>
      <c r="C192" t="s">
        <v>331</v>
      </c>
      <c r="D192">
        <v>130</v>
      </c>
      <c r="E192">
        <v>1</v>
      </c>
      <c r="F192">
        <v>1</v>
      </c>
      <c r="G192" t="s">
        <v>60</v>
      </c>
      <c r="H192" t="s">
        <v>212</v>
      </c>
      <c r="I192">
        <v>4.53E-2</v>
      </c>
      <c r="J192">
        <v>1.0900000000000001</v>
      </c>
      <c r="K192">
        <v>24.9</v>
      </c>
      <c r="L192" t="s">
        <v>61</v>
      </c>
      <c r="M192" t="s">
        <v>213</v>
      </c>
      <c r="N192">
        <v>0.59399999999999997</v>
      </c>
      <c r="O192">
        <v>10</v>
      </c>
      <c r="P192">
        <v>181</v>
      </c>
      <c r="R192" s="4">
        <v>1</v>
      </c>
      <c r="S192" s="4">
        <v>1</v>
      </c>
      <c r="T192" s="4"/>
      <c r="U192" s="4">
        <f t="shared" si="23"/>
        <v>24.9</v>
      </c>
      <c r="V192" s="4">
        <f t="shared" si="24"/>
        <v>24.9</v>
      </c>
      <c r="W192" s="4">
        <f t="shared" si="25"/>
        <v>24.9</v>
      </c>
      <c r="X192" s="5"/>
      <c r="Y192" s="5"/>
      <c r="Z192" s="4"/>
      <c r="AA192" s="4"/>
      <c r="AB192" s="5"/>
      <c r="AC192" s="5"/>
      <c r="AD192" s="4">
        <v>1</v>
      </c>
      <c r="AE192" s="4"/>
      <c r="AF192" s="24">
        <f t="shared" si="20"/>
        <v>181</v>
      </c>
      <c r="AG192" s="6">
        <f t="shared" si="21"/>
        <v>181</v>
      </c>
      <c r="AH192" s="4">
        <f t="shared" si="22"/>
        <v>181</v>
      </c>
      <c r="AI192" s="5"/>
      <c r="AJ192" s="5"/>
      <c r="AK192" s="4"/>
      <c r="AL192" s="4"/>
      <c r="AM192" s="5"/>
      <c r="AN192" s="5"/>
      <c r="AO192" s="4"/>
      <c r="AP192" s="4"/>
      <c r="AQ192" s="4"/>
    </row>
    <row r="193" spans="1:43" x14ac:dyDescent="0.2">
      <c r="A193" s="1">
        <v>44126</v>
      </c>
      <c r="B193" t="s">
        <v>431</v>
      </c>
      <c r="C193" t="s">
        <v>332</v>
      </c>
      <c r="D193">
        <v>131</v>
      </c>
      <c r="E193">
        <v>1</v>
      </c>
      <c r="F193">
        <v>1</v>
      </c>
      <c r="G193" t="s">
        <v>60</v>
      </c>
      <c r="H193" t="s">
        <v>212</v>
      </c>
      <c r="I193">
        <v>3.9800000000000002E-2</v>
      </c>
      <c r="J193">
        <v>0.999</v>
      </c>
      <c r="K193">
        <v>22</v>
      </c>
      <c r="L193" t="s">
        <v>61</v>
      </c>
      <c r="M193" t="s">
        <v>213</v>
      </c>
      <c r="N193">
        <v>0.7</v>
      </c>
      <c r="O193">
        <v>11.9</v>
      </c>
      <c r="P193">
        <v>326</v>
      </c>
      <c r="R193" s="4">
        <v>1</v>
      </c>
      <c r="S193" s="4">
        <v>1</v>
      </c>
      <c r="T193" s="4"/>
      <c r="U193" s="4">
        <f t="shared" si="23"/>
        <v>22</v>
      </c>
      <c r="V193" s="4">
        <f t="shared" si="24"/>
        <v>22</v>
      </c>
      <c r="W193" s="4">
        <f t="shared" si="25"/>
        <v>22</v>
      </c>
      <c r="AD193" s="4">
        <v>1</v>
      </c>
      <c r="AE193" s="4"/>
      <c r="AF193" s="24">
        <f t="shared" si="20"/>
        <v>326</v>
      </c>
      <c r="AG193" s="6">
        <f t="shared" si="21"/>
        <v>326</v>
      </c>
      <c r="AH193" s="4">
        <f t="shared" si="22"/>
        <v>326</v>
      </c>
      <c r="AO193" s="4"/>
      <c r="AP193" s="4"/>
      <c r="AQ193" s="4"/>
    </row>
    <row r="194" spans="1:43" x14ac:dyDescent="0.2">
      <c r="A194" s="1">
        <v>44126</v>
      </c>
      <c r="B194" t="s">
        <v>431</v>
      </c>
      <c r="C194" t="s">
        <v>333</v>
      </c>
      <c r="D194">
        <v>132</v>
      </c>
      <c r="E194">
        <v>1</v>
      </c>
      <c r="F194">
        <v>1</v>
      </c>
      <c r="G194" t="s">
        <v>60</v>
      </c>
      <c r="H194" t="s">
        <v>212</v>
      </c>
      <c r="I194">
        <v>5.4600000000000003E-2</v>
      </c>
      <c r="J194">
        <v>1.25</v>
      </c>
      <c r="K194">
        <v>29.9</v>
      </c>
      <c r="L194" t="s">
        <v>61</v>
      </c>
      <c r="M194" t="s">
        <v>213</v>
      </c>
      <c r="N194">
        <v>0.58699999999999997</v>
      </c>
      <c r="O194">
        <v>9.9600000000000009</v>
      </c>
      <c r="P194">
        <v>177</v>
      </c>
      <c r="R194" s="4">
        <v>1</v>
      </c>
      <c r="S194" s="4">
        <v>1</v>
      </c>
      <c r="T194" s="4"/>
      <c r="U194" s="4">
        <f t="shared" si="23"/>
        <v>29.9</v>
      </c>
      <c r="V194" s="4">
        <f t="shared" si="24"/>
        <v>29.9</v>
      </c>
      <c r="W194" s="4">
        <f t="shared" si="25"/>
        <v>29.9</v>
      </c>
      <c r="X194" s="5"/>
      <c r="Y194" s="5"/>
      <c r="AD194" s="4">
        <v>1</v>
      </c>
      <c r="AE194" s="4"/>
      <c r="AF194" s="24">
        <f t="shared" si="20"/>
        <v>177</v>
      </c>
      <c r="AG194" s="6">
        <f t="shared" si="21"/>
        <v>177</v>
      </c>
      <c r="AH194" s="4">
        <f t="shared" si="22"/>
        <v>177</v>
      </c>
      <c r="AI194" s="5"/>
      <c r="AJ194" s="5"/>
      <c r="AO194" s="4"/>
      <c r="AP194" s="4"/>
      <c r="AQ194" s="4"/>
    </row>
    <row r="195" spans="1:43" x14ac:dyDescent="0.2">
      <c r="A195" s="1">
        <v>44126</v>
      </c>
      <c r="B195" t="s">
        <v>431</v>
      </c>
      <c r="C195" t="s">
        <v>334</v>
      </c>
      <c r="D195">
        <v>133</v>
      </c>
      <c r="E195">
        <v>1</v>
      </c>
      <c r="F195">
        <v>1</v>
      </c>
      <c r="G195" t="s">
        <v>60</v>
      </c>
      <c r="H195" t="s">
        <v>212</v>
      </c>
      <c r="I195">
        <v>3.4200000000000001E-2</v>
      </c>
      <c r="J195">
        <v>0.83</v>
      </c>
      <c r="K195">
        <v>16.8</v>
      </c>
      <c r="L195" t="s">
        <v>61</v>
      </c>
      <c r="M195" t="s">
        <v>213</v>
      </c>
      <c r="N195">
        <v>0.55300000000000005</v>
      </c>
      <c r="O195">
        <v>9.56</v>
      </c>
      <c r="P195">
        <v>145</v>
      </c>
      <c r="R195" s="4">
        <v>1</v>
      </c>
      <c r="S195" s="4">
        <v>1</v>
      </c>
      <c r="T195" s="4"/>
      <c r="U195" s="4">
        <f t="shared" si="23"/>
        <v>16.8</v>
      </c>
      <c r="V195" s="4">
        <f t="shared" si="24"/>
        <v>16.8</v>
      </c>
      <c r="W195" s="4">
        <f t="shared" si="25"/>
        <v>16.8</v>
      </c>
      <c r="X195" s="5"/>
      <c r="Y195" s="5"/>
      <c r="Z195" s="7"/>
      <c r="AA195" s="7"/>
      <c r="AD195" s="4">
        <v>1</v>
      </c>
      <c r="AE195" s="4"/>
      <c r="AF195" s="24">
        <f t="shared" ref="AF195:AF230" si="26">P195</f>
        <v>145</v>
      </c>
      <c r="AG195" s="6">
        <f t="shared" ref="AG195:AG230" si="27">IF(R195=1,AF195,(AF195-379))</f>
        <v>145</v>
      </c>
      <c r="AH195" s="4">
        <f t="shared" ref="AH195:AH230" si="28">IF(R195=1,AF195,(AG195*R195))</f>
        <v>145</v>
      </c>
      <c r="AI195" s="5"/>
      <c r="AJ195" s="5"/>
      <c r="AK195" s="7"/>
      <c r="AL195" s="7"/>
      <c r="AO195" s="4"/>
      <c r="AP195" s="4"/>
      <c r="AQ195" s="4"/>
    </row>
    <row r="196" spans="1:43" x14ac:dyDescent="0.2">
      <c r="A196" s="1">
        <v>44126</v>
      </c>
      <c r="B196" t="s">
        <v>431</v>
      </c>
      <c r="C196" t="s">
        <v>335</v>
      </c>
      <c r="D196">
        <v>134</v>
      </c>
      <c r="E196">
        <v>1</v>
      </c>
      <c r="F196">
        <v>1</v>
      </c>
      <c r="G196" t="s">
        <v>60</v>
      </c>
      <c r="H196" t="s">
        <v>212</v>
      </c>
      <c r="I196">
        <v>0.114</v>
      </c>
      <c r="J196">
        <v>2.34</v>
      </c>
      <c r="K196">
        <v>62.6</v>
      </c>
      <c r="L196" t="s">
        <v>61</v>
      </c>
      <c r="M196" t="s">
        <v>213</v>
      </c>
      <c r="N196">
        <v>0.5</v>
      </c>
      <c r="O196">
        <v>7.39</v>
      </c>
      <c r="P196">
        <v>-25.8</v>
      </c>
      <c r="R196" s="4">
        <v>1</v>
      </c>
      <c r="S196" s="4">
        <v>1</v>
      </c>
      <c r="T196" s="4"/>
      <c r="U196" s="4">
        <f t="shared" si="23"/>
        <v>62.6</v>
      </c>
      <c r="V196" s="4">
        <f t="shared" si="24"/>
        <v>62.6</v>
      </c>
      <c r="W196" s="4">
        <f t="shared" si="25"/>
        <v>62.6</v>
      </c>
      <c r="X196" s="4"/>
      <c r="Y196" s="4"/>
      <c r="AB196" s="7"/>
      <c r="AC196" s="7"/>
      <c r="AD196" s="4">
        <v>1</v>
      </c>
      <c r="AE196" s="4"/>
      <c r="AF196" s="24">
        <f t="shared" si="26"/>
        <v>-25.8</v>
      </c>
      <c r="AG196" s="6">
        <f t="shared" si="27"/>
        <v>-25.8</v>
      </c>
      <c r="AH196" s="4">
        <f t="shared" si="28"/>
        <v>-25.8</v>
      </c>
      <c r="AI196" s="4"/>
      <c r="AJ196" s="4"/>
      <c r="AM196" s="7"/>
      <c r="AN196" s="7"/>
      <c r="AO196" s="4"/>
      <c r="AP196" s="4"/>
      <c r="AQ196" s="4"/>
    </row>
    <row r="197" spans="1:43" x14ac:dyDescent="0.2">
      <c r="A197" s="1">
        <v>44126</v>
      </c>
      <c r="B197" t="s">
        <v>431</v>
      </c>
      <c r="C197" t="s">
        <v>336</v>
      </c>
      <c r="D197">
        <v>135</v>
      </c>
      <c r="E197">
        <v>1</v>
      </c>
      <c r="F197">
        <v>1</v>
      </c>
      <c r="G197" t="s">
        <v>60</v>
      </c>
      <c r="H197" t="s">
        <v>212</v>
      </c>
      <c r="I197">
        <v>0.111</v>
      </c>
      <c r="J197">
        <v>2.29</v>
      </c>
      <c r="K197">
        <v>61.2</v>
      </c>
      <c r="L197" t="s">
        <v>61</v>
      </c>
      <c r="M197" t="s">
        <v>213</v>
      </c>
      <c r="N197">
        <v>0.61699999999999999</v>
      </c>
      <c r="O197">
        <v>10.5</v>
      </c>
      <c r="P197">
        <v>222</v>
      </c>
      <c r="R197" s="4">
        <v>1</v>
      </c>
      <c r="S197" s="4">
        <v>1</v>
      </c>
      <c r="T197" s="4"/>
      <c r="U197" s="4">
        <f t="shared" si="23"/>
        <v>61.2</v>
      </c>
      <c r="V197" s="4">
        <f t="shared" si="24"/>
        <v>61.2</v>
      </c>
      <c r="W197" s="4">
        <f t="shared" si="25"/>
        <v>61.2</v>
      </c>
      <c r="X197" s="5"/>
      <c r="Y197" s="5"/>
      <c r="Z197" s="4"/>
      <c r="AA197" s="4"/>
      <c r="AB197" s="5"/>
      <c r="AC197" s="5"/>
      <c r="AD197" s="4">
        <v>1</v>
      </c>
      <c r="AE197" s="4"/>
      <c r="AF197" s="24">
        <f t="shared" si="26"/>
        <v>222</v>
      </c>
      <c r="AG197" s="6">
        <f t="shared" si="27"/>
        <v>222</v>
      </c>
      <c r="AH197" s="4">
        <f t="shared" si="28"/>
        <v>222</v>
      </c>
      <c r="AI197" s="5"/>
      <c r="AJ197" s="5"/>
      <c r="AK197" s="4"/>
      <c r="AL197" s="4"/>
      <c r="AM197" s="5"/>
      <c r="AN197" s="5"/>
      <c r="AO197" s="4"/>
      <c r="AP197" s="4"/>
      <c r="AQ197" s="4"/>
    </row>
    <row r="198" spans="1:43" x14ac:dyDescent="0.2">
      <c r="A198" s="1">
        <v>44126</v>
      </c>
      <c r="B198" t="s">
        <v>431</v>
      </c>
      <c r="C198" t="s">
        <v>337</v>
      </c>
      <c r="D198">
        <v>136</v>
      </c>
      <c r="E198">
        <v>1</v>
      </c>
      <c r="F198">
        <v>1</v>
      </c>
      <c r="G198" t="s">
        <v>60</v>
      </c>
      <c r="H198" t="s">
        <v>212</v>
      </c>
      <c r="I198">
        <v>5.3199999999999997E-2</v>
      </c>
      <c r="J198">
        <v>1.6</v>
      </c>
      <c r="K198">
        <v>40.4</v>
      </c>
      <c r="L198" t="s">
        <v>61</v>
      </c>
      <c r="M198" t="s">
        <v>213</v>
      </c>
      <c r="N198">
        <v>0.497</v>
      </c>
      <c r="O198">
        <v>8.43</v>
      </c>
      <c r="P198">
        <v>56</v>
      </c>
      <c r="R198" s="4">
        <v>1</v>
      </c>
      <c r="S198" s="4">
        <v>1</v>
      </c>
      <c r="T198" s="4"/>
      <c r="U198" s="4">
        <f t="shared" si="23"/>
        <v>40.4</v>
      </c>
      <c r="V198" s="4">
        <f t="shared" si="24"/>
        <v>40.4</v>
      </c>
      <c r="W198" s="4">
        <f t="shared" si="25"/>
        <v>40.4</v>
      </c>
      <c r="AD198" s="4">
        <v>1</v>
      </c>
      <c r="AE198" s="4"/>
      <c r="AF198" s="24">
        <f t="shared" si="26"/>
        <v>56</v>
      </c>
      <c r="AG198" s="6">
        <f t="shared" si="27"/>
        <v>56</v>
      </c>
      <c r="AH198" s="4">
        <f t="shared" si="28"/>
        <v>56</v>
      </c>
      <c r="AO198" s="4"/>
      <c r="AP198" s="4"/>
      <c r="AQ198" s="4"/>
    </row>
    <row r="199" spans="1:43" x14ac:dyDescent="0.2">
      <c r="A199" s="1">
        <v>44126</v>
      </c>
      <c r="B199" t="s">
        <v>431</v>
      </c>
      <c r="C199" t="s">
        <v>338</v>
      </c>
      <c r="D199">
        <v>137</v>
      </c>
      <c r="E199">
        <v>1</v>
      </c>
      <c r="F199">
        <v>1</v>
      </c>
      <c r="G199" t="s">
        <v>60</v>
      </c>
      <c r="H199" t="s">
        <v>212</v>
      </c>
      <c r="I199">
        <v>6.4100000000000004E-2</v>
      </c>
      <c r="J199">
        <v>1.43</v>
      </c>
      <c r="K199">
        <v>35.200000000000003</v>
      </c>
      <c r="L199" t="s">
        <v>61</v>
      </c>
      <c r="M199" t="s">
        <v>213</v>
      </c>
      <c r="N199">
        <v>1.05</v>
      </c>
      <c r="O199">
        <v>17.8</v>
      </c>
      <c r="P199">
        <v>775</v>
      </c>
      <c r="R199" s="4">
        <v>1</v>
      </c>
      <c r="S199" s="4">
        <v>1</v>
      </c>
      <c r="T199" s="4"/>
      <c r="U199" s="4">
        <f t="shared" si="23"/>
        <v>35.200000000000003</v>
      </c>
      <c r="V199" s="4">
        <f t="shared" si="24"/>
        <v>35.200000000000003</v>
      </c>
      <c r="W199" s="4">
        <f t="shared" si="25"/>
        <v>35.200000000000003</v>
      </c>
      <c r="AD199" s="4">
        <v>1</v>
      </c>
      <c r="AE199" s="4"/>
      <c r="AF199" s="24">
        <f t="shared" si="26"/>
        <v>775</v>
      </c>
      <c r="AG199" s="6">
        <f t="shared" si="27"/>
        <v>775</v>
      </c>
      <c r="AH199" s="4">
        <f t="shared" si="28"/>
        <v>775</v>
      </c>
      <c r="AO199" s="4"/>
      <c r="AP199" s="4"/>
      <c r="AQ199" s="4"/>
    </row>
    <row r="200" spans="1:43" x14ac:dyDescent="0.2">
      <c r="A200" s="1">
        <v>44126</v>
      </c>
      <c r="B200" t="s">
        <v>431</v>
      </c>
      <c r="C200" t="s">
        <v>429</v>
      </c>
      <c r="D200">
        <v>7</v>
      </c>
      <c r="E200">
        <v>1</v>
      </c>
      <c r="F200">
        <v>1</v>
      </c>
      <c r="G200" t="s">
        <v>60</v>
      </c>
      <c r="H200" t="s">
        <v>212</v>
      </c>
      <c r="I200">
        <v>4.5400000000000003E-2</v>
      </c>
      <c r="J200">
        <v>1.08</v>
      </c>
      <c r="K200">
        <v>24.7</v>
      </c>
      <c r="L200" t="s">
        <v>61</v>
      </c>
      <c r="M200" t="s">
        <v>213</v>
      </c>
      <c r="N200">
        <v>0.61299999999999999</v>
      </c>
      <c r="O200">
        <v>10.5</v>
      </c>
      <c r="P200">
        <v>215</v>
      </c>
      <c r="R200" s="4">
        <v>1</v>
      </c>
      <c r="S200" s="4">
        <v>1</v>
      </c>
      <c r="T200" s="4"/>
      <c r="U200" s="4">
        <f t="shared" si="23"/>
        <v>24.7</v>
      </c>
      <c r="V200" s="4">
        <f t="shared" si="24"/>
        <v>24.7</v>
      </c>
      <c r="W200" s="4">
        <f t="shared" si="25"/>
        <v>24.7</v>
      </c>
      <c r="X200" s="5">
        <f>100*(W200-25)/25</f>
        <v>-1.2000000000000028</v>
      </c>
      <c r="Y200" s="5" t="str">
        <f>IF((ABS(X200))&lt;=20,"PASS","FAIL")</f>
        <v>PASS</v>
      </c>
      <c r="AD200" s="4">
        <v>1</v>
      </c>
      <c r="AE200" s="4"/>
      <c r="AF200" s="24">
        <f t="shared" si="26"/>
        <v>215</v>
      </c>
      <c r="AG200" s="6">
        <f t="shared" si="27"/>
        <v>215</v>
      </c>
      <c r="AH200" s="4">
        <f t="shared" si="28"/>
        <v>215</v>
      </c>
      <c r="AI200" s="5">
        <f>100*(AH200-250)/250</f>
        <v>-14</v>
      </c>
      <c r="AJ200" s="5" t="str">
        <f>IF((ABS(AI200))&lt;=20,"PASS","FAIL")</f>
        <v>PASS</v>
      </c>
      <c r="AO200" s="4"/>
      <c r="AP200" s="4"/>
      <c r="AQ200" s="4"/>
    </row>
    <row r="201" spans="1:43" x14ac:dyDescent="0.2">
      <c r="A201" s="1">
        <v>44126</v>
      </c>
      <c r="B201" t="s">
        <v>431</v>
      </c>
      <c r="C201" t="s">
        <v>66</v>
      </c>
      <c r="D201" t="s">
        <v>11</v>
      </c>
      <c r="E201">
        <v>1</v>
      </c>
      <c r="F201">
        <v>1</v>
      </c>
      <c r="G201" t="s">
        <v>60</v>
      </c>
      <c r="H201" t="s">
        <v>212</v>
      </c>
      <c r="I201">
        <v>-1.35E-2</v>
      </c>
      <c r="J201">
        <v>-0.30399999999999999</v>
      </c>
      <c r="K201">
        <v>-19.399999999999999</v>
      </c>
      <c r="L201" t="s">
        <v>61</v>
      </c>
      <c r="M201" t="s">
        <v>213</v>
      </c>
      <c r="N201">
        <v>6.3E-3</v>
      </c>
      <c r="O201">
        <v>6.2599999999999999E-3</v>
      </c>
      <c r="P201">
        <v>-628</v>
      </c>
      <c r="R201" s="4">
        <v>1</v>
      </c>
      <c r="S201" s="4">
        <v>1</v>
      </c>
      <c r="T201" s="4"/>
      <c r="U201" s="4">
        <f t="shared" si="23"/>
        <v>-19.399999999999999</v>
      </c>
      <c r="V201" s="4">
        <f t="shared" si="24"/>
        <v>-19.399999999999999</v>
      </c>
      <c r="W201" s="4">
        <f t="shared" si="25"/>
        <v>-19.399999999999999</v>
      </c>
      <c r="X201" s="5"/>
      <c r="Y201" s="5"/>
      <c r="Z201" s="7"/>
      <c r="AA201" s="7"/>
      <c r="AD201" s="4">
        <v>1</v>
      </c>
      <c r="AE201" s="4"/>
      <c r="AF201" s="24">
        <f t="shared" si="26"/>
        <v>-628</v>
      </c>
      <c r="AG201" s="6">
        <f t="shared" si="27"/>
        <v>-628</v>
      </c>
      <c r="AH201" s="4">
        <f t="shared" si="28"/>
        <v>-628</v>
      </c>
      <c r="AI201" s="5"/>
      <c r="AJ201" s="5"/>
      <c r="AK201" s="7"/>
      <c r="AL201" s="7"/>
      <c r="AO201" s="4"/>
      <c r="AP201" s="4"/>
      <c r="AQ201" s="4"/>
    </row>
    <row r="202" spans="1:43" x14ac:dyDescent="0.2">
      <c r="A202" s="1">
        <v>44126</v>
      </c>
      <c r="B202" t="s">
        <v>431</v>
      </c>
      <c r="C202" t="s">
        <v>339</v>
      </c>
      <c r="D202">
        <v>138</v>
      </c>
      <c r="E202">
        <v>1</v>
      </c>
      <c r="F202">
        <v>1</v>
      </c>
      <c r="G202" t="s">
        <v>60</v>
      </c>
      <c r="H202" t="s">
        <v>212</v>
      </c>
      <c r="I202">
        <v>5.8900000000000001E-2</v>
      </c>
      <c r="J202">
        <v>1.36</v>
      </c>
      <c r="K202">
        <v>33.1</v>
      </c>
      <c r="L202" t="s">
        <v>61</v>
      </c>
      <c r="M202" t="s">
        <v>213</v>
      </c>
      <c r="N202">
        <v>0.63800000000000001</v>
      </c>
      <c r="O202">
        <v>10.8</v>
      </c>
      <c r="P202">
        <v>243</v>
      </c>
      <c r="R202" s="4">
        <v>1</v>
      </c>
      <c r="S202" s="4">
        <v>1</v>
      </c>
      <c r="T202" s="4"/>
      <c r="U202" s="4">
        <f t="shared" si="23"/>
        <v>33.1</v>
      </c>
      <c r="V202" s="4">
        <f t="shared" si="24"/>
        <v>33.1</v>
      </c>
      <c r="W202" s="4">
        <f t="shared" si="25"/>
        <v>33.1</v>
      </c>
      <c r="X202" s="5"/>
      <c r="Y202" s="5"/>
      <c r="AB202" s="7"/>
      <c r="AC202" s="7"/>
      <c r="AD202" s="4">
        <v>1</v>
      </c>
      <c r="AE202" s="4"/>
      <c r="AF202" s="24">
        <f t="shared" si="26"/>
        <v>243</v>
      </c>
      <c r="AG202" s="6">
        <f t="shared" si="27"/>
        <v>243</v>
      </c>
      <c r="AH202" s="4">
        <f t="shared" si="28"/>
        <v>243</v>
      </c>
      <c r="AI202" s="5"/>
      <c r="AJ202" s="5"/>
      <c r="AM202" s="7"/>
      <c r="AN202" s="7"/>
      <c r="AO202" s="4"/>
      <c r="AP202" s="4"/>
      <c r="AQ202" s="4"/>
    </row>
    <row r="203" spans="1:43" x14ac:dyDescent="0.2">
      <c r="A203" s="1">
        <v>44126</v>
      </c>
      <c r="B203" t="s">
        <v>431</v>
      </c>
      <c r="C203" t="s">
        <v>340</v>
      </c>
      <c r="D203" s="28">
        <v>139</v>
      </c>
      <c r="E203">
        <v>1</v>
      </c>
      <c r="F203">
        <v>1</v>
      </c>
      <c r="G203" t="s">
        <v>60</v>
      </c>
      <c r="H203" t="s">
        <v>212</v>
      </c>
      <c r="I203">
        <v>3.4500000000000003E-2</v>
      </c>
      <c r="J203">
        <v>0.86899999999999999</v>
      </c>
      <c r="K203">
        <v>18</v>
      </c>
      <c r="L203" t="s">
        <v>61</v>
      </c>
      <c r="M203" t="s">
        <v>213</v>
      </c>
      <c r="N203">
        <v>0.48499999999999999</v>
      </c>
      <c r="O203">
        <v>8.26</v>
      </c>
      <c r="P203">
        <v>42.7</v>
      </c>
      <c r="R203" s="4">
        <v>1</v>
      </c>
      <c r="S203" s="4">
        <v>1</v>
      </c>
      <c r="T203" s="4"/>
      <c r="U203" s="4">
        <f t="shared" si="23"/>
        <v>18</v>
      </c>
      <c r="V203" s="4">
        <f t="shared" si="24"/>
        <v>18</v>
      </c>
      <c r="W203" s="4">
        <f t="shared" si="25"/>
        <v>18</v>
      </c>
      <c r="X203" s="5"/>
      <c r="Y203" s="5"/>
      <c r="Z203" s="7">
        <f>ABS(100*ABS(W203-W195)/AVERAGE(W203,W195))</f>
        <v>6.8965517241379279</v>
      </c>
      <c r="AA203" s="7" t="str">
        <f>IF(W203&gt;10, (IF((AND(Z203&gt;=0,Z203&lt;=20)=TRUE),"PASS","FAIL")),(IF((AND(Z203&gt;=0,Z203&lt;=50)=TRUE),"PASS","FAIL")))</f>
        <v>PASS</v>
      </c>
      <c r="AB203" s="7"/>
      <c r="AC203" s="7"/>
      <c r="AD203" s="4">
        <v>1</v>
      </c>
      <c r="AE203" s="4"/>
      <c r="AF203" s="24">
        <f t="shared" si="26"/>
        <v>42.7</v>
      </c>
      <c r="AG203" s="6">
        <f t="shared" si="27"/>
        <v>42.7</v>
      </c>
      <c r="AH203" s="4">
        <f t="shared" si="28"/>
        <v>42.7</v>
      </c>
      <c r="AI203" s="5"/>
      <c r="AJ203" s="5"/>
      <c r="AK203" s="7">
        <f>ABS(100*ABS(AH203-AH195)/AVERAGE(AH203,AH195))</f>
        <v>109.0037293553543</v>
      </c>
      <c r="AL203" s="7" t="str">
        <f>IF(AH203&gt;10, (IF((AND(AK203&gt;=0,AK203&lt;=20)=TRUE),"PASS","FAIL")),(IF((AND(AK203&gt;=0,AK203&lt;=50)=TRUE),"PASS","FAIL")))</f>
        <v>FAIL</v>
      </c>
      <c r="AM203" s="7"/>
      <c r="AN203" s="7"/>
      <c r="AO203" s="4"/>
      <c r="AP203" s="4"/>
      <c r="AQ203" s="4"/>
    </row>
    <row r="204" spans="1:43" x14ac:dyDescent="0.2">
      <c r="A204" s="1">
        <v>44126</v>
      </c>
      <c r="B204" t="s">
        <v>431</v>
      </c>
      <c r="C204" t="s">
        <v>341</v>
      </c>
      <c r="D204" s="28">
        <v>140</v>
      </c>
      <c r="E204">
        <v>1</v>
      </c>
      <c r="F204">
        <v>1</v>
      </c>
      <c r="G204" t="s">
        <v>60</v>
      </c>
      <c r="H204" t="s">
        <v>212</v>
      </c>
      <c r="I204">
        <v>5.4199999999999998E-2</v>
      </c>
      <c r="J204">
        <v>1.2</v>
      </c>
      <c r="K204">
        <v>28.1</v>
      </c>
      <c r="L204" t="s">
        <v>61</v>
      </c>
      <c r="M204" t="s">
        <v>213</v>
      </c>
      <c r="N204">
        <v>0.56299999999999994</v>
      </c>
      <c r="O204">
        <v>9.51</v>
      </c>
      <c r="P204">
        <v>141</v>
      </c>
      <c r="R204" s="4">
        <v>1</v>
      </c>
      <c r="S204" s="4">
        <v>1</v>
      </c>
      <c r="T204" s="4"/>
      <c r="U204" s="4">
        <f t="shared" si="23"/>
        <v>28.1</v>
      </c>
      <c r="V204" s="4">
        <f t="shared" si="24"/>
        <v>28.1</v>
      </c>
      <c r="W204" s="4">
        <f t="shared" si="25"/>
        <v>28.1</v>
      </c>
      <c r="X204" s="5"/>
      <c r="Y204" s="5"/>
      <c r="Z204" s="7"/>
      <c r="AA204" s="7"/>
      <c r="AB204" s="7">
        <f>100*((W204*10250)-(W202*10000))/(1000*250)</f>
        <v>-17.190000000000001</v>
      </c>
      <c r="AC204" s="7" t="str">
        <f>IF(W204&gt;30, (IF((AND(AB204&gt;=80,AB204&lt;=120)=TRUE),"PASS","FAIL")),(IF((AND(AB204&gt;=50,AB204&lt;=150)=TRUE),"PASS","FAIL")))</f>
        <v>FAIL</v>
      </c>
      <c r="AD204" s="4">
        <v>1</v>
      </c>
      <c r="AE204" s="4"/>
      <c r="AF204" s="24">
        <f t="shared" si="26"/>
        <v>141</v>
      </c>
      <c r="AG204" s="6">
        <f t="shared" si="27"/>
        <v>141</v>
      </c>
      <c r="AH204" s="4">
        <f t="shared" si="28"/>
        <v>141</v>
      </c>
      <c r="AI204" s="5"/>
      <c r="AJ204" s="5"/>
      <c r="AK204" s="7"/>
      <c r="AL204" s="7"/>
      <c r="AM204" s="7">
        <f>100*((AH204*10250)-(AH202*10000))/(10000*250)</f>
        <v>-39.39</v>
      </c>
      <c r="AN204" s="7" t="str">
        <f>IF(AH204&gt;30, (IF((AND(AM204&gt;=80,AM204&lt;=120)=TRUE),"PASS","FAIL")),(IF((AND(AM204&gt;=50,AM204&lt;=150)=TRUE),"PASS","FAIL")))</f>
        <v>FAIL</v>
      </c>
      <c r="AO204" s="4"/>
      <c r="AP204" s="4"/>
      <c r="AQ204" s="4"/>
    </row>
    <row r="205" spans="1:43" x14ac:dyDescent="0.2">
      <c r="A205" s="1">
        <v>44126</v>
      </c>
      <c r="B205" t="s">
        <v>431</v>
      </c>
      <c r="C205" t="s">
        <v>342</v>
      </c>
      <c r="D205">
        <v>141</v>
      </c>
      <c r="E205">
        <v>1</v>
      </c>
      <c r="F205">
        <v>1</v>
      </c>
      <c r="G205" t="s">
        <v>60</v>
      </c>
      <c r="H205" t="s">
        <v>212</v>
      </c>
      <c r="I205">
        <v>9.69E-2</v>
      </c>
      <c r="J205">
        <v>2.08</v>
      </c>
      <c r="K205">
        <v>54.9</v>
      </c>
      <c r="L205" t="s">
        <v>61</v>
      </c>
      <c r="M205" t="s">
        <v>213</v>
      </c>
      <c r="N205">
        <v>0.55700000000000005</v>
      </c>
      <c r="O205">
        <v>9.52</v>
      </c>
      <c r="P205">
        <v>142</v>
      </c>
      <c r="R205" s="4">
        <v>1</v>
      </c>
      <c r="S205" s="4">
        <v>1</v>
      </c>
      <c r="T205" s="4"/>
      <c r="U205" s="4">
        <f t="shared" si="23"/>
        <v>54.9</v>
      </c>
      <c r="V205" s="4">
        <f t="shared" si="24"/>
        <v>54.9</v>
      </c>
      <c r="W205" s="4">
        <f t="shared" si="25"/>
        <v>54.9</v>
      </c>
      <c r="X205" s="4"/>
      <c r="Y205" s="4"/>
      <c r="Z205" s="7"/>
      <c r="AA205" s="7"/>
      <c r="AB205" s="7"/>
      <c r="AC205" s="7"/>
      <c r="AD205" s="4">
        <v>1</v>
      </c>
      <c r="AE205" s="4"/>
      <c r="AF205" s="24">
        <f t="shared" si="26"/>
        <v>142</v>
      </c>
      <c r="AG205" s="6">
        <f t="shared" si="27"/>
        <v>142</v>
      </c>
      <c r="AH205" s="4">
        <f t="shared" si="28"/>
        <v>142</v>
      </c>
      <c r="AI205" s="4"/>
      <c r="AJ205" s="4"/>
      <c r="AK205" s="7"/>
      <c r="AL205" s="7"/>
      <c r="AM205" s="7"/>
      <c r="AN205" s="7"/>
      <c r="AO205" s="4"/>
      <c r="AP205" s="4"/>
      <c r="AQ205" s="4"/>
    </row>
    <row r="206" spans="1:43" x14ac:dyDescent="0.2">
      <c r="A206" s="1">
        <v>44126</v>
      </c>
      <c r="B206" t="s">
        <v>431</v>
      </c>
      <c r="C206" t="s">
        <v>343</v>
      </c>
      <c r="D206">
        <v>142</v>
      </c>
      <c r="E206">
        <v>1</v>
      </c>
      <c r="F206">
        <v>1</v>
      </c>
      <c r="G206" t="s">
        <v>60</v>
      </c>
      <c r="H206" t="s">
        <v>212</v>
      </c>
      <c r="I206">
        <v>5.4100000000000002E-2</v>
      </c>
      <c r="J206">
        <v>1.25</v>
      </c>
      <c r="K206">
        <v>29.8</v>
      </c>
      <c r="L206" t="s">
        <v>61</v>
      </c>
      <c r="M206" t="s">
        <v>213</v>
      </c>
      <c r="N206">
        <v>0.54800000000000004</v>
      </c>
      <c r="O206">
        <v>9.2100000000000009</v>
      </c>
      <c r="P206">
        <v>118</v>
      </c>
      <c r="R206" s="4">
        <v>1</v>
      </c>
      <c r="S206" s="4">
        <v>1</v>
      </c>
      <c r="T206" s="4"/>
      <c r="U206" s="4">
        <f t="shared" si="23"/>
        <v>29.8</v>
      </c>
      <c r="V206" s="4">
        <f t="shared" si="24"/>
        <v>29.8</v>
      </c>
      <c r="W206" s="4">
        <f t="shared" si="25"/>
        <v>29.8</v>
      </c>
      <c r="X206" s="5"/>
      <c r="Y206" s="5"/>
      <c r="Z206" s="4"/>
      <c r="AA206" s="4"/>
      <c r="AB206" s="5"/>
      <c r="AC206" s="5"/>
      <c r="AD206" s="4">
        <v>1</v>
      </c>
      <c r="AE206" s="4"/>
      <c r="AF206" s="24">
        <f t="shared" si="26"/>
        <v>118</v>
      </c>
      <c r="AG206" s="6">
        <f t="shared" si="27"/>
        <v>118</v>
      </c>
      <c r="AH206" s="4">
        <f t="shared" si="28"/>
        <v>118</v>
      </c>
      <c r="AI206" s="5"/>
      <c r="AJ206" s="5"/>
      <c r="AK206" s="4"/>
      <c r="AL206" s="4"/>
      <c r="AM206" s="5"/>
      <c r="AN206" s="5"/>
      <c r="AO206" s="4"/>
      <c r="AP206" s="4"/>
      <c r="AQ206" s="4"/>
    </row>
    <row r="207" spans="1:43" x14ac:dyDescent="0.2">
      <c r="A207" s="1">
        <v>44126</v>
      </c>
      <c r="B207" t="s">
        <v>431</v>
      </c>
      <c r="C207" t="s">
        <v>344</v>
      </c>
      <c r="D207">
        <v>143</v>
      </c>
      <c r="E207">
        <v>1</v>
      </c>
      <c r="F207">
        <v>1</v>
      </c>
      <c r="G207" t="s">
        <v>60</v>
      </c>
      <c r="H207" t="s">
        <v>212</v>
      </c>
      <c r="I207">
        <v>6.0900000000000003E-2</v>
      </c>
      <c r="J207">
        <v>1.4</v>
      </c>
      <c r="K207">
        <v>34.299999999999997</v>
      </c>
      <c r="L207" t="s">
        <v>61</v>
      </c>
      <c r="M207" t="s">
        <v>213</v>
      </c>
      <c r="N207">
        <v>0.61399999999999999</v>
      </c>
      <c r="O207">
        <v>10.5</v>
      </c>
      <c r="P207">
        <v>215</v>
      </c>
      <c r="R207" s="4">
        <v>1</v>
      </c>
      <c r="S207" s="4">
        <v>1</v>
      </c>
      <c r="T207" s="4"/>
      <c r="U207" s="4">
        <f t="shared" si="23"/>
        <v>34.299999999999997</v>
      </c>
      <c r="V207" s="4">
        <f t="shared" si="24"/>
        <v>34.299999999999997</v>
      </c>
      <c r="W207" s="4">
        <f t="shared" si="25"/>
        <v>34.299999999999997</v>
      </c>
      <c r="AD207" s="4">
        <v>1</v>
      </c>
      <c r="AE207" s="4"/>
      <c r="AF207" s="24">
        <f t="shared" si="26"/>
        <v>215</v>
      </c>
      <c r="AG207" s="6">
        <f t="shared" si="27"/>
        <v>215</v>
      </c>
      <c r="AH207" s="4">
        <f t="shared" si="28"/>
        <v>215</v>
      </c>
      <c r="AO207" s="4"/>
      <c r="AP207" s="4"/>
      <c r="AQ207" s="4"/>
    </row>
    <row r="208" spans="1:43" x14ac:dyDescent="0.2">
      <c r="A208" s="1">
        <v>44126</v>
      </c>
      <c r="B208" t="s">
        <v>431</v>
      </c>
      <c r="C208" t="s">
        <v>345</v>
      </c>
      <c r="D208">
        <v>144</v>
      </c>
      <c r="E208">
        <v>1</v>
      </c>
      <c r="F208">
        <v>1</v>
      </c>
      <c r="G208" t="s">
        <v>60</v>
      </c>
      <c r="H208" t="s">
        <v>212</v>
      </c>
      <c r="I208">
        <v>4.48E-2</v>
      </c>
      <c r="J208">
        <v>1.08</v>
      </c>
      <c r="K208">
        <v>24.4</v>
      </c>
      <c r="L208" t="s">
        <v>61</v>
      </c>
      <c r="M208" t="s">
        <v>213</v>
      </c>
      <c r="N208">
        <v>0.497</v>
      </c>
      <c r="O208">
        <v>8.51</v>
      </c>
      <c r="P208">
        <v>62.5</v>
      </c>
      <c r="R208" s="4">
        <v>1</v>
      </c>
      <c r="S208" s="4">
        <v>1</v>
      </c>
      <c r="T208" s="4"/>
      <c r="U208" s="4">
        <f t="shared" si="23"/>
        <v>24.4</v>
      </c>
      <c r="V208" s="4">
        <f t="shared" si="24"/>
        <v>24.4</v>
      </c>
      <c r="W208" s="4">
        <f t="shared" si="25"/>
        <v>24.4</v>
      </c>
      <c r="X208" s="5"/>
      <c r="Y208" s="5"/>
      <c r="AD208" s="4">
        <v>1</v>
      </c>
      <c r="AE208" s="4"/>
      <c r="AF208" s="24">
        <f t="shared" si="26"/>
        <v>62.5</v>
      </c>
      <c r="AG208" s="6">
        <f t="shared" si="27"/>
        <v>62.5</v>
      </c>
      <c r="AH208" s="4">
        <f t="shared" si="28"/>
        <v>62.5</v>
      </c>
      <c r="AI208" s="5"/>
      <c r="AJ208" s="5"/>
      <c r="AO208" s="4"/>
      <c r="AP208" s="4"/>
      <c r="AQ208" s="4"/>
    </row>
    <row r="209" spans="1:43" x14ac:dyDescent="0.2">
      <c r="A209" s="1">
        <v>44126</v>
      </c>
      <c r="B209" t="s">
        <v>431</v>
      </c>
      <c r="C209" t="s">
        <v>346</v>
      </c>
      <c r="D209">
        <v>145</v>
      </c>
      <c r="E209">
        <v>1</v>
      </c>
      <c r="F209">
        <v>1</v>
      </c>
      <c r="G209" t="s">
        <v>60</v>
      </c>
      <c r="H209" t="s">
        <v>212</v>
      </c>
      <c r="I209">
        <v>3.4700000000000002E-2</v>
      </c>
      <c r="J209">
        <v>0.88600000000000001</v>
      </c>
      <c r="K209">
        <v>18.5</v>
      </c>
      <c r="L209" t="s">
        <v>61</v>
      </c>
      <c r="M209" t="s">
        <v>213</v>
      </c>
      <c r="N209">
        <v>0.66100000000000003</v>
      </c>
      <c r="O209">
        <v>11.2</v>
      </c>
      <c r="P209">
        <v>270</v>
      </c>
      <c r="R209" s="4">
        <v>1</v>
      </c>
      <c r="S209" s="4">
        <v>1</v>
      </c>
      <c r="T209" s="4"/>
      <c r="U209" s="4">
        <f t="shared" si="23"/>
        <v>18.5</v>
      </c>
      <c r="V209" s="4">
        <f t="shared" si="24"/>
        <v>18.5</v>
      </c>
      <c r="W209" s="4">
        <f t="shared" si="25"/>
        <v>18.5</v>
      </c>
      <c r="X209" s="5"/>
      <c r="Y209" s="5"/>
      <c r="Z209" s="7"/>
      <c r="AA209" s="7"/>
      <c r="AD209" s="4">
        <v>1</v>
      </c>
      <c r="AE209" s="4"/>
      <c r="AF209" s="24">
        <f t="shared" si="26"/>
        <v>270</v>
      </c>
      <c r="AG209" s="6">
        <f t="shared" si="27"/>
        <v>270</v>
      </c>
      <c r="AH209" s="4">
        <f t="shared" si="28"/>
        <v>270</v>
      </c>
      <c r="AI209" s="5"/>
      <c r="AJ209" s="5"/>
      <c r="AK209" s="7"/>
      <c r="AL209" s="7"/>
      <c r="AO209" s="4"/>
      <c r="AP209" s="4"/>
      <c r="AQ209" s="4"/>
    </row>
    <row r="210" spans="1:43" x14ac:dyDescent="0.2">
      <c r="A210" s="1">
        <v>44126</v>
      </c>
      <c r="B210" t="s">
        <v>431</v>
      </c>
      <c r="C210" t="s">
        <v>347</v>
      </c>
      <c r="D210">
        <v>146</v>
      </c>
      <c r="E210">
        <v>1</v>
      </c>
      <c r="F210">
        <v>1</v>
      </c>
      <c r="G210" t="s">
        <v>60</v>
      </c>
      <c r="H210" t="s">
        <v>212</v>
      </c>
      <c r="I210">
        <v>4.3099999999999999E-2</v>
      </c>
      <c r="J210">
        <v>1.04</v>
      </c>
      <c r="K210">
        <v>23.2</v>
      </c>
      <c r="L210" t="s">
        <v>61</v>
      </c>
      <c r="M210" t="s">
        <v>213</v>
      </c>
      <c r="N210">
        <v>0.71699999999999997</v>
      </c>
      <c r="O210">
        <v>12.1</v>
      </c>
      <c r="P210">
        <v>345</v>
      </c>
      <c r="R210" s="4">
        <v>1</v>
      </c>
      <c r="S210" s="4">
        <v>1</v>
      </c>
      <c r="T210" s="4"/>
      <c r="U210" s="4">
        <f t="shared" si="23"/>
        <v>23.2</v>
      </c>
      <c r="V210" s="4">
        <f t="shared" si="24"/>
        <v>23.2</v>
      </c>
      <c r="W210" s="4">
        <f t="shared" si="25"/>
        <v>23.2</v>
      </c>
      <c r="X210" s="5"/>
      <c r="Y210" s="5"/>
      <c r="AB210" s="7"/>
      <c r="AC210" s="7"/>
      <c r="AD210" s="4">
        <v>1</v>
      </c>
      <c r="AE210" s="4"/>
      <c r="AF210" s="24">
        <f t="shared" si="26"/>
        <v>345</v>
      </c>
      <c r="AG210" s="6">
        <f t="shared" si="27"/>
        <v>345</v>
      </c>
      <c r="AH210" s="4">
        <f t="shared" si="28"/>
        <v>345</v>
      </c>
      <c r="AI210" s="5"/>
      <c r="AJ210" s="5"/>
      <c r="AM210" s="7"/>
      <c r="AN210" s="7"/>
      <c r="AO210" s="4"/>
      <c r="AP210" s="4"/>
      <c r="AQ210" s="4"/>
    </row>
    <row r="211" spans="1:43" x14ac:dyDescent="0.2">
      <c r="A211" s="1">
        <v>44126</v>
      </c>
      <c r="B211" t="s">
        <v>431</v>
      </c>
      <c r="C211" t="s">
        <v>348</v>
      </c>
      <c r="D211">
        <v>147</v>
      </c>
      <c r="E211">
        <v>1</v>
      </c>
      <c r="F211">
        <v>1</v>
      </c>
      <c r="G211" t="s">
        <v>60</v>
      </c>
      <c r="H211" t="s">
        <v>212</v>
      </c>
      <c r="I211">
        <v>0.23100000000000001</v>
      </c>
      <c r="J211">
        <v>4.54</v>
      </c>
      <c r="K211">
        <v>125</v>
      </c>
      <c r="L211" t="s">
        <v>61</v>
      </c>
      <c r="M211" t="s">
        <v>213</v>
      </c>
      <c r="N211">
        <v>1.1100000000000001</v>
      </c>
      <c r="O211">
        <v>18.899999999999999</v>
      </c>
      <c r="P211">
        <v>854</v>
      </c>
      <c r="R211" s="4">
        <v>1</v>
      </c>
      <c r="S211" s="4">
        <v>1</v>
      </c>
      <c r="T211" s="4"/>
      <c r="U211" s="4">
        <f t="shared" si="23"/>
        <v>125</v>
      </c>
      <c r="V211" s="4">
        <f t="shared" si="24"/>
        <v>125</v>
      </c>
      <c r="W211" s="4">
        <f t="shared" si="25"/>
        <v>125</v>
      </c>
      <c r="X211" s="5"/>
      <c r="Y211" s="5"/>
      <c r="Z211" s="4"/>
      <c r="AA211" s="4"/>
      <c r="AB211" s="5"/>
      <c r="AC211" s="5"/>
      <c r="AD211" s="4">
        <v>1</v>
      </c>
      <c r="AE211" s="4"/>
      <c r="AF211" s="24">
        <f t="shared" si="26"/>
        <v>854</v>
      </c>
      <c r="AG211" s="6">
        <f t="shared" si="27"/>
        <v>854</v>
      </c>
      <c r="AH211" s="4">
        <f t="shared" si="28"/>
        <v>854</v>
      </c>
      <c r="AI211" s="5"/>
      <c r="AJ211" s="5"/>
      <c r="AK211" s="4"/>
      <c r="AL211" s="4"/>
      <c r="AM211" s="5"/>
      <c r="AN211" s="5"/>
      <c r="AO211" s="4"/>
      <c r="AP211" s="4"/>
      <c r="AQ211" s="4"/>
    </row>
    <row r="212" spans="1:43" x14ac:dyDescent="0.2">
      <c r="A212" s="1">
        <v>44126</v>
      </c>
      <c r="B212" t="s">
        <v>431</v>
      </c>
      <c r="C212" t="s">
        <v>429</v>
      </c>
      <c r="D212">
        <v>7</v>
      </c>
      <c r="E212">
        <v>1</v>
      </c>
      <c r="F212">
        <v>1</v>
      </c>
      <c r="G212" t="s">
        <v>60</v>
      </c>
      <c r="H212" t="s">
        <v>212</v>
      </c>
      <c r="I212">
        <v>4.2200000000000001E-2</v>
      </c>
      <c r="J212">
        <v>0.96299999999999997</v>
      </c>
      <c r="K212">
        <v>20.9</v>
      </c>
      <c r="L212" t="s">
        <v>61</v>
      </c>
      <c r="M212" t="s">
        <v>213</v>
      </c>
      <c r="N212">
        <v>0.60199999999999998</v>
      </c>
      <c r="O212">
        <v>10.199999999999999</v>
      </c>
      <c r="P212">
        <v>196</v>
      </c>
      <c r="R212" s="4">
        <v>1</v>
      </c>
      <c r="S212" s="4">
        <v>1</v>
      </c>
      <c r="T212" s="4"/>
      <c r="U212" s="4">
        <f t="shared" si="23"/>
        <v>20.9</v>
      </c>
      <c r="V212" s="4">
        <f t="shared" si="24"/>
        <v>20.9</v>
      </c>
      <c r="W212" s="4">
        <f t="shared" si="25"/>
        <v>20.9</v>
      </c>
      <c r="X212" s="5">
        <f>100*(W212-25)/25</f>
        <v>-16.400000000000006</v>
      </c>
      <c r="Y212" s="5" t="str">
        <f>IF((ABS(X212))&lt;=20,"PASS","FAIL")</f>
        <v>PASS</v>
      </c>
      <c r="AD212" s="4">
        <v>1</v>
      </c>
      <c r="AE212" s="4"/>
      <c r="AF212" s="24">
        <f t="shared" si="26"/>
        <v>196</v>
      </c>
      <c r="AG212" s="6">
        <f t="shared" si="27"/>
        <v>196</v>
      </c>
      <c r="AH212" s="4">
        <f t="shared" si="28"/>
        <v>196</v>
      </c>
      <c r="AI212" s="5">
        <f>100*(AH212-250)/250</f>
        <v>-21.6</v>
      </c>
      <c r="AJ212" s="5" t="str">
        <f>IF((ABS(AI212))&lt;=20,"PASS","FAIL")</f>
        <v>FAIL</v>
      </c>
      <c r="AO212" s="4"/>
      <c r="AP212" s="4"/>
      <c r="AQ212" s="4"/>
    </row>
    <row r="213" spans="1:43" x14ac:dyDescent="0.2">
      <c r="A213" s="1">
        <v>44126</v>
      </c>
      <c r="B213" t="s">
        <v>431</v>
      </c>
      <c r="C213" t="s">
        <v>66</v>
      </c>
      <c r="D213" t="s">
        <v>11</v>
      </c>
      <c r="E213">
        <v>1</v>
      </c>
      <c r="F213">
        <v>1</v>
      </c>
      <c r="G213" t="s">
        <v>60</v>
      </c>
      <c r="H213" t="s">
        <v>212</v>
      </c>
      <c r="I213">
        <v>-1.7600000000000001E-2</v>
      </c>
      <c r="J213">
        <v>-0.378</v>
      </c>
      <c r="K213">
        <v>-21.8</v>
      </c>
      <c r="L213" t="s">
        <v>61</v>
      </c>
      <c r="M213" t="s">
        <v>213</v>
      </c>
      <c r="N213">
        <v>-4.2500000000000003E-3</v>
      </c>
      <c r="O213">
        <v>-5.4399999999999997E-2</v>
      </c>
      <c r="P213">
        <v>-633</v>
      </c>
      <c r="R213" s="4">
        <v>1</v>
      </c>
      <c r="S213" s="4">
        <v>1</v>
      </c>
      <c r="T213" s="4"/>
      <c r="U213" s="4">
        <f t="shared" si="23"/>
        <v>-21.8</v>
      </c>
      <c r="V213" s="4">
        <f t="shared" si="24"/>
        <v>-21.8</v>
      </c>
      <c r="W213" s="4">
        <f t="shared" si="25"/>
        <v>-21.8</v>
      </c>
      <c r="X213" s="5"/>
      <c r="Y213" s="5"/>
      <c r="AD213" s="4">
        <v>1</v>
      </c>
      <c r="AE213" s="4"/>
      <c r="AF213" s="24">
        <f t="shared" si="26"/>
        <v>-633</v>
      </c>
      <c r="AG213" s="6">
        <f t="shared" si="27"/>
        <v>-633</v>
      </c>
      <c r="AH213" s="4">
        <f t="shared" si="28"/>
        <v>-633</v>
      </c>
      <c r="AI213" s="5"/>
      <c r="AJ213" s="5"/>
      <c r="AO213" s="4"/>
      <c r="AP213" s="4"/>
      <c r="AQ213" s="4"/>
    </row>
    <row r="214" spans="1:43" x14ac:dyDescent="0.2">
      <c r="A214" s="1">
        <v>44126</v>
      </c>
      <c r="B214" t="s">
        <v>431</v>
      </c>
      <c r="C214" t="s">
        <v>422</v>
      </c>
      <c r="D214" t="s">
        <v>423</v>
      </c>
      <c r="E214">
        <v>1</v>
      </c>
      <c r="F214">
        <v>1</v>
      </c>
      <c r="G214" t="s">
        <v>60</v>
      </c>
      <c r="H214" t="s">
        <v>212</v>
      </c>
      <c r="I214">
        <v>2.83</v>
      </c>
      <c r="J214">
        <v>50.1</v>
      </c>
      <c r="K214">
        <v>114</v>
      </c>
      <c r="L214" t="s">
        <v>61</v>
      </c>
      <c r="M214" t="s">
        <v>213</v>
      </c>
      <c r="N214">
        <v>1.03</v>
      </c>
      <c r="O214">
        <v>17.7</v>
      </c>
      <c r="P214">
        <v>765</v>
      </c>
      <c r="Q214" s="4">
        <f>100*O214/O215</f>
        <v>75.965665236051507</v>
      </c>
      <c r="R214" s="4">
        <v>1</v>
      </c>
      <c r="S214" s="4">
        <v>1</v>
      </c>
      <c r="T214" s="4"/>
      <c r="U214" s="4">
        <f t="shared" si="23"/>
        <v>114</v>
      </c>
      <c r="V214" s="4">
        <f t="shared" si="24"/>
        <v>114</v>
      </c>
      <c r="W214" s="4">
        <f t="shared" si="25"/>
        <v>114</v>
      </c>
      <c r="X214" s="5"/>
      <c r="Y214" s="5"/>
      <c r="AD214" s="4">
        <v>1</v>
      </c>
      <c r="AE214" s="4"/>
      <c r="AF214" s="24">
        <f t="shared" si="26"/>
        <v>765</v>
      </c>
      <c r="AG214" s="6">
        <f t="shared" si="27"/>
        <v>765</v>
      </c>
      <c r="AH214" s="4">
        <f t="shared" si="28"/>
        <v>765</v>
      </c>
      <c r="AI214" s="5"/>
      <c r="AJ214" s="5"/>
      <c r="AO214" s="4"/>
      <c r="AP214" s="4"/>
      <c r="AQ214" s="4"/>
    </row>
    <row r="215" spans="1:43" x14ac:dyDescent="0.2">
      <c r="A215" s="1">
        <v>44126</v>
      </c>
      <c r="B215" t="s">
        <v>431</v>
      </c>
      <c r="C215" t="s">
        <v>424</v>
      </c>
      <c r="D215" t="s">
        <v>425</v>
      </c>
      <c r="E215">
        <v>1</v>
      </c>
      <c r="F215">
        <v>1</v>
      </c>
      <c r="G215" t="s">
        <v>60</v>
      </c>
      <c r="H215" t="s">
        <v>212</v>
      </c>
      <c r="I215">
        <v>0.115</v>
      </c>
      <c r="J215">
        <v>1.42</v>
      </c>
      <c r="K215">
        <v>35</v>
      </c>
      <c r="L215" t="s">
        <v>61</v>
      </c>
      <c r="M215" t="s">
        <v>213</v>
      </c>
      <c r="N215">
        <v>1.37</v>
      </c>
      <c r="O215">
        <v>23.3</v>
      </c>
      <c r="P215">
        <v>1180</v>
      </c>
      <c r="R215" s="4">
        <v>1</v>
      </c>
      <c r="S215" s="4">
        <v>1</v>
      </c>
      <c r="T215" s="4"/>
      <c r="U215" s="4">
        <f t="shared" si="23"/>
        <v>35</v>
      </c>
      <c r="V215" s="4">
        <f t="shared" si="24"/>
        <v>35</v>
      </c>
      <c r="W215" s="4">
        <f t="shared" si="25"/>
        <v>35</v>
      </c>
      <c r="AD215" s="4">
        <v>1</v>
      </c>
      <c r="AE215" s="4"/>
      <c r="AF215" s="24">
        <f t="shared" si="26"/>
        <v>1180</v>
      </c>
      <c r="AG215" s="6">
        <f t="shared" si="27"/>
        <v>1180</v>
      </c>
      <c r="AH215" s="4">
        <f t="shared" si="28"/>
        <v>1180</v>
      </c>
      <c r="AO215" s="4"/>
      <c r="AP215" s="4"/>
      <c r="AQ215" s="4"/>
    </row>
    <row r="216" spans="1:43" x14ac:dyDescent="0.2">
      <c r="A216" s="1">
        <v>44126</v>
      </c>
      <c r="B216" t="s">
        <v>431</v>
      </c>
      <c r="C216" t="s">
        <v>349</v>
      </c>
      <c r="D216">
        <v>148</v>
      </c>
      <c r="E216">
        <v>1</v>
      </c>
      <c r="F216">
        <v>1</v>
      </c>
      <c r="G216" t="s">
        <v>60</v>
      </c>
      <c r="H216" t="s">
        <v>212</v>
      </c>
      <c r="I216">
        <v>4.5999999999999999E-2</v>
      </c>
      <c r="J216">
        <v>1.0900000000000001</v>
      </c>
      <c r="K216">
        <v>24.8</v>
      </c>
      <c r="L216" t="s">
        <v>61</v>
      </c>
      <c r="M216" t="s">
        <v>213</v>
      </c>
      <c r="N216">
        <v>0.60799999999999998</v>
      </c>
      <c r="O216">
        <v>10.3</v>
      </c>
      <c r="P216">
        <v>204</v>
      </c>
      <c r="R216" s="4">
        <v>1</v>
      </c>
      <c r="S216" s="4">
        <v>1</v>
      </c>
      <c r="T216" s="4"/>
      <c r="U216" s="4">
        <f t="shared" si="23"/>
        <v>24.8</v>
      </c>
      <c r="V216" s="4">
        <f t="shared" si="24"/>
        <v>24.8</v>
      </c>
      <c r="W216" s="4">
        <f t="shared" si="25"/>
        <v>24.8</v>
      </c>
      <c r="AD216" s="4">
        <v>1</v>
      </c>
      <c r="AE216" s="4"/>
      <c r="AF216" s="24">
        <f t="shared" si="26"/>
        <v>204</v>
      </c>
      <c r="AG216" s="6">
        <f t="shared" si="27"/>
        <v>204</v>
      </c>
      <c r="AH216" s="4">
        <f t="shared" si="28"/>
        <v>204</v>
      </c>
      <c r="AP216" s="4"/>
      <c r="AQ216" s="4"/>
    </row>
    <row r="217" spans="1:43" x14ac:dyDescent="0.2">
      <c r="A217" s="1">
        <v>44126</v>
      </c>
      <c r="B217" t="s">
        <v>431</v>
      </c>
      <c r="C217" t="s">
        <v>350</v>
      </c>
      <c r="D217">
        <v>149</v>
      </c>
      <c r="E217">
        <v>1</v>
      </c>
      <c r="F217">
        <v>1</v>
      </c>
      <c r="G217" t="s">
        <v>60</v>
      </c>
      <c r="H217" t="s">
        <v>212</v>
      </c>
      <c r="I217">
        <v>5.4699999999999999E-2</v>
      </c>
      <c r="J217">
        <v>1.27</v>
      </c>
      <c r="K217">
        <v>30.3</v>
      </c>
      <c r="L217" t="s">
        <v>61</v>
      </c>
      <c r="M217" t="s">
        <v>213</v>
      </c>
      <c r="N217">
        <v>0.69199999999999995</v>
      </c>
      <c r="O217">
        <v>11.8</v>
      </c>
      <c r="P217">
        <v>317</v>
      </c>
      <c r="R217" s="4">
        <v>1</v>
      </c>
      <c r="S217" s="4">
        <v>1</v>
      </c>
      <c r="T217" s="4"/>
      <c r="U217" s="4">
        <f t="shared" si="23"/>
        <v>30.3</v>
      </c>
      <c r="V217" s="4">
        <f t="shared" si="24"/>
        <v>30.3</v>
      </c>
      <c r="W217" s="4">
        <f t="shared" si="25"/>
        <v>30.3</v>
      </c>
      <c r="AD217" s="4">
        <v>1</v>
      </c>
      <c r="AE217" s="4"/>
      <c r="AF217" s="24">
        <f t="shared" si="26"/>
        <v>317</v>
      </c>
      <c r="AG217" s="6">
        <f t="shared" si="27"/>
        <v>317</v>
      </c>
      <c r="AH217" s="4">
        <f t="shared" si="28"/>
        <v>317</v>
      </c>
      <c r="AP217" s="4"/>
      <c r="AQ217" s="4"/>
    </row>
    <row r="218" spans="1:43" x14ac:dyDescent="0.2">
      <c r="A218" s="1">
        <v>44126</v>
      </c>
      <c r="B218" t="s">
        <v>431</v>
      </c>
      <c r="C218" t="s">
        <v>351</v>
      </c>
      <c r="D218">
        <v>150</v>
      </c>
      <c r="E218">
        <v>1</v>
      </c>
      <c r="F218">
        <v>1</v>
      </c>
      <c r="G218" t="s">
        <v>60</v>
      </c>
      <c r="H218" t="s">
        <v>212</v>
      </c>
      <c r="I218">
        <v>5.5300000000000002E-2</v>
      </c>
      <c r="J218">
        <v>1.29</v>
      </c>
      <c r="K218">
        <v>31</v>
      </c>
      <c r="L218" t="s">
        <v>61</v>
      </c>
      <c r="M218" t="s">
        <v>213</v>
      </c>
      <c r="N218">
        <v>0.85</v>
      </c>
      <c r="O218">
        <v>14.6</v>
      </c>
      <c r="P218">
        <v>532</v>
      </c>
      <c r="R218" s="4">
        <v>1</v>
      </c>
      <c r="S218" s="4">
        <v>1</v>
      </c>
      <c r="T218" s="4"/>
      <c r="U218" s="4">
        <f t="shared" ref="U218:U230" si="29">K218</f>
        <v>31</v>
      </c>
      <c r="V218" s="4">
        <f t="shared" si="24"/>
        <v>31</v>
      </c>
      <c r="W218" s="4">
        <f t="shared" si="25"/>
        <v>31</v>
      </c>
      <c r="X218" s="5"/>
      <c r="Y218" s="5"/>
      <c r="Z218" s="7"/>
      <c r="AA218" s="7"/>
      <c r="AB218" s="4"/>
      <c r="AC218" s="4"/>
      <c r="AD218" s="4">
        <v>1</v>
      </c>
      <c r="AE218" s="4"/>
      <c r="AF218" s="24">
        <f t="shared" si="26"/>
        <v>532</v>
      </c>
      <c r="AG218" s="6">
        <f t="shared" si="27"/>
        <v>532</v>
      </c>
      <c r="AH218" s="4">
        <f t="shared" si="28"/>
        <v>532</v>
      </c>
      <c r="AI218" s="5"/>
      <c r="AJ218" s="5"/>
      <c r="AK218" s="7"/>
      <c r="AL218" s="7"/>
      <c r="AM218" s="4"/>
      <c r="AN218" s="4"/>
      <c r="AP218" s="4"/>
      <c r="AQ218" s="4"/>
    </row>
    <row r="219" spans="1:43" x14ac:dyDescent="0.2">
      <c r="A219" s="1">
        <v>44126</v>
      </c>
      <c r="B219" t="s">
        <v>431</v>
      </c>
      <c r="C219" t="s">
        <v>352</v>
      </c>
      <c r="D219" s="28">
        <v>151</v>
      </c>
      <c r="E219">
        <v>1</v>
      </c>
      <c r="F219">
        <v>1</v>
      </c>
      <c r="G219" t="s">
        <v>60</v>
      </c>
      <c r="H219" t="s">
        <v>212</v>
      </c>
      <c r="I219">
        <v>3.4099999999999998E-2</v>
      </c>
      <c r="J219">
        <v>0.86299999999999999</v>
      </c>
      <c r="K219">
        <v>17.8</v>
      </c>
      <c r="L219" t="s">
        <v>61</v>
      </c>
      <c r="M219" t="s">
        <v>213</v>
      </c>
      <c r="N219">
        <v>0.53300000000000003</v>
      </c>
      <c r="O219">
        <v>9.18</v>
      </c>
      <c r="P219">
        <v>116</v>
      </c>
      <c r="R219" s="4">
        <v>1</v>
      </c>
      <c r="S219" s="4">
        <v>1</v>
      </c>
      <c r="T219" s="4"/>
      <c r="U219" s="4">
        <f t="shared" si="29"/>
        <v>17.8</v>
      </c>
      <c r="V219" s="4">
        <f t="shared" ref="V219:V230" si="30">IF(R219=1,U219,(U219-6.8))</f>
        <v>17.8</v>
      </c>
      <c r="W219" s="4">
        <f t="shared" ref="W219:W230" si="31">IF(R219=1,U219,(V219*R219))</f>
        <v>17.8</v>
      </c>
      <c r="X219" s="4"/>
      <c r="Y219" s="4"/>
      <c r="Z219" s="7">
        <f>ABS(100*ABS(W219-W209)/AVERAGE(W219,W209))</f>
        <v>3.8567493112947622</v>
      </c>
      <c r="AA219" s="7" t="str">
        <f>IF(W219&gt;10, (IF((AND(Z219&gt;=0,Z219&lt;=20)=TRUE),"PASS","FAIL")),(IF((AND(Z219&gt;=0,Z219&lt;=50)=TRUE),"PASS","FAIL")))</f>
        <v>PASS</v>
      </c>
      <c r="AB219" s="7"/>
      <c r="AC219" s="7"/>
      <c r="AD219" s="4">
        <v>1</v>
      </c>
      <c r="AE219" s="4"/>
      <c r="AF219" s="24">
        <f t="shared" si="26"/>
        <v>116</v>
      </c>
      <c r="AG219" s="6">
        <f t="shared" si="27"/>
        <v>116</v>
      </c>
      <c r="AH219" s="4">
        <f t="shared" si="28"/>
        <v>116</v>
      </c>
      <c r="AI219" s="4"/>
      <c r="AJ219" s="4"/>
      <c r="AK219" s="7">
        <f>ABS(100*ABS(AH219-AH209)/AVERAGE(AH219,AH209))</f>
        <v>79.792746113989637</v>
      </c>
      <c r="AL219" s="7" t="str">
        <f>IF(AH219&gt;10, (IF((AND(AK219&gt;=0,AK219&lt;=20)=TRUE),"PASS","FAIL")),(IF((AND(AK219&gt;=0,AK219&lt;=50)=TRUE),"PASS","FAIL")))</f>
        <v>FAIL</v>
      </c>
      <c r="AM219" s="7"/>
      <c r="AN219" s="7"/>
      <c r="AP219" s="4"/>
      <c r="AQ219" s="4"/>
    </row>
    <row r="220" spans="1:43" x14ac:dyDescent="0.2">
      <c r="A220" s="1">
        <v>44126</v>
      </c>
      <c r="B220" t="s">
        <v>431</v>
      </c>
      <c r="C220" t="s">
        <v>353</v>
      </c>
      <c r="D220" s="28">
        <v>152</v>
      </c>
      <c r="E220">
        <v>1</v>
      </c>
      <c r="F220">
        <v>1</v>
      </c>
      <c r="G220" t="s">
        <v>60</v>
      </c>
      <c r="H220" t="s">
        <v>212</v>
      </c>
      <c r="I220">
        <v>5.7000000000000002E-2</v>
      </c>
      <c r="J220">
        <v>1.32</v>
      </c>
      <c r="K220">
        <v>31.9</v>
      </c>
      <c r="L220" t="s">
        <v>61</v>
      </c>
      <c r="M220" t="s">
        <v>213</v>
      </c>
      <c r="N220">
        <v>0.86899999999999999</v>
      </c>
      <c r="O220">
        <v>14.9</v>
      </c>
      <c r="P220">
        <v>553</v>
      </c>
      <c r="R220" s="4">
        <v>1</v>
      </c>
      <c r="S220" s="4">
        <v>1</v>
      </c>
      <c r="T220" s="4"/>
      <c r="U220" s="4">
        <f t="shared" si="29"/>
        <v>31.9</v>
      </c>
      <c r="V220" s="4">
        <f t="shared" si="30"/>
        <v>31.9</v>
      </c>
      <c r="W220" s="4">
        <f t="shared" si="31"/>
        <v>31.9</v>
      </c>
      <c r="X220" s="5"/>
      <c r="Y220" s="5"/>
      <c r="Z220" s="7"/>
      <c r="AA220" s="7"/>
      <c r="AB220" s="7">
        <f>100*((W220*10250)-(W218*10000))/(1000*250)</f>
        <v>6.79</v>
      </c>
      <c r="AC220" s="7" t="str">
        <f>IF(W220&gt;30, (IF((AND(AB220&gt;=80,AB220&lt;=120)=TRUE),"PASS","FAIL")),(IF((AND(AB220&gt;=50,AB220&lt;=150)=TRUE),"PASS","FAIL")))</f>
        <v>FAIL</v>
      </c>
      <c r="AD220" s="4">
        <v>1</v>
      </c>
      <c r="AE220" s="4"/>
      <c r="AF220" s="24">
        <f t="shared" si="26"/>
        <v>553</v>
      </c>
      <c r="AG220" s="6">
        <f t="shared" si="27"/>
        <v>553</v>
      </c>
      <c r="AH220" s="4">
        <f t="shared" si="28"/>
        <v>553</v>
      </c>
      <c r="AI220" s="5"/>
      <c r="AJ220" s="5"/>
      <c r="AK220" s="7"/>
      <c r="AL220" s="7"/>
      <c r="AM220" s="7">
        <f>100*((AH220*10250)-(AH218*10000))/(10000*250)</f>
        <v>13.93</v>
      </c>
      <c r="AN220" s="7" t="str">
        <f>IF(AH220&gt;30, (IF((AND(AM220&gt;=80,AM220&lt;=120)=TRUE),"PASS","FAIL")),(IF((AND(AM220&gt;=50,AM220&lt;=150)=TRUE),"PASS","FAIL")))</f>
        <v>FAIL</v>
      </c>
      <c r="AP220" s="4"/>
      <c r="AQ220" s="4"/>
    </row>
    <row r="221" spans="1:43" x14ac:dyDescent="0.2">
      <c r="A221" s="1">
        <v>44126</v>
      </c>
      <c r="B221" t="s">
        <v>431</v>
      </c>
      <c r="C221" t="s">
        <v>432</v>
      </c>
      <c r="D221">
        <v>1</v>
      </c>
      <c r="E221">
        <v>1</v>
      </c>
      <c r="F221">
        <v>1</v>
      </c>
      <c r="G221" t="s">
        <v>60</v>
      </c>
      <c r="H221" t="s">
        <v>212</v>
      </c>
      <c r="I221">
        <v>0.28199999999999997</v>
      </c>
      <c r="J221">
        <v>5.38</v>
      </c>
      <c r="K221">
        <v>147</v>
      </c>
      <c r="L221" t="s">
        <v>61</v>
      </c>
      <c r="M221" t="s">
        <v>213</v>
      </c>
      <c r="N221">
        <v>1.56</v>
      </c>
      <c r="O221">
        <v>26.5</v>
      </c>
      <c r="P221">
        <v>1400</v>
      </c>
      <c r="R221" s="4">
        <v>1</v>
      </c>
      <c r="S221" s="4">
        <v>1</v>
      </c>
      <c r="T221" s="4"/>
      <c r="U221" s="4">
        <f t="shared" si="29"/>
        <v>147</v>
      </c>
      <c r="V221" s="4">
        <f t="shared" si="30"/>
        <v>147</v>
      </c>
      <c r="W221" s="4">
        <f t="shared" si="31"/>
        <v>147</v>
      </c>
      <c r="AD221" s="4">
        <v>1</v>
      </c>
      <c r="AE221" s="4"/>
      <c r="AF221" s="24">
        <f t="shared" si="26"/>
        <v>1400</v>
      </c>
      <c r="AG221" s="6">
        <f t="shared" si="27"/>
        <v>1400</v>
      </c>
      <c r="AH221" s="4">
        <f t="shared" si="28"/>
        <v>1400</v>
      </c>
      <c r="AP221" s="4"/>
      <c r="AQ221" s="4"/>
    </row>
    <row r="222" spans="1:43" x14ac:dyDescent="0.2">
      <c r="A222" s="1">
        <v>44126</v>
      </c>
      <c r="B222" t="s">
        <v>431</v>
      </c>
      <c r="C222" t="s">
        <v>433</v>
      </c>
      <c r="D222">
        <v>3</v>
      </c>
      <c r="E222">
        <v>1</v>
      </c>
      <c r="F222">
        <v>1</v>
      </c>
      <c r="G222" t="s">
        <v>60</v>
      </c>
      <c r="H222" t="s">
        <v>212</v>
      </c>
      <c r="I222">
        <v>0.183</v>
      </c>
      <c r="J222">
        <v>3.61</v>
      </c>
      <c r="K222">
        <v>99.1</v>
      </c>
      <c r="L222" t="s">
        <v>61</v>
      </c>
      <c r="M222" t="s">
        <v>213</v>
      </c>
      <c r="N222">
        <v>1.24</v>
      </c>
      <c r="O222">
        <v>21.1</v>
      </c>
      <c r="P222">
        <v>1020</v>
      </c>
      <c r="R222" s="4">
        <v>1</v>
      </c>
      <c r="S222" s="4">
        <v>1</v>
      </c>
      <c r="T222" s="4"/>
      <c r="U222" s="4">
        <f t="shared" si="29"/>
        <v>99.1</v>
      </c>
      <c r="V222" s="4">
        <f t="shared" si="30"/>
        <v>99.1</v>
      </c>
      <c r="W222" s="4">
        <f t="shared" si="31"/>
        <v>99.1</v>
      </c>
      <c r="AD222" s="4">
        <v>1</v>
      </c>
      <c r="AE222" s="4"/>
      <c r="AF222" s="24">
        <f t="shared" si="26"/>
        <v>1020</v>
      </c>
      <c r="AG222" s="6">
        <f t="shared" si="27"/>
        <v>1020</v>
      </c>
      <c r="AH222" s="4">
        <f t="shared" si="28"/>
        <v>1020</v>
      </c>
      <c r="AP222" s="4"/>
      <c r="AQ222" s="4"/>
    </row>
    <row r="223" spans="1:43" x14ac:dyDescent="0.2">
      <c r="A223" s="1">
        <v>44126</v>
      </c>
      <c r="B223" t="s">
        <v>431</v>
      </c>
      <c r="C223" t="s">
        <v>434</v>
      </c>
      <c r="D223">
        <v>5</v>
      </c>
      <c r="E223">
        <v>1</v>
      </c>
      <c r="F223">
        <v>1</v>
      </c>
      <c r="G223" t="s">
        <v>60</v>
      </c>
      <c r="H223" t="s">
        <v>212</v>
      </c>
      <c r="I223">
        <v>8.9800000000000005E-2</v>
      </c>
      <c r="J223">
        <v>1.89</v>
      </c>
      <c r="K223">
        <v>49.1</v>
      </c>
      <c r="L223" t="s">
        <v>61</v>
      </c>
      <c r="M223" t="s">
        <v>213</v>
      </c>
      <c r="N223">
        <v>0.79800000000000004</v>
      </c>
      <c r="O223">
        <v>13.6</v>
      </c>
      <c r="P223">
        <v>455</v>
      </c>
      <c r="R223" s="4">
        <v>1</v>
      </c>
      <c r="S223" s="4">
        <v>1</v>
      </c>
      <c r="T223" s="4"/>
      <c r="U223" s="4">
        <f t="shared" si="29"/>
        <v>49.1</v>
      </c>
      <c r="V223" s="4">
        <f t="shared" si="30"/>
        <v>49.1</v>
      </c>
      <c r="W223" s="4">
        <f t="shared" si="31"/>
        <v>49.1</v>
      </c>
      <c r="X223" s="5"/>
      <c r="Y223" s="5"/>
      <c r="Z223" s="7"/>
      <c r="AA223" s="7"/>
      <c r="AB223" s="4"/>
      <c r="AC223" s="4"/>
      <c r="AD223" s="4">
        <v>1</v>
      </c>
      <c r="AE223" s="4"/>
      <c r="AF223" s="24">
        <f t="shared" si="26"/>
        <v>455</v>
      </c>
      <c r="AG223" s="6">
        <f t="shared" si="27"/>
        <v>455</v>
      </c>
      <c r="AH223" s="4">
        <f t="shared" si="28"/>
        <v>455</v>
      </c>
      <c r="AI223" s="5"/>
      <c r="AJ223" s="5"/>
      <c r="AK223" s="7"/>
      <c r="AL223" s="7"/>
      <c r="AM223" s="4"/>
      <c r="AN223" s="4"/>
      <c r="AP223" s="4"/>
      <c r="AQ223" s="4"/>
    </row>
    <row r="224" spans="1:43" x14ac:dyDescent="0.2">
      <c r="A224" s="1">
        <v>44126</v>
      </c>
      <c r="B224" t="s">
        <v>431</v>
      </c>
      <c r="C224" t="s">
        <v>429</v>
      </c>
      <c r="D224">
        <v>7</v>
      </c>
      <c r="E224">
        <v>1</v>
      </c>
      <c r="F224">
        <v>1</v>
      </c>
      <c r="G224" t="s">
        <v>60</v>
      </c>
      <c r="H224" t="s">
        <v>212</v>
      </c>
      <c r="I224">
        <v>4.3200000000000002E-2</v>
      </c>
      <c r="J224">
        <v>1.07</v>
      </c>
      <c r="K224">
        <v>24.1</v>
      </c>
      <c r="L224" t="s">
        <v>61</v>
      </c>
      <c r="M224" t="s">
        <v>213</v>
      </c>
      <c r="N224">
        <v>0.57299999999999995</v>
      </c>
      <c r="O224">
        <v>9.7200000000000006</v>
      </c>
      <c r="P224">
        <v>158</v>
      </c>
      <c r="R224" s="4">
        <v>1</v>
      </c>
      <c r="S224" s="4">
        <v>1</v>
      </c>
      <c r="T224" s="4"/>
      <c r="U224" s="4">
        <f t="shared" si="29"/>
        <v>24.1</v>
      </c>
      <c r="V224" s="4">
        <f t="shared" si="30"/>
        <v>24.1</v>
      </c>
      <c r="W224" s="4">
        <f t="shared" si="31"/>
        <v>24.1</v>
      </c>
      <c r="X224" s="4"/>
      <c r="Y224" s="4"/>
      <c r="Z224" s="4"/>
      <c r="AA224" s="4"/>
      <c r="AB224" s="7"/>
      <c r="AC224" s="7"/>
      <c r="AD224" s="4">
        <v>1</v>
      </c>
      <c r="AE224" s="4"/>
      <c r="AF224" s="24">
        <f t="shared" si="26"/>
        <v>158</v>
      </c>
      <c r="AG224" s="6">
        <f t="shared" si="27"/>
        <v>158</v>
      </c>
      <c r="AH224" s="4">
        <f t="shared" si="28"/>
        <v>158</v>
      </c>
      <c r="AI224" s="4"/>
      <c r="AJ224" s="4"/>
      <c r="AK224" s="4"/>
      <c r="AL224" s="4"/>
      <c r="AM224" s="7"/>
      <c r="AN224" s="7"/>
      <c r="AP224" s="4"/>
      <c r="AQ224" s="4"/>
    </row>
    <row r="225" spans="1:43" x14ac:dyDescent="0.2">
      <c r="A225" s="1">
        <v>44126</v>
      </c>
      <c r="B225" t="s">
        <v>431</v>
      </c>
      <c r="C225" t="s">
        <v>435</v>
      </c>
      <c r="D225">
        <v>9</v>
      </c>
      <c r="E225">
        <v>1</v>
      </c>
      <c r="F225">
        <v>1</v>
      </c>
      <c r="G225" t="s">
        <v>60</v>
      </c>
      <c r="H225" t="s">
        <v>212</v>
      </c>
      <c r="I225">
        <v>2.41E-2</v>
      </c>
      <c r="J225">
        <v>0.60099999999999998</v>
      </c>
      <c r="K225">
        <v>9.56</v>
      </c>
      <c r="L225" t="s">
        <v>61</v>
      </c>
      <c r="M225" t="s">
        <v>213</v>
      </c>
      <c r="N225">
        <v>0.49399999999999999</v>
      </c>
      <c r="O225">
        <v>8.44</v>
      </c>
      <c r="P225">
        <v>57.1</v>
      </c>
      <c r="R225" s="4">
        <v>1</v>
      </c>
      <c r="S225" s="4">
        <v>1</v>
      </c>
      <c r="T225" s="4"/>
      <c r="U225" s="4">
        <f t="shared" si="29"/>
        <v>9.56</v>
      </c>
      <c r="V225" s="4">
        <f t="shared" si="30"/>
        <v>9.56</v>
      </c>
      <c r="W225" s="4">
        <f t="shared" si="31"/>
        <v>9.56</v>
      </c>
      <c r="X225" s="5"/>
      <c r="Y225" s="5"/>
      <c r="Z225" s="4"/>
      <c r="AA225" s="4"/>
      <c r="AB225" s="5"/>
      <c r="AC225" s="5"/>
      <c r="AD225" s="4">
        <v>1</v>
      </c>
      <c r="AE225" s="4"/>
      <c r="AF225" s="24">
        <f t="shared" si="26"/>
        <v>57.1</v>
      </c>
      <c r="AG225" s="6">
        <f t="shared" si="27"/>
        <v>57.1</v>
      </c>
      <c r="AH225" s="4">
        <f t="shared" si="28"/>
        <v>57.1</v>
      </c>
      <c r="AI225" s="5"/>
      <c r="AJ225" s="5"/>
      <c r="AK225" s="4"/>
      <c r="AL225" s="4"/>
      <c r="AM225" s="5"/>
      <c r="AN225" s="5"/>
      <c r="AP225" s="4"/>
      <c r="AQ225" s="4"/>
    </row>
    <row r="226" spans="1:43" x14ac:dyDescent="0.2">
      <c r="A226" s="1">
        <v>44126</v>
      </c>
      <c r="B226" t="s">
        <v>431</v>
      </c>
      <c r="C226" t="s">
        <v>436</v>
      </c>
      <c r="D226">
        <v>11</v>
      </c>
      <c r="E226">
        <v>1</v>
      </c>
      <c r="F226">
        <v>1</v>
      </c>
      <c r="G226" t="s">
        <v>60</v>
      </c>
      <c r="H226" t="s">
        <v>212</v>
      </c>
      <c r="I226">
        <v>2.0400000000000001E-2</v>
      </c>
      <c r="J226">
        <v>0.45300000000000001</v>
      </c>
      <c r="K226">
        <v>4.88</v>
      </c>
      <c r="L226" t="s">
        <v>61</v>
      </c>
      <c r="M226" t="s">
        <v>213</v>
      </c>
      <c r="N226">
        <v>0.47699999999999998</v>
      </c>
      <c r="O226">
        <v>8.1300000000000008</v>
      </c>
      <c r="P226">
        <v>32.299999999999997</v>
      </c>
      <c r="R226" s="4">
        <v>1</v>
      </c>
      <c r="S226" s="4">
        <v>1</v>
      </c>
      <c r="T226" s="4"/>
      <c r="U226" s="4">
        <f t="shared" si="29"/>
        <v>4.88</v>
      </c>
      <c r="V226" s="4">
        <f t="shared" si="30"/>
        <v>4.88</v>
      </c>
      <c r="W226" s="4">
        <f t="shared" si="31"/>
        <v>4.88</v>
      </c>
      <c r="X226" s="5"/>
      <c r="Y226" s="5"/>
      <c r="AD226" s="4">
        <v>1</v>
      </c>
      <c r="AE226" s="4"/>
      <c r="AF226" s="24">
        <f t="shared" si="26"/>
        <v>32.299999999999997</v>
      </c>
      <c r="AG226" s="6">
        <f t="shared" si="27"/>
        <v>32.299999999999997</v>
      </c>
      <c r="AH226" s="4">
        <f t="shared" si="28"/>
        <v>32.299999999999997</v>
      </c>
      <c r="AI226" s="5"/>
      <c r="AJ226" s="5"/>
      <c r="AP226" s="4"/>
      <c r="AQ226" s="4"/>
    </row>
    <row r="227" spans="1:43" x14ac:dyDescent="0.2">
      <c r="A227" s="1">
        <v>44126</v>
      </c>
      <c r="B227" t="s">
        <v>431</v>
      </c>
      <c r="C227" t="s">
        <v>437</v>
      </c>
      <c r="D227">
        <v>12</v>
      </c>
      <c r="E227">
        <v>1</v>
      </c>
      <c r="F227">
        <v>1</v>
      </c>
      <c r="G227" t="s">
        <v>60</v>
      </c>
      <c r="H227" t="s">
        <v>212</v>
      </c>
      <c r="I227">
        <v>1.6199999999999999E-2</v>
      </c>
      <c r="J227">
        <v>0.32400000000000001</v>
      </c>
      <c r="K227">
        <v>0.80100000000000005</v>
      </c>
      <c r="L227" t="s">
        <v>61</v>
      </c>
      <c r="M227" t="s">
        <v>213</v>
      </c>
      <c r="N227">
        <v>0.35399999999999998</v>
      </c>
      <c r="O227">
        <v>5.99</v>
      </c>
      <c r="P227">
        <v>-138</v>
      </c>
      <c r="R227" s="4">
        <v>1</v>
      </c>
      <c r="S227" s="4">
        <v>1</v>
      </c>
      <c r="T227" s="4"/>
      <c r="U227" s="4">
        <f t="shared" si="29"/>
        <v>0.80100000000000005</v>
      </c>
      <c r="V227" s="4">
        <f t="shared" si="30"/>
        <v>0.80100000000000005</v>
      </c>
      <c r="W227" s="4">
        <f t="shared" si="31"/>
        <v>0.80100000000000005</v>
      </c>
      <c r="Z227" s="7"/>
      <c r="AA227" s="7"/>
      <c r="AD227" s="4">
        <v>1</v>
      </c>
      <c r="AE227" s="4"/>
      <c r="AF227" s="24">
        <f t="shared" si="26"/>
        <v>-138</v>
      </c>
      <c r="AG227" s="6">
        <f t="shared" si="27"/>
        <v>-138</v>
      </c>
      <c r="AH227" s="4">
        <f t="shared" si="28"/>
        <v>-138</v>
      </c>
      <c r="AK227" s="7"/>
      <c r="AL227" s="7"/>
      <c r="AP227" s="4"/>
      <c r="AQ227" s="4"/>
    </row>
    <row r="228" spans="1:43" x14ac:dyDescent="0.2">
      <c r="A228" s="1">
        <v>44126</v>
      </c>
      <c r="B228" t="s">
        <v>431</v>
      </c>
      <c r="C228" t="s">
        <v>438</v>
      </c>
      <c r="D228">
        <v>13</v>
      </c>
      <c r="E228">
        <v>1</v>
      </c>
      <c r="F228">
        <v>1</v>
      </c>
      <c r="G228" t="s">
        <v>60</v>
      </c>
      <c r="H228" t="s">
        <v>212</v>
      </c>
      <c r="I228">
        <v>1.8499999999999999E-2</v>
      </c>
      <c r="J228">
        <v>0.34300000000000003</v>
      </c>
      <c r="K228">
        <v>1.42</v>
      </c>
      <c r="L228" t="s">
        <v>61</v>
      </c>
      <c r="M228" t="s">
        <v>213</v>
      </c>
      <c r="N228">
        <v>0.40699999999999997</v>
      </c>
      <c r="O228">
        <v>6.89</v>
      </c>
      <c r="P228">
        <v>-65.900000000000006</v>
      </c>
      <c r="R228" s="4">
        <v>1</v>
      </c>
      <c r="S228" s="4">
        <v>1</v>
      </c>
      <c r="T228" s="4"/>
      <c r="U228" s="4">
        <f t="shared" si="29"/>
        <v>1.42</v>
      </c>
      <c r="V228" s="4">
        <f t="shared" si="30"/>
        <v>1.42</v>
      </c>
      <c r="W228" s="4">
        <f t="shared" si="31"/>
        <v>1.42</v>
      </c>
      <c r="AB228" s="7"/>
      <c r="AC228" s="7"/>
      <c r="AD228" s="4">
        <v>1</v>
      </c>
      <c r="AE228" s="4"/>
      <c r="AF228" s="24">
        <f t="shared" si="26"/>
        <v>-65.900000000000006</v>
      </c>
      <c r="AG228" s="6">
        <f t="shared" si="27"/>
        <v>-65.900000000000006</v>
      </c>
      <c r="AH228" s="4">
        <f t="shared" si="28"/>
        <v>-65.900000000000006</v>
      </c>
      <c r="AM228" s="7"/>
      <c r="AN228" s="7"/>
      <c r="AP228" s="4"/>
      <c r="AQ228" s="4"/>
    </row>
    <row r="229" spans="1:43" x14ac:dyDescent="0.2">
      <c r="A229" s="1">
        <v>44126</v>
      </c>
      <c r="B229" t="s">
        <v>431</v>
      </c>
      <c r="C229" t="s">
        <v>422</v>
      </c>
      <c r="D229" t="s">
        <v>423</v>
      </c>
      <c r="E229">
        <v>1</v>
      </c>
      <c r="F229">
        <v>1</v>
      </c>
      <c r="G229" t="s">
        <v>60</v>
      </c>
      <c r="H229" t="s">
        <v>212</v>
      </c>
      <c r="I229">
        <v>2.86</v>
      </c>
      <c r="J229">
        <v>51</v>
      </c>
      <c r="K229">
        <v>90.4</v>
      </c>
      <c r="L229" t="s">
        <v>61</v>
      </c>
      <c r="M229" t="s">
        <v>213</v>
      </c>
      <c r="N229">
        <v>1.29</v>
      </c>
      <c r="O229">
        <v>21.9</v>
      </c>
      <c r="P229">
        <v>1070</v>
      </c>
      <c r="Q229" s="4">
        <f>100*O229/O230</f>
        <v>95.217391304347828</v>
      </c>
      <c r="R229" s="4">
        <v>1</v>
      </c>
      <c r="S229" s="4">
        <v>1</v>
      </c>
      <c r="T229" s="4"/>
      <c r="U229" s="4">
        <f t="shared" si="29"/>
        <v>90.4</v>
      </c>
      <c r="V229" s="4">
        <f t="shared" si="30"/>
        <v>90.4</v>
      </c>
      <c r="W229" s="4">
        <f t="shared" si="31"/>
        <v>90.4</v>
      </c>
      <c r="AD229" s="4">
        <v>1</v>
      </c>
      <c r="AE229" s="4"/>
      <c r="AF229" s="24">
        <f t="shared" si="26"/>
        <v>1070</v>
      </c>
      <c r="AG229" s="6">
        <f t="shared" si="27"/>
        <v>1070</v>
      </c>
      <c r="AH229" s="4">
        <f t="shared" si="28"/>
        <v>1070</v>
      </c>
      <c r="AP229" s="4"/>
      <c r="AQ229" s="4"/>
    </row>
    <row r="230" spans="1:43" x14ac:dyDescent="0.2">
      <c r="A230" s="1">
        <v>44126</v>
      </c>
      <c r="B230" t="s">
        <v>431</v>
      </c>
      <c r="C230" t="s">
        <v>424</v>
      </c>
      <c r="D230" t="s">
        <v>425</v>
      </c>
      <c r="E230">
        <v>1</v>
      </c>
      <c r="F230">
        <v>1</v>
      </c>
      <c r="G230" t="s">
        <v>60</v>
      </c>
      <c r="H230" t="s">
        <v>212</v>
      </c>
      <c r="I230">
        <v>0.113</v>
      </c>
      <c r="J230">
        <v>1.38</v>
      </c>
      <c r="K230">
        <v>33.799999999999997</v>
      </c>
      <c r="L230" t="s">
        <v>61</v>
      </c>
      <c r="M230" t="s">
        <v>213</v>
      </c>
      <c r="N230">
        <v>1.36</v>
      </c>
      <c r="O230">
        <v>23</v>
      </c>
      <c r="P230">
        <v>1150</v>
      </c>
      <c r="R230" s="4">
        <v>1</v>
      </c>
      <c r="S230" s="4">
        <v>1</v>
      </c>
      <c r="T230" s="4"/>
      <c r="U230" s="4">
        <f t="shared" si="29"/>
        <v>33.799999999999997</v>
      </c>
      <c r="V230" s="4">
        <f t="shared" si="30"/>
        <v>33.799999999999997</v>
      </c>
      <c r="W230" s="4">
        <f t="shared" si="31"/>
        <v>33.799999999999997</v>
      </c>
      <c r="X230" s="5"/>
      <c r="Y230" s="5"/>
      <c r="AD230" s="4">
        <v>1</v>
      </c>
      <c r="AE230" s="4"/>
      <c r="AF230" s="24">
        <f t="shared" si="26"/>
        <v>1150</v>
      </c>
      <c r="AG230" s="6">
        <f t="shared" si="27"/>
        <v>1150</v>
      </c>
      <c r="AH230" s="4">
        <f t="shared" si="28"/>
        <v>1150</v>
      </c>
      <c r="AI230" s="5"/>
      <c r="AJ230" s="5"/>
      <c r="AP230" s="4"/>
      <c r="AQ230" s="4"/>
    </row>
    <row r="231" spans="1:43" x14ac:dyDescent="0.2">
      <c r="A231" s="1"/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  <c r="AP231" s="4"/>
      <c r="AQ231" s="6"/>
    </row>
    <row r="232" spans="1:43" x14ac:dyDescent="0.2">
      <c r="A232" s="1"/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  <c r="AP232" s="4"/>
      <c r="AQ232" s="6"/>
    </row>
    <row r="233" spans="1:43" x14ac:dyDescent="0.2">
      <c r="A233" s="1"/>
      <c r="R233" s="4"/>
      <c r="S233" s="4"/>
      <c r="T233" s="4"/>
      <c r="U233" s="4"/>
      <c r="V233" s="4"/>
      <c r="W233" s="4"/>
      <c r="AD233" s="4"/>
      <c r="AE233" s="4"/>
      <c r="AF233" s="4"/>
      <c r="AG233" s="4"/>
      <c r="AH233" s="4"/>
      <c r="AP233" s="4"/>
      <c r="AQ233" s="6"/>
    </row>
    <row r="234" spans="1:43" x14ac:dyDescent="0.2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</row>
    <row r="235" spans="1:43" x14ac:dyDescent="0.2">
      <c r="A235" s="1"/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</row>
    <row r="236" spans="1:43" x14ac:dyDescent="0.2">
      <c r="A236" s="1"/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</row>
    <row r="237" spans="1:43" x14ac:dyDescent="0.2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</row>
    <row r="238" spans="1:43" x14ac:dyDescent="0.2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43" x14ac:dyDescent="0.2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43" x14ac:dyDescent="0.2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34" x14ac:dyDescent="0.2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34" x14ac:dyDescent="0.2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34" x14ac:dyDescent="0.2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34" x14ac:dyDescent="0.2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34" x14ac:dyDescent="0.2">
      <c r="A245" s="1"/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</row>
    <row r="246" spans="1:34" x14ac:dyDescent="0.2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34" x14ac:dyDescent="0.2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34" x14ac:dyDescent="0.2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34" x14ac:dyDescent="0.2">
      <c r="A249" s="1"/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</row>
    <row r="250" spans="1:34" x14ac:dyDescent="0.2">
      <c r="A250" s="1"/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</row>
    <row r="251" spans="1:34" x14ac:dyDescent="0.2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34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34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34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34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34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34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34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34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34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34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</row>
    <row r="262" spans="1:34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34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</row>
    <row r="264" spans="1:34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</row>
    <row r="265" spans="1:34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34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34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34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34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34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34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34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</row>
    <row r="274" spans="1:40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</row>
    <row r="278" spans="1:40" x14ac:dyDescent="0.2">
      <c r="A278" s="1"/>
      <c r="R278" s="4"/>
      <c r="S278" s="4"/>
      <c r="T278" s="4"/>
      <c r="U278" s="4"/>
      <c r="V278" s="4"/>
      <c r="W278" s="4"/>
      <c r="X278" s="5"/>
      <c r="Y278" s="5"/>
      <c r="AD278" s="4"/>
      <c r="AE278" s="4"/>
      <c r="AF278" s="4"/>
      <c r="AG278" s="4"/>
      <c r="AH278" s="4"/>
      <c r="AI278" s="5"/>
      <c r="AJ278" s="5"/>
    </row>
    <row r="279" spans="1:40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">
      <c r="A280" s="1"/>
      <c r="R280" s="4"/>
      <c r="S280" s="4"/>
      <c r="T280" s="4"/>
      <c r="U280" s="4"/>
      <c r="V280" s="4"/>
      <c r="W280" s="4"/>
      <c r="Z280" s="7"/>
      <c r="AA280" s="7"/>
      <c r="AD280" s="4"/>
      <c r="AE280" s="4"/>
      <c r="AF280" s="4"/>
      <c r="AG280" s="4"/>
      <c r="AH280" s="4"/>
      <c r="AK280" s="7"/>
      <c r="AL280" s="7"/>
    </row>
    <row r="281" spans="1:40" x14ac:dyDescent="0.2">
      <c r="A281" s="1"/>
      <c r="R281" s="4"/>
      <c r="S281" s="4"/>
      <c r="T281" s="4"/>
      <c r="U281" s="4"/>
      <c r="V281" s="4"/>
      <c r="W281" s="4"/>
      <c r="AB281" s="7"/>
      <c r="AC281" s="7"/>
      <c r="AD281" s="4"/>
      <c r="AE281" s="4"/>
      <c r="AF281" s="4"/>
      <c r="AG281" s="4"/>
      <c r="AH281" s="4"/>
      <c r="AM281" s="7"/>
      <c r="AN281" s="7"/>
    </row>
    <row r="282" spans="1:40" x14ac:dyDescent="0.2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</row>
    <row r="283" spans="1:40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</row>
    <row r="285" spans="1:40" x14ac:dyDescent="0.2">
      <c r="A285" s="1"/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</row>
    <row r="286" spans="1:40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">
      <c r="A290" s="1"/>
      <c r="R290" s="4"/>
      <c r="S290" s="4"/>
      <c r="T290" s="4"/>
      <c r="U290" s="4"/>
      <c r="V290" s="4"/>
      <c r="W290" s="4"/>
      <c r="X290" s="5"/>
      <c r="Y290" s="5"/>
      <c r="AD290" s="4"/>
      <c r="AE290" s="4"/>
      <c r="AF290" s="4"/>
      <c r="AG290" s="4"/>
      <c r="AH290" s="4"/>
      <c r="AI290" s="5"/>
      <c r="AJ290" s="5"/>
    </row>
    <row r="291" spans="1:40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</row>
    <row r="292" spans="1:40" x14ac:dyDescent="0.2">
      <c r="A292" s="1"/>
      <c r="R292" s="4"/>
      <c r="S292" s="4"/>
      <c r="T292" s="4"/>
      <c r="U292" s="4"/>
      <c r="V292" s="4"/>
      <c r="W292" s="4"/>
      <c r="AD292" s="4"/>
      <c r="AE292" s="4"/>
      <c r="AF292" s="4"/>
      <c r="AG292" s="4"/>
      <c r="AH292" s="4"/>
    </row>
    <row r="293" spans="1:40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">
      <c r="A294" s="1"/>
      <c r="R294" s="4"/>
      <c r="S294" s="4"/>
      <c r="T294" s="4"/>
      <c r="U294" s="4"/>
      <c r="V294" s="4"/>
      <c r="W294" s="4"/>
      <c r="Z294" s="7"/>
      <c r="AA294" s="7"/>
      <c r="AD294" s="4"/>
      <c r="AE294" s="4"/>
      <c r="AF294" s="4"/>
      <c r="AG294" s="4"/>
      <c r="AH294" s="4"/>
      <c r="AK294" s="7"/>
      <c r="AL294" s="7"/>
    </row>
    <row r="295" spans="1:40" x14ac:dyDescent="0.2">
      <c r="A295" s="1"/>
      <c r="R295" s="4"/>
      <c r="S295" s="4"/>
      <c r="T295" s="4"/>
      <c r="U295" s="4"/>
      <c r="V295" s="4"/>
      <c r="W295" s="4"/>
      <c r="AB295" s="7"/>
      <c r="AC295" s="7"/>
      <c r="AD295" s="4"/>
      <c r="AE295" s="4"/>
      <c r="AF295" s="4"/>
      <c r="AG295" s="4"/>
      <c r="AH295" s="4"/>
      <c r="AM295" s="7"/>
      <c r="AN295" s="7"/>
    </row>
    <row r="296" spans="1:40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</row>
    <row r="298" spans="1:40" x14ac:dyDescent="0.2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</row>
    <row r="299" spans="1:40" x14ac:dyDescent="0.2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</row>
    <row r="300" spans="1:40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">
      <c r="A302" s="1"/>
      <c r="R302" s="4"/>
      <c r="S302" s="4"/>
      <c r="T302" s="4"/>
      <c r="U302" s="4"/>
      <c r="V302" s="4"/>
      <c r="W302" s="4"/>
      <c r="X302" s="5"/>
      <c r="Y302" s="5"/>
      <c r="AD302" s="4"/>
      <c r="AE302" s="4"/>
      <c r="AF302" s="4"/>
      <c r="AG302" s="4"/>
      <c r="AH302" s="4"/>
      <c r="AI302" s="5"/>
      <c r="AJ302" s="5"/>
    </row>
    <row r="303" spans="1:40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</row>
    <row r="306" spans="1:40" x14ac:dyDescent="0.2">
      <c r="A306" s="1"/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</row>
    <row r="307" spans="1:40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">
      <c r="A308" s="1"/>
      <c r="R308" s="4"/>
      <c r="S308" s="4"/>
      <c r="T308" s="4"/>
      <c r="U308" s="4"/>
      <c r="V308" s="4"/>
      <c r="W308" s="4"/>
      <c r="Z308" s="7"/>
      <c r="AA308" s="7"/>
      <c r="AD308" s="4"/>
      <c r="AE308" s="4"/>
      <c r="AF308" s="4"/>
      <c r="AG308" s="4"/>
      <c r="AH308" s="4"/>
      <c r="AK308" s="7"/>
      <c r="AL308" s="7"/>
    </row>
    <row r="309" spans="1:40" x14ac:dyDescent="0.2">
      <c r="A309" s="1"/>
      <c r="R309" s="4"/>
      <c r="S309" s="4"/>
      <c r="T309" s="4"/>
      <c r="U309" s="4"/>
      <c r="V309" s="4"/>
      <c r="W309" s="4"/>
      <c r="AB309" s="7"/>
      <c r="AC309" s="7"/>
      <c r="AD309" s="4"/>
      <c r="AE309" s="4"/>
      <c r="AF309" s="4"/>
      <c r="AG309" s="4"/>
      <c r="AH309" s="4"/>
      <c r="AM309" s="7"/>
      <c r="AN309" s="7"/>
    </row>
    <row r="310" spans="1:40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">
      <c r="A312" s="1"/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</row>
    <row r="313" spans="1:40" x14ac:dyDescent="0.2">
      <c r="A313" s="1"/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</row>
    <row r="314" spans="1:40" x14ac:dyDescent="0.2">
      <c r="A314" s="1"/>
      <c r="R314" s="4"/>
      <c r="S314" s="4"/>
      <c r="T314" s="4"/>
      <c r="U314" s="4"/>
      <c r="V314" s="4"/>
      <c r="W314" s="4"/>
      <c r="X314" s="5"/>
      <c r="Y314" s="5"/>
      <c r="AD314" s="4"/>
      <c r="AE314" s="4"/>
      <c r="AF314" s="4"/>
      <c r="AG314" s="4"/>
      <c r="AH314" s="4"/>
      <c r="AI314" s="5"/>
      <c r="AJ314" s="5"/>
    </row>
    <row r="315" spans="1:40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">
      <c r="A318" s="1"/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</row>
    <row r="319" spans="1:40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40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40" x14ac:dyDescent="0.2">
      <c r="A322" s="1"/>
      <c r="R322" s="4"/>
      <c r="S322" s="4"/>
      <c r="T322" s="4"/>
      <c r="U322" s="4"/>
      <c r="V322" s="4"/>
      <c r="W322" s="4"/>
      <c r="Z322" s="7"/>
      <c r="AA322" s="7"/>
      <c r="AD322" s="4"/>
      <c r="AE322" s="4"/>
      <c r="AF322" s="4"/>
      <c r="AG322" s="4"/>
      <c r="AH322" s="4"/>
      <c r="AK322" s="7"/>
      <c r="AL322" s="7"/>
    </row>
    <row r="323" spans="1:40" x14ac:dyDescent="0.2">
      <c r="A323" s="1"/>
      <c r="R323" s="4"/>
      <c r="S323" s="4"/>
      <c r="T323" s="4"/>
      <c r="U323" s="4"/>
      <c r="V323" s="4"/>
      <c r="W323" s="4"/>
      <c r="AB323" s="7"/>
      <c r="AC323" s="7"/>
      <c r="AD323" s="4"/>
      <c r="AE323" s="4"/>
      <c r="AF323" s="4"/>
      <c r="AG323" s="4"/>
      <c r="AH323" s="4"/>
      <c r="AM323" s="7"/>
      <c r="AN323" s="7"/>
    </row>
    <row r="324" spans="1:40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40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</row>
    <row r="326" spans="1:40" x14ac:dyDescent="0.2">
      <c r="A326" s="1"/>
      <c r="R326" s="4"/>
      <c r="S326" s="4"/>
      <c r="T326" s="4"/>
      <c r="U326" s="4"/>
      <c r="V326" s="4"/>
      <c r="W326" s="4"/>
      <c r="X326" s="5"/>
      <c r="Y326" s="5"/>
      <c r="AD326" s="4"/>
      <c r="AE326" s="4"/>
      <c r="AF326" s="4"/>
      <c r="AG326" s="4"/>
      <c r="AH326" s="4"/>
      <c r="AI326" s="5"/>
      <c r="AJ326" s="5"/>
    </row>
    <row r="327" spans="1:40" x14ac:dyDescent="0.2">
      <c r="A327" s="1"/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</row>
    <row r="328" spans="1:40" x14ac:dyDescent="0.2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40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40" x14ac:dyDescent="0.2">
      <c r="A330" s="1"/>
      <c r="R330" s="4"/>
      <c r="S330" s="4"/>
      <c r="T330" s="4"/>
      <c r="U330" s="4"/>
      <c r="V330" s="4"/>
      <c r="W330" s="4"/>
      <c r="AD330" s="4"/>
      <c r="AE330" s="4"/>
      <c r="AF330" s="4"/>
      <c r="AG330" s="4"/>
      <c r="AH330" s="4"/>
    </row>
    <row r="331" spans="1:40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</row>
    <row r="332" spans="1:40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</row>
    <row r="333" spans="1:40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</row>
    <row r="334" spans="1:40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</row>
    <row r="335" spans="1:40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</row>
    <row r="336" spans="1:40" x14ac:dyDescent="0.2">
      <c r="A336" s="1"/>
      <c r="R336" s="4"/>
      <c r="S336" s="4"/>
      <c r="T336" s="4"/>
      <c r="U336" s="4"/>
      <c r="V336" s="4"/>
      <c r="W336" s="4"/>
      <c r="AD336" s="4"/>
      <c r="AE336" s="4"/>
      <c r="AF336" s="4"/>
      <c r="AG336" s="4"/>
      <c r="AH336" s="4"/>
    </row>
    <row r="337" spans="1:36" x14ac:dyDescent="0.2">
      <c r="A337" s="1"/>
      <c r="R337" s="4"/>
      <c r="S337" s="4"/>
      <c r="T337" s="4"/>
      <c r="U337" s="4"/>
      <c r="V337" s="4"/>
      <c r="W337" s="4"/>
      <c r="AD337" s="4"/>
      <c r="AE337" s="4"/>
      <c r="AF337" s="4"/>
      <c r="AG337" s="4"/>
      <c r="AH337" s="4"/>
    </row>
    <row r="338" spans="1:36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</row>
    <row r="339" spans="1:36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</row>
    <row r="340" spans="1:36" x14ac:dyDescent="0.2">
      <c r="A340" s="1"/>
      <c r="R340" s="4"/>
      <c r="S340" s="4"/>
      <c r="T340" s="4"/>
      <c r="U340" s="4"/>
      <c r="V340" s="4"/>
      <c r="W340" s="4"/>
      <c r="AD340" s="4"/>
      <c r="AE340" s="4"/>
      <c r="AF340" s="4"/>
      <c r="AG340" s="4"/>
      <c r="AH340" s="4"/>
    </row>
    <row r="341" spans="1:36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</row>
    <row r="342" spans="1:36" x14ac:dyDescent="0.2">
      <c r="A342" s="1"/>
      <c r="R342" s="4"/>
      <c r="S342" s="4"/>
      <c r="T342" s="4"/>
      <c r="U342" s="4"/>
      <c r="V342" s="4"/>
      <c r="W342" s="4"/>
      <c r="X342" s="5"/>
      <c r="Y342" s="5"/>
      <c r="AD342" s="4"/>
      <c r="AE342" s="4"/>
      <c r="AF342" s="4"/>
      <c r="AG342" s="4"/>
      <c r="AH342" s="4"/>
      <c r="AI342" s="5"/>
      <c r="AJ342" s="5"/>
    </row>
    <row r="343" spans="1:36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</row>
    <row r="344" spans="1:36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</row>
    <row r="345" spans="1:36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</row>
    <row r="346" spans="1:36" x14ac:dyDescent="0.2">
      <c r="A346" s="1"/>
      <c r="R346" s="4"/>
      <c r="S346" s="4"/>
      <c r="T346" s="4"/>
      <c r="U346" s="4"/>
      <c r="V346" s="4"/>
      <c r="W346" s="4"/>
      <c r="AD346" s="4"/>
      <c r="AE346" s="4"/>
      <c r="AF346" s="4"/>
      <c r="AG346" s="4"/>
      <c r="AH346" s="4"/>
    </row>
    <row r="347" spans="1:36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</row>
  </sheetData>
  <conditionalFormatting sqref="K33:K230">
    <cfRule type="cellIs" dxfId="4" priority="1" operator="greaterThan">
      <formula>180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R351"/>
  <sheetViews>
    <sheetView topLeftCell="A106" zoomScale="80" zoomScaleNormal="80" workbookViewId="0">
      <selection activeCell="AX32" sqref="AX32"/>
    </sheetView>
  </sheetViews>
  <sheetFormatPr baseColWidth="10" defaultColWidth="8.83203125" defaultRowHeight="15" x14ac:dyDescent="0.2"/>
  <cols>
    <col min="1" max="1" width="11.83203125" customWidth="1"/>
    <col min="2" max="2" width="21.5" customWidth="1"/>
    <col min="3" max="3" width="23.33203125" customWidth="1"/>
  </cols>
  <sheetData>
    <row r="2" spans="14:21" x14ac:dyDescent="0.2">
      <c r="N2" t="s">
        <v>62</v>
      </c>
      <c r="O2" t="s">
        <v>403</v>
      </c>
      <c r="P2" t="s">
        <v>404</v>
      </c>
      <c r="Q2" t="s">
        <v>374</v>
      </c>
      <c r="R2" t="s">
        <v>375</v>
      </c>
      <c r="T2" t="s">
        <v>394</v>
      </c>
      <c r="U2" t="s">
        <v>395</v>
      </c>
    </row>
    <row r="3" spans="14:21" x14ac:dyDescent="0.2">
      <c r="N3">
        <v>1500</v>
      </c>
      <c r="O3">
        <v>29.2</v>
      </c>
      <c r="P3">
        <v>28.8</v>
      </c>
      <c r="Q3">
        <v>27.9</v>
      </c>
      <c r="R3">
        <v>26.5</v>
      </c>
      <c r="T3" s="24"/>
      <c r="U3" s="24"/>
    </row>
    <row r="4" spans="14:21" x14ac:dyDescent="0.2">
      <c r="N4">
        <v>1000</v>
      </c>
      <c r="O4">
        <v>20.9</v>
      </c>
      <c r="P4">
        <v>21</v>
      </c>
      <c r="Q4">
        <v>21.2</v>
      </c>
      <c r="R4">
        <v>21.1</v>
      </c>
      <c r="T4" s="24"/>
      <c r="U4" s="24"/>
    </row>
    <row r="5" spans="14:21" x14ac:dyDescent="0.2">
      <c r="N5">
        <v>500</v>
      </c>
      <c r="O5">
        <v>14.5</v>
      </c>
      <c r="P5">
        <v>14.8</v>
      </c>
      <c r="Q5">
        <v>13.4</v>
      </c>
      <c r="R5">
        <v>13.6</v>
      </c>
      <c r="T5" s="24"/>
      <c r="U5" s="24"/>
    </row>
    <row r="6" spans="14:21" x14ac:dyDescent="0.2">
      <c r="N6">
        <v>250</v>
      </c>
      <c r="O6">
        <v>11.5</v>
      </c>
      <c r="P6">
        <v>11.1</v>
      </c>
      <c r="Q6">
        <v>10.9</v>
      </c>
      <c r="R6">
        <v>9.7200000000000006</v>
      </c>
      <c r="T6" s="24"/>
      <c r="U6" s="24"/>
    </row>
    <row r="7" spans="14:21" x14ac:dyDescent="0.2">
      <c r="N7">
        <v>100</v>
      </c>
      <c r="O7">
        <v>9.1300000000000008</v>
      </c>
      <c r="P7">
        <v>9.18</v>
      </c>
      <c r="Q7">
        <v>9.2899999999999991</v>
      </c>
      <c r="R7">
        <v>8.44</v>
      </c>
      <c r="T7" s="24"/>
      <c r="U7" s="24"/>
    </row>
    <row r="8" spans="14:21" x14ac:dyDescent="0.2">
      <c r="N8">
        <v>50</v>
      </c>
      <c r="O8">
        <v>8.6999999999999993</v>
      </c>
      <c r="P8">
        <v>9.1999999999999993</v>
      </c>
      <c r="R8">
        <v>8.1300000000000008</v>
      </c>
      <c r="T8" s="24"/>
      <c r="U8" s="24"/>
    </row>
    <row r="9" spans="14:21" x14ac:dyDescent="0.2">
      <c r="N9">
        <v>25</v>
      </c>
      <c r="O9">
        <v>7.77</v>
      </c>
      <c r="P9">
        <v>7.69</v>
      </c>
      <c r="Q9">
        <v>8.08</v>
      </c>
      <c r="R9">
        <v>5.99</v>
      </c>
      <c r="T9" s="24"/>
      <c r="U9" s="24"/>
    </row>
    <row r="10" spans="14:21" x14ac:dyDescent="0.2">
      <c r="N10">
        <v>0</v>
      </c>
      <c r="O10">
        <v>7.12</v>
      </c>
      <c r="P10">
        <v>7.15</v>
      </c>
      <c r="Q10">
        <v>7.62</v>
      </c>
      <c r="R10">
        <v>6.89</v>
      </c>
    </row>
    <row r="13" spans="14:21" x14ac:dyDescent="0.2">
      <c r="N13" t="s">
        <v>407</v>
      </c>
      <c r="O13" t="s">
        <v>403</v>
      </c>
      <c r="P13" t="s">
        <v>404</v>
      </c>
      <c r="Q13" t="s">
        <v>374</v>
      </c>
      <c r="R13" t="s">
        <v>375</v>
      </c>
    </row>
    <row r="14" spans="14:21" x14ac:dyDescent="0.2">
      <c r="N14">
        <v>150</v>
      </c>
      <c r="O14">
        <v>5.51</v>
      </c>
      <c r="P14">
        <v>5.57</v>
      </c>
      <c r="Q14">
        <v>5.73</v>
      </c>
      <c r="R14">
        <v>5.85</v>
      </c>
    </row>
    <row r="15" spans="14:21" x14ac:dyDescent="0.2">
      <c r="N15">
        <v>100</v>
      </c>
      <c r="O15">
        <v>3.88</v>
      </c>
      <c r="P15">
        <v>3.84</v>
      </c>
      <c r="Q15">
        <v>3.86</v>
      </c>
      <c r="R15">
        <v>3.54</v>
      </c>
    </row>
    <row r="16" spans="14:21" x14ac:dyDescent="0.2">
      <c r="N16">
        <v>50</v>
      </c>
      <c r="O16">
        <v>2.2000000000000002</v>
      </c>
      <c r="P16">
        <v>2.1800000000000002</v>
      </c>
      <c r="Q16">
        <v>2.17</v>
      </c>
      <c r="R16">
        <v>1.89</v>
      </c>
    </row>
    <row r="17" spans="1:70" x14ac:dyDescent="0.2">
      <c r="N17">
        <v>25</v>
      </c>
      <c r="O17">
        <v>1.37</v>
      </c>
      <c r="P17">
        <v>1.4</v>
      </c>
      <c r="Q17">
        <v>1.3</v>
      </c>
      <c r="R17">
        <v>1.1499999999999999</v>
      </c>
    </row>
    <row r="18" spans="1:70" x14ac:dyDescent="0.2">
      <c r="N18">
        <v>10</v>
      </c>
      <c r="O18">
        <v>0.83</v>
      </c>
      <c r="P18">
        <v>0.83599999999999997</v>
      </c>
      <c r="Q18">
        <v>0.81399999999999995</v>
      </c>
      <c r="R18">
        <v>0.56000000000000005</v>
      </c>
    </row>
    <row r="19" spans="1:70" x14ac:dyDescent="0.2">
      <c r="N19">
        <v>5</v>
      </c>
      <c r="O19">
        <v>0.71199999999999997</v>
      </c>
      <c r="P19">
        <v>0.61199999999999999</v>
      </c>
      <c r="Q19">
        <v>0.69399999999999995</v>
      </c>
      <c r="R19">
        <v>0.4</v>
      </c>
    </row>
    <row r="20" spans="1:70" x14ac:dyDescent="0.2">
      <c r="N20">
        <v>0</v>
      </c>
      <c r="O20">
        <v>0.48399999999999999</v>
      </c>
      <c r="P20">
        <v>0.47299999999999998</v>
      </c>
      <c r="Q20">
        <v>0.44500000000000001</v>
      </c>
      <c r="R20">
        <v>0.29199999999999998</v>
      </c>
    </row>
    <row r="22" spans="1:70" s="2" customFormat="1" ht="85" x14ac:dyDescent="0.2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6</v>
      </c>
      <c r="M22" s="2" t="s">
        <v>7</v>
      </c>
      <c r="N22" s="2" t="s">
        <v>8</v>
      </c>
      <c r="O22" s="2" t="s">
        <v>9</v>
      </c>
      <c r="P22" s="2" t="s">
        <v>10</v>
      </c>
      <c r="Q22" s="3" t="s">
        <v>16</v>
      </c>
      <c r="R22" s="3" t="s">
        <v>48</v>
      </c>
      <c r="S22" s="3" t="s">
        <v>17</v>
      </c>
      <c r="T22" s="3" t="s">
        <v>18</v>
      </c>
      <c r="U22" s="3" t="s">
        <v>49</v>
      </c>
      <c r="V22" s="3" t="s">
        <v>50</v>
      </c>
      <c r="W22" s="3" t="s">
        <v>51</v>
      </c>
      <c r="X22" s="2" t="s">
        <v>19</v>
      </c>
      <c r="Y22" s="2" t="s">
        <v>20</v>
      </c>
      <c r="Z22" s="2" t="s">
        <v>21</v>
      </c>
      <c r="AA22" s="2" t="s">
        <v>22</v>
      </c>
      <c r="AB22" s="2" t="s">
        <v>23</v>
      </c>
      <c r="AC22" s="2" t="s">
        <v>24</v>
      </c>
      <c r="AD22" s="3" t="s">
        <v>59</v>
      </c>
      <c r="AE22" s="3" t="s">
        <v>18</v>
      </c>
      <c r="AF22" s="3" t="s">
        <v>52</v>
      </c>
      <c r="AG22" s="3" t="s">
        <v>53</v>
      </c>
      <c r="AH22" s="3" t="s">
        <v>54</v>
      </c>
      <c r="AI22" s="2" t="s">
        <v>25</v>
      </c>
      <c r="AJ22" s="2" t="s">
        <v>26</v>
      </c>
      <c r="AK22" s="2" t="s">
        <v>27</v>
      </c>
      <c r="AL22" s="2" t="s">
        <v>28</v>
      </c>
      <c r="AM22" s="2" t="s">
        <v>29</v>
      </c>
      <c r="AN22" s="2" t="s">
        <v>30</v>
      </c>
      <c r="AO22" s="3" t="s">
        <v>360</v>
      </c>
      <c r="AP22" s="2" t="s">
        <v>359</v>
      </c>
      <c r="AQ22" s="2" t="s">
        <v>376</v>
      </c>
      <c r="AR22" s="3" t="s">
        <v>411</v>
      </c>
      <c r="AS22" s="3"/>
      <c r="AT22" s="3" t="s">
        <v>412</v>
      </c>
      <c r="AU22" s="3" t="s">
        <v>413</v>
      </c>
      <c r="AV22" s="3" t="s">
        <v>414</v>
      </c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70" x14ac:dyDescent="0.2">
      <c r="A23" s="1">
        <v>44126</v>
      </c>
      <c r="B23" t="s">
        <v>419</v>
      </c>
      <c r="C23" t="s">
        <v>14</v>
      </c>
      <c r="D23">
        <v>16</v>
      </c>
      <c r="E23">
        <v>1</v>
      </c>
      <c r="F23">
        <v>1</v>
      </c>
      <c r="G23" t="s">
        <v>60</v>
      </c>
      <c r="H23" t="s">
        <v>212</v>
      </c>
      <c r="I23">
        <v>4.68</v>
      </c>
      <c r="J23">
        <v>31.3</v>
      </c>
      <c r="K23">
        <v>1170</v>
      </c>
      <c r="L23" t="s">
        <v>61</v>
      </c>
      <c r="M23" t="s">
        <v>213</v>
      </c>
      <c r="N23">
        <v>7.4999999999999997E-3</v>
      </c>
      <c r="O23">
        <v>7.8200000000000006E-2</v>
      </c>
      <c r="P23">
        <v>-51.6</v>
      </c>
      <c r="R23" s="4">
        <v>1</v>
      </c>
      <c r="S23" s="4">
        <v>1</v>
      </c>
      <c r="T23" s="4"/>
      <c r="U23" s="4">
        <f t="shared" ref="U23:U86" si="0">K23</f>
        <v>1170</v>
      </c>
      <c r="V23" s="4">
        <f t="shared" ref="V23:V86" si="1">IF(R23=1,U23,(U23-6.8))</f>
        <v>1170</v>
      </c>
      <c r="W23" s="4">
        <f t="shared" ref="W23:W86" si="2">IF(R23=1,U23,(V23*R23))</f>
        <v>1170</v>
      </c>
      <c r="X23" s="4"/>
      <c r="Y23" s="4"/>
      <c r="Z23" s="4"/>
      <c r="AA23" s="4"/>
      <c r="AB23" s="5"/>
      <c r="AC23" s="5"/>
      <c r="AD23" s="4">
        <v>1</v>
      </c>
      <c r="AE23" s="4"/>
      <c r="AF23">
        <f>P23</f>
        <v>-51.6</v>
      </c>
      <c r="AG23" s="6">
        <f t="shared" ref="AG23:AG86" si="3">IF(R23=1,AF23,(AF23-379))</f>
        <v>-51.6</v>
      </c>
      <c r="AH23" s="4">
        <f>IF(R23=1,AF23,(AG23*R23))</f>
        <v>-51.6</v>
      </c>
      <c r="AO23" s="4"/>
      <c r="AP23" s="4">
        <v>1</v>
      </c>
      <c r="AQ23" s="4"/>
      <c r="AR23" s="4"/>
      <c r="AS23" s="4"/>
      <c r="AT23" s="4">
        <f>(-0.0618*AP23)+97.837</f>
        <v>97.775199999999998</v>
      </c>
      <c r="AU23" s="4">
        <f>O23/(AT23/100)</f>
        <v>7.997938127459725E-2</v>
      </c>
      <c r="AV23">
        <f>(1.1266*AU23^2)+(34.5207*AU23)-313.501</f>
        <v>-310.732849249004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">
      <c r="A24" s="1">
        <v>44126</v>
      </c>
      <c r="B24" t="s">
        <v>419</v>
      </c>
      <c r="C24" t="s">
        <v>223</v>
      </c>
      <c r="D24" t="s">
        <v>12</v>
      </c>
      <c r="E24">
        <v>1</v>
      </c>
      <c r="F24">
        <v>1</v>
      </c>
      <c r="G24" t="s">
        <v>60</v>
      </c>
      <c r="H24" t="s">
        <v>212</v>
      </c>
      <c r="I24">
        <v>1.2E-2</v>
      </c>
      <c r="J24">
        <v>0.14799999999999999</v>
      </c>
      <c r="K24">
        <v>-8.6999999999999993</v>
      </c>
      <c r="L24" t="s">
        <v>61</v>
      </c>
      <c r="M24" t="s">
        <v>213</v>
      </c>
      <c r="N24">
        <v>0.96699999999999997</v>
      </c>
      <c r="O24">
        <v>16.5</v>
      </c>
      <c r="P24">
        <v>90</v>
      </c>
      <c r="R24" s="4">
        <v>1</v>
      </c>
      <c r="S24" s="4">
        <v>1</v>
      </c>
      <c r="T24" s="4"/>
      <c r="U24" s="4">
        <f t="shared" si="0"/>
        <v>-8.6999999999999993</v>
      </c>
      <c r="V24" s="4">
        <f t="shared" si="1"/>
        <v>-8.6999999999999993</v>
      </c>
      <c r="W24" s="4">
        <f t="shared" si="2"/>
        <v>-8.6999999999999993</v>
      </c>
      <c r="X24" s="4"/>
      <c r="Y24" s="4"/>
      <c r="Z24" s="4"/>
      <c r="AA24" s="4"/>
      <c r="AB24" s="5"/>
      <c r="AC24" s="5"/>
      <c r="AD24" s="4">
        <v>1</v>
      </c>
      <c r="AE24" s="4"/>
      <c r="AF24">
        <f>P24</f>
        <v>90</v>
      </c>
      <c r="AG24" s="6">
        <f t="shared" si="3"/>
        <v>90</v>
      </c>
      <c r="AH24" s="4">
        <f t="shared" ref="AH24:AH87" si="4">IF(R24=1,AF24,(AG24*R24))</f>
        <v>90</v>
      </c>
      <c r="AO24" s="4"/>
      <c r="AP24" s="4">
        <v>2</v>
      </c>
      <c r="AQ24" s="4"/>
      <c r="AR24" s="4"/>
      <c r="AS24" s="4"/>
      <c r="AT24" s="4">
        <f t="shared" ref="AT24:AT87" si="5">(-0.0618*AP24)+97.837</f>
        <v>97.713400000000007</v>
      </c>
      <c r="AU24" s="4">
        <f t="shared" ref="AU24:AU87" si="6">O24/(AT24/100)</f>
        <v>16.886117973583971</v>
      </c>
      <c r="AV24">
        <f t="shared" ref="AV24:AV87" si="7">(1.1266*AU24^2)+(34.5207*AU24)-313.501</f>
        <v>590.65944104406879</v>
      </c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">
      <c r="A25" s="1">
        <v>44126</v>
      </c>
      <c r="B25" t="s">
        <v>419</v>
      </c>
      <c r="C25" t="s">
        <v>222</v>
      </c>
      <c r="D25" t="s">
        <v>13</v>
      </c>
      <c r="E25">
        <v>1</v>
      </c>
      <c r="F25">
        <v>1</v>
      </c>
      <c r="G25" t="s">
        <v>60</v>
      </c>
      <c r="H25" t="s">
        <v>212</v>
      </c>
      <c r="I25">
        <v>-1.3599999999999999E-2</v>
      </c>
      <c r="J25">
        <v>-0.309</v>
      </c>
      <c r="K25">
        <v>-21.3</v>
      </c>
      <c r="L25" t="s">
        <v>61</v>
      </c>
      <c r="M25" t="s">
        <v>213</v>
      </c>
      <c r="N25">
        <v>0.60199999999999998</v>
      </c>
      <c r="O25">
        <v>10.3</v>
      </c>
      <c r="P25">
        <v>36</v>
      </c>
      <c r="R25" s="4">
        <v>1</v>
      </c>
      <c r="S25" s="4">
        <v>1</v>
      </c>
      <c r="T25" s="4"/>
      <c r="U25" s="4">
        <f t="shared" si="0"/>
        <v>-21.3</v>
      </c>
      <c r="V25" s="4">
        <f t="shared" si="1"/>
        <v>-21.3</v>
      </c>
      <c r="W25" s="4">
        <f t="shared" si="2"/>
        <v>-21.3</v>
      </c>
      <c r="X25" s="4"/>
      <c r="Y25" s="4"/>
      <c r="Z25" s="4"/>
      <c r="AA25" s="4"/>
      <c r="AB25" s="5"/>
      <c r="AC25" s="5"/>
      <c r="AD25" s="4">
        <v>1</v>
      </c>
      <c r="AE25" s="4"/>
      <c r="AF25">
        <f t="shared" ref="AF25:AF78" si="8">P25</f>
        <v>36</v>
      </c>
      <c r="AG25" s="6">
        <f t="shared" si="3"/>
        <v>36</v>
      </c>
      <c r="AH25" s="4">
        <f t="shared" si="4"/>
        <v>36</v>
      </c>
      <c r="AO25" s="4"/>
      <c r="AP25" s="4">
        <v>3</v>
      </c>
      <c r="AQ25" s="4"/>
      <c r="AR25" s="4"/>
      <c r="AS25" s="4"/>
      <c r="AT25" s="4">
        <f t="shared" si="5"/>
        <v>97.651600000000002</v>
      </c>
      <c r="AU25" s="4">
        <f t="shared" si="6"/>
        <v>10.547702239389832</v>
      </c>
      <c r="AV25">
        <f t="shared" si="7"/>
        <v>175.95184647853682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">
      <c r="A26" s="1">
        <v>44126</v>
      </c>
      <c r="B26" t="s">
        <v>419</v>
      </c>
      <c r="C26" t="s">
        <v>14</v>
      </c>
      <c r="D26" t="s">
        <v>58</v>
      </c>
      <c r="E26">
        <v>1</v>
      </c>
      <c r="F26">
        <v>1</v>
      </c>
      <c r="G26" t="s">
        <v>60</v>
      </c>
      <c r="H26" t="s">
        <v>212</v>
      </c>
      <c r="I26">
        <v>5.0999999999999997E-2</v>
      </c>
      <c r="J26">
        <v>0.63100000000000001</v>
      </c>
      <c r="K26">
        <v>4.75</v>
      </c>
      <c r="L26" t="s">
        <v>61</v>
      </c>
      <c r="M26" t="s">
        <v>213</v>
      </c>
      <c r="N26">
        <v>0.85599999999999998</v>
      </c>
      <c r="O26">
        <v>15.6</v>
      </c>
      <c r="P26">
        <v>82.5</v>
      </c>
      <c r="R26" s="4">
        <v>1</v>
      </c>
      <c r="S26" s="4">
        <v>1</v>
      </c>
      <c r="T26" s="4"/>
      <c r="U26" s="4">
        <f t="shared" si="0"/>
        <v>4.75</v>
      </c>
      <c r="V26" s="4">
        <f t="shared" si="1"/>
        <v>4.75</v>
      </c>
      <c r="W26" s="4">
        <f t="shared" si="2"/>
        <v>4.75</v>
      </c>
      <c r="X26" s="4"/>
      <c r="Y26" s="4"/>
      <c r="Z26" s="4"/>
      <c r="AA26" s="4"/>
      <c r="AB26" s="5"/>
      <c r="AC26" s="5"/>
      <c r="AD26" s="4">
        <v>1</v>
      </c>
      <c r="AE26" s="4"/>
      <c r="AF26">
        <f t="shared" si="8"/>
        <v>82.5</v>
      </c>
      <c r="AG26" s="6">
        <f t="shared" si="3"/>
        <v>82.5</v>
      </c>
      <c r="AH26" s="4">
        <f t="shared" si="4"/>
        <v>82.5</v>
      </c>
      <c r="AO26" s="4"/>
      <c r="AP26" s="4">
        <v>4</v>
      </c>
      <c r="AQ26" s="4"/>
      <c r="AR26" s="4"/>
      <c r="AS26" s="4"/>
      <c r="AT26" s="4">
        <f t="shared" si="5"/>
        <v>97.589799999999997</v>
      </c>
      <c r="AU26" s="4">
        <f t="shared" si="6"/>
        <v>15.985277149866073</v>
      </c>
      <c r="AV26">
        <f t="shared" si="7"/>
        <v>526.20102469705876</v>
      </c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">
      <c r="A27" s="1">
        <v>44126</v>
      </c>
      <c r="B27" t="s">
        <v>419</v>
      </c>
      <c r="C27" t="s">
        <v>66</v>
      </c>
      <c r="D27" t="s">
        <v>11</v>
      </c>
      <c r="E27">
        <v>1</v>
      </c>
      <c r="F27">
        <v>1</v>
      </c>
      <c r="G27" t="s">
        <v>60</v>
      </c>
      <c r="H27" t="s">
        <v>212</v>
      </c>
      <c r="I27">
        <v>-1.32E-2</v>
      </c>
      <c r="J27">
        <v>-0.309</v>
      </c>
      <c r="K27">
        <v>-21.3</v>
      </c>
      <c r="L27" t="s">
        <v>61</v>
      </c>
      <c r="M27" t="s">
        <v>213</v>
      </c>
      <c r="N27">
        <v>-4.9699999999999996E-3</v>
      </c>
      <c r="O27">
        <v>-0.109</v>
      </c>
      <c r="P27">
        <v>-53.2</v>
      </c>
      <c r="R27" s="4">
        <v>1</v>
      </c>
      <c r="S27" s="4">
        <v>1</v>
      </c>
      <c r="T27" s="4"/>
      <c r="U27" s="4">
        <f t="shared" si="0"/>
        <v>-21.3</v>
      </c>
      <c r="V27" s="4">
        <f t="shared" si="1"/>
        <v>-21.3</v>
      </c>
      <c r="W27" s="4">
        <f t="shared" si="2"/>
        <v>-21.3</v>
      </c>
      <c r="X27" s="4"/>
      <c r="Y27" s="4"/>
      <c r="Z27" s="4"/>
      <c r="AA27" s="4"/>
      <c r="AB27" s="5"/>
      <c r="AC27" s="5"/>
      <c r="AD27" s="4">
        <v>1</v>
      </c>
      <c r="AE27" s="4"/>
      <c r="AF27">
        <f t="shared" si="8"/>
        <v>-53.2</v>
      </c>
      <c r="AG27" s="6">
        <f t="shared" si="3"/>
        <v>-53.2</v>
      </c>
      <c r="AH27" s="4">
        <f t="shared" si="4"/>
        <v>-53.2</v>
      </c>
      <c r="AO27" s="4"/>
      <c r="AP27" s="4">
        <v>5</v>
      </c>
      <c r="AQ27" s="4"/>
      <c r="AR27" s="4"/>
      <c r="AS27" s="4"/>
      <c r="AT27" s="4">
        <f t="shared" si="5"/>
        <v>97.528000000000006</v>
      </c>
      <c r="AU27" s="4">
        <f t="shared" si="6"/>
        <v>-0.11176277581822655</v>
      </c>
      <c r="AV27">
        <f t="shared" si="7"/>
        <v>-317.34505698690344</v>
      </c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">
      <c r="A28" s="1">
        <v>44126</v>
      </c>
      <c r="B28" t="s">
        <v>419</v>
      </c>
      <c r="C28" t="s">
        <v>66</v>
      </c>
      <c r="D28" t="s">
        <v>11</v>
      </c>
      <c r="E28">
        <v>1</v>
      </c>
      <c r="F28">
        <v>1</v>
      </c>
      <c r="G28" t="s">
        <v>60</v>
      </c>
      <c r="H28" t="s">
        <v>212</v>
      </c>
      <c r="I28">
        <v>-1.26E-2</v>
      </c>
      <c r="J28">
        <v>-0.28699999999999998</v>
      </c>
      <c r="K28">
        <v>-20.7</v>
      </c>
      <c r="L28" t="s">
        <v>61</v>
      </c>
      <c r="M28" t="s">
        <v>213</v>
      </c>
      <c r="N28">
        <v>-4.7800000000000004E-3</v>
      </c>
      <c r="O28">
        <v>-7.5700000000000003E-2</v>
      </c>
      <c r="P28">
        <v>-52.9</v>
      </c>
      <c r="R28" s="4">
        <v>1</v>
      </c>
      <c r="S28" s="4">
        <v>1</v>
      </c>
      <c r="T28" s="4"/>
      <c r="U28" s="4">
        <f t="shared" si="0"/>
        <v>-20.7</v>
      </c>
      <c r="V28" s="4">
        <f t="shared" si="1"/>
        <v>-20.7</v>
      </c>
      <c r="W28" s="4">
        <f t="shared" si="2"/>
        <v>-20.7</v>
      </c>
      <c r="X28" s="4"/>
      <c r="Y28" s="4"/>
      <c r="Z28" s="4"/>
      <c r="AA28" s="4"/>
      <c r="AB28" s="5"/>
      <c r="AC28" s="5"/>
      <c r="AD28" s="4">
        <v>1</v>
      </c>
      <c r="AE28" s="4"/>
      <c r="AF28">
        <f t="shared" si="8"/>
        <v>-52.9</v>
      </c>
      <c r="AG28" s="6">
        <f t="shared" si="3"/>
        <v>-52.9</v>
      </c>
      <c r="AH28" s="4">
        <f t="shared" si="4"/>
        <v>-52.9</v>
      </c>
      <c r="AO28" s="4"/>
      <c r="AP28" s="4">
        <v>6</v>
      </c>
      <c r="AQ28" s="4"/>
      <c r="AR28" s="4"/>
      <c r="AS28" s="4"/>
      <c r="AT28" s="4">
        <f t="shared" si="5"/>
        <v>97.466200000000001</v>
      </c>
      <c r="AU28" s="4">
        <f t="shared" si="6"/>
        <v>-7.7667950530542901E-2</v>
      </c>
      <c r="AV28">
        <f t="shared" si="7"/>
        <v>-316.17535601882577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">
      <c r="A29" s="1">
        <v>44126</v>
      </c>
      <c r="B29" t="s">
        <v>419</v>
      </c>
      <c r="C29" t="s">
        <v>66</v>
      </c>
      <c r="D29" t="s">
        <v>11</v>
      </c>
      <c r="E29">
        <v>1</v>
      </c>
      <c r="F29">
        <v>1</v>
      </c>
      <c r="G29" t="s">
        <v>60</v>
      </c>
      <c r="H29" t="s">
        <v>212</v>
      </c>
      <c r="I29">
        <v>-1.32E-2</v>
      </c>
      <c r="J29">
        <v>-0.29299999999999998</v>
      </c>
      <c r="K29">
        <v>-20.9</v>
      </c>
      <c r="L29" t="s">
        <v>61</v>
      </c>
      <c r="M29" t="s">
        <v>213</v>
      </c>
      <c r="N29">
        <v>3.96E-3</v>
      </c>
      <c r="O29">
        <v>-7.5300000000000006E-2</v>
      </c>
      <c r="P29">
        <v>-52.9</v>
      </c>
      <c r="R29" s="4">
        <v>1</v>
      </c>
      <c r="S29" s="4">
        <v>1</v>
      </c>
      <c r="T29" s="4"/>
      <c r="U29" s="4">
        <f t="shared" si="0"/>
        <v>-20.9</v>
      </c>
      <c r="V29" s="4">
        <f t="shared" si="1"/>
        <v>-20.9</v>
      </c>
      <c r="W29" s="4">
        <f t="shared" si="2"/>
        <v>-20.9</v>
      </c>
      <c r="X29" s="4"/>
      <c r="Y29" s="4"/>
      <c r="Z29" s="4"/>
      <c r="AA29" s="4"/>
      <c r="AB29" s="5"/>
      <c r="AC29" s="5"/>
      <c r="AD29" s="4">
        <v>1</v>
      </c>
      <c r="AE29" s="4"/>
      <c r="AF29">
        <f t="shared" si="8"/>
        <v>-52.9</v>
      </c>
      <c r="AG29" s="6">
        <f t="shared" si="3"/>
        <v>-52.9</v>
      </c>
      <c r="AH29" s="4">
        <f t="shared" si="4"/>
        <v>-52.9</v>
      </c>
      <c r="AO29" s="4"/>
      <c r="AP29" s="4">
        <v>7</v>
      </c>
      <c r="AQ29" s="4"/>
      <c r="AR29" s="4"/>
      <c r="AS29" s="4"/>
      <c r="AT29" s="4">
        <f t="shared" si="5"/>
        <v>97.40440000000001</v>
      </c>
      <c r="AU29" s="4">
        <f t="shared" si="6"/>
        <v>-7.7306569313090573E-2</v>
      </c>
      <c r="AV29">
        <f t="shared" si="7"/>
        <v>-316.16294398133101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">
      <c r="A30" s="1">
        <v>44126</v>
      </c>
      <c r="B30" t="s">
        <v>419</v>
      </c>
      <c r="C30" t="s">
        <v>422</v>
      </c>
      <c r="D30" t="s">
        <v>423</v>
      </c>
      <c r="E30">
        <v>1</v>
      </c>
      <c r="F30">
        <v>1</v>
      </c>
      <c r="G30" t="s">
        <v>60</v>
      </c>
      <c r="H30" t="s">
        <v>212</v>
      </c>
      <c r="I30">
        <v>2.87</v>
      </c>
      <c r="J30">
        <v>50.6</v>
      </c>
      <c r="K30">
        <v>2210</v>
      </c>
      <c r="L30" t="s">
        <v>61</v>
      </c>
      <c r="M30" t="s">
        <v>213</v>
      </c>
      <c r="N30">
        <v>1.27</v>
      </c>
      <c r="O30">
        <v>21.6</v>
      </c>
      <c r="P30">
        <v>135</v>
      </c>
      <c r="Q30" s="4">
        <f>100*O30/O31</f>
        <v>90</v>
      </c>
      <c r="R30" s="4">
        <v>1</v>
      </c>
      <c r="S30" s="4">
        <v>1</v>
      </c>
      <c r="T30" s="4"/>
      <c r="U30" s="4">
        <f t="shared" si="0"/>
        <v>2210</v>
      </c>
      <c r="V30" s="4">
        <f t="shared" si="1"/>
        <v>2210</v>
      </c>
      <c r="W30" s="4">
        <f t="shared" si="2"/>
        <v>2210</v>
      </c>
      <c r="X30" s="4"/>
      <c r="Y30" s="4"/>
      <c r="Z30" s="4"/>
      <c r="AA30" s="4"/>
      <c r="AB30" s="5"/>
      <c r="AC30" s="5"/>
      <c r="AD30" s="4">
        <v>1</v>
      </c>
      <c r="AE30" s="4"/>
      <c r="AF30">
        <f t="shared" si="8"/>
        <v>135</v>
      </c>
      <c r="AG30" s="6">
        <f t="shared" si="3"/>
        <v>135</v>
      </c>
      <c r="AH30" s="4">
        <f t="shared" si="4"/>
        <v>135</v>
      </c>
      <c r="AO30" s="4"/>
      <c r="AP30" s="4">
        <v>8</v>
      </c>
      <c r="AQ30" s="4"/>
      <c r="AR30" s="4"/>
      <c r="AS30" s="4"/>
      <c r="AT30" s="4">
        <f t="shared" si="5"/>
        <v>97.342600000000004</v>
      </c>
      <c r="AU30" s="4">
        <f t="shared" si="6"/>
        <v>22.189668243913765</v>
      </c>
      <c r="AV30">
        <f t="shared" si="7"/>
        <v>1007.2187396223383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">
      <c r="A31" s="1">
        <v>44126</v>
      </c>
      <c r="B31" t="s">
        <v>419</v>
      </c>
      <c r="C31" t="s">
        <v>424</v>
      </c>
      <c r="D31" t="s">
        <v>425</v>
      </c>
      <c r="E31">
        <v>1</v>
      </c>
      <c r="F31">
        <v>1</v>
      </c>
      <c r="G31" t="s">
        <v>60</v>
      </c>
      <c r="H31" t="s">
        <v>212</v>
      </c>
      <c r="I31">
        <v>0.115</v>
      </c>
      <c r="J31">
        <v>1.42</v>
      </c>
      <c r="K31">
        <v>27.1</v>
      </c>
      <c r="L31" t="s">
        <v>61</v>
      </c>
      <c r="M31" t="s">
        <v>213</v>
      </c>
      <c r="N31">
        <v>1.4</v>
      </c>
      <c r="O31">
        <v>24</v>
      </c>
      <c r="P31">
        <v>156</v>
      </c>
      <c r="R31" s="4">
        <v>1</v>
      </c>
      <c r="S31" s="4">
        <v>1</v>
      </c>
      <c r="T31" s="4"/>
      <c r="U31" s="4">
        <f t="shared" si="0"/>
        <v>27.1</v>
      </c>
      <c r="V31" s="4">
        <f t="shared" si="1"/>
        <v>27.1</v>
      </c>
      <c r="W31" s="4">
        <f t="shared" si="2"/>
        <v>27.1</v>
      </c>
      <c r="X31" s="4"/>
      <c r="Y31" s="4"/>
      <c r="Z31" s="4"/>
      <c r="AA31" s="4"/>
      <c r="AB31" s="5"/>
      <c r="AC31" s="5"/>
      <c r="AD31" s="4">
        <v>1</v>
      </c>
      <c r="AE31" s="4"/>
      <c r="AF31">
        <f t="shared" si="8"/>
        <v>156</v>
      </c>
      <c r="AG31" s="6">
        <f t="shared" si="3"/>
        <v>156</v>
      </c>
      <c r="AH31" s="4">
        <f t="shared" si="4"/>
        <v>156</v>
      </c>
      <c r="AO31" s="4"/>
      <c r="AP31" s="4">
        <v>9</v>
      </c>
      <c r="AQ31" s="4"/>
      <c r="AR31" s="4"/>
      <c r="AS31" s="4"/>
      <c r="AT31" s="4">
        <f t="shared" si="5"/>
        <v>97.280799999999999</v>
      </c>
      <c r="AU31" s="4">
        <f t="shared" si="6"/>
        <v>24.670849746301428</v>
      </c>
      <c r="AV31">
        <f t="shared" si="7"/>
        <v>1223.8600247658289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">
      <c r="A32" s="1">
        <v>44126</v>
      </c>
      <c r="B32" t="s">
        <v>419</v>
      </c>
      <c r="C32" t="s">
        <v>426</v>
      </c>
      <c r="D32" t="s">
        <v>427</v>
      </c>
      <c r="E32">
        <v>1</v>
      </c>
      <c r="F32">
        <v>1</v>
      </c>
      <c r="G32" t="s">
        <v>60</v>
      </c>
      <c r="H32" t="s">
        <v>212</v>
      </c>
      <c r="I32">
        <v>2.0400000000000001E-2</v>
      </c>
      <c r="J32">
        <v>0.38500000000000001</v>
      </c>
      <c r="K32">
        <v>-2.11</v>
      </c>
      <c r="L32" t="s">
        <v>61</v>
      </c>
      <c r="M32" t="s">
        <v>213</v>
      </c>
      <c r="N32">
        <v>0.44600000000000001</v>
      </c>
      <c r="O32">
        <v>7.56</v>
      </c>
      <c r="P32">
        <v>12.4</v>
      </c>
      <c r="R32" s="4">
        <v>1</v>
      </c>
      <c r="S32" s="4">
        <v>1</v>
      </c>
      <c r="T32" s="4"/>
      <c r="U32" s="4">
        <f t="shared" si="0"/>
        <v>-2.11</v>
      </c>
      <c r="V32" s="4">
        <f t="shared" si="1"/>
        <v>-2.11</v>
      </c>
      <c r="W32" s="4">
        <f t="shared" si="2"/>
        <v>-2.11</v>
      </c>
      <c r="X32" s="4"/>
      <c r="Y32" s="4"/>
      <c r="Z32" s="4"/>
      <c r="AA32" s="4"/>
      <c r="AB32" s="5"/>
      <c r="AC32" s="5"/>
      <c r="AD32" s="4">
        <v>1</v>
      </c>
      <c r="AE32" s="4"/>
      <c r="AF32">
        <f t="shared" si="8"/>
        <v>12.4</v>
      </c>
      <c r="AG32" s="6">
        <f t="shared" si="3"/>
        <v>12.4</v>
      </c>
      <c r="AH32" s="4">
        <f t="shared" si="4"/>
        <v>12.4</v>
      </c>
      <c r="AO32" s="4"/>
      <c r="AP32" s="4">
        <v>10</v>
      </c>
      <c r="AQ32" s="4"/>
      <c r="AR32" s="4"/>
      <c r="AS32" s="4"/>
      <c r="AT32" s="4">
        <f t="shared" si="5"/>
        <v>97.219000000000008</v>
      </c>
      <c r="AU32" s="4">
        <f t="shared" si="6"/>
        <v>7.7762577273989644</v>
      </c>
      <c r="AV32">
        <f t="shared" si="7"/>
        <v>23.06656969830874</v>
      </c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">
      <c r="A33" s="1">
        <v>44126</v>
      </c>
      <c r="B33" t="s">
        <v>419</v>
      </c>
      <c r="C33" t="s">
        <v>71</v>
      </c>
      <c r="D33">
        <v>1</v>
      </c>
      <c r="E33">
        <v>1</v>
      </c>
      <c r="F33">
        <v>1</v>
      </c>
      <c r="G33" t="s">
        <v>60</v>
      </c>
      <c r="H33" t="s">
        <v>212</v>
      </c>
      <c r="I33">
        <v>0.28599999999999998</v>
      </c>
      <c r="J33">
        <v>5.42</v>
      </c>
      <c r="K33">
        <v>150</v>
      </c>
      <c r="L33" t="s">
        <v>61</v>
      </c>
      <c r="M33" t="s">
        <v>213</v>
      </c>
      <c r="N33">
        <v>1.71</v>
      </c>
      <c r="O33">
        <v>29.2</v>
      </c>
      <c r="P33">
        <v>1500</v>
      </c>
      <c r="R33" s="4">
        <v>1</v>
      </c>
      <c r="S33" s="4">
        <v>1</v>
      </c>
      <c r="T33" s="4"/>
      <c r="U33" s="4">
        <f t="shared" si="0"/>
        <v>150</v>
      </c>
      <c r="V33" s="4">
        <f t="shared" si="1"/>
        <v>150</v>
      </c>
      <c r="W33" s="4">
        <f t="shared" si="2"/>
        <v>150</v>
      </c>
      <c r="X33" s="4"/>
      <c r="Y33" s="4"/>
      <c r="Z33" s="4"/>
      <c r="AA33" s="4"/>
      <c r="AB33" s="5"/>
      <c r="AC33" s="5"/>
      <c r="AD33" s="4">
        <v>1</v>
      </c>
      <c r="AE33" s="4"/>
      <c r="AF33">
        <f t="shared" si="8"/>
        <v>1500</v>
      </c>
      <c r="AG33" s="6">
        <f t="shared" si="3"/>
        <v>1500</v>
      </c>
      <c r="AH33" s="4">
        <f t="shared" si="4"/>
        <v>1500</v>
      </c>
      <c r="AO33" s="4"/>
      <c r="AP33" s="4">
        <v>11</v>
      </c>
      <c r="AQ33" s="4"/>
      <c r="AR33" s="4"/>
      <c r="AS33" s="4"/>
      <c r="AT33" s="4">
        <f t="shared" si="5"/>
        <v>97.157200000000003</v>
      </c>
      <c r="AU33" s="4">
        <f t="shared" si="6"/>
        <v>30.054386087701168</v>
      </c>
      <c r="AV33">
        <f t="shared" si="7"/>
        <v>1741.6170601118608</v>
      </c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">
      <c r="A34" s="1">
        <v>44126</v>
      </c>
      <c r="B34" t="s">
        <v>419</v>
      </c>
      <c r="C34" t="s">
        <v>71</v>
      </c>
      <c r="D34">
        <v>1</v>
      </c>
      <c r="E34">
        <v>1</v>
      </c>
      <c r="F34">
        <v>1</v>
      </c>
      <c r="G34" t="s">
        <v>60</v>
      </c>
      <c r="H34" t="s">
        <v>212</v>
      </c>
      <c r="I34">
        <v>0.28599999999999998</v>
      </c>
      <c r="J34">
        <v>5.43</v>
      </c>
      <c r="K34">
        <v>150</v>
      </c>
      <c r="L34" t="s">
        <v>61</v>
      </c>
      <c r="M34" t="s">
        <v>213</v>
      </c>
      <c r="N34">
        <v>1.69</v>
      </c>
      <c r="O34">
        <v>28.8</v>
      </c>
      <c r="P34">
        <v>1500</v>
      </c>
      <c r="R34" s="4">
        <v>1</v>
      </c>
      <c r="S34" s="4">
        <v>1</v>
      </c>
      <c r="T34" s="4"/>
      <c r="U34" s="4">
        <f t="shared" si="0"/>
        <v>150</v>
      </c>
      <c r="V34" s="4">
        <f t="shared" si="1"/>
        <v>150</v>
      </c>
      <c r="W34" s="4">
        <f t="shared" si="2"/>
        <v>150</v>
      </c>
      <c r="X34" s="4"/>
      <c r="Y34" s="4"/>
      <c r="Z34" s="4"/>
      <c r="AA34" s="4"/>
      <c r="AB34" s="5"/>
      <c r="AC34" s="5"/>
      <c r="AD34" s="4">
        <v>1</v>
      </c>
      <c r="AE34" s="4"/>
      <c r="AF34">
        <f t="shared" si="8"/>
        <v>1500</v>
      </c>
      <c r="AG34" s="6">
        <f t="shared" si="3"/>
        <v>1500</v>
      </c>
      <c r="AH34" s="4">
        <f t="shared" si="4"/>
        <v>1500</v>
      </c>
      <c r="AO34" s="4"/>
      <c r="AP34" s="4">
        <v>12</v>
      </c>
      <c r="AQ34" s="4"/>
      <c r="AR34" s="4"/>
      <c r="AS34" s="4"/>
      <c r="AT34" s="4">
        <f t="shared" si="5"/>
        <v>97.095399999999998</v>
      </c>
      <c r="AU34" s="4">
        <f t="shared" si="6"/>
        <v>29.661549362791646</v>
      </c>
      <c r="AV34">
        <f t="shared" si="7"/>
        <v>1701.6275885315749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">
      <c r="A35" s="1">
        <v>44126</v>
      </c>
      <c r="B35" t="s">
        <v>419</v>
      </c>
      <c r="C35" t="s">
        <v>72</v>
      </c>
      <c r="D35">
        <v>3</v>
      </c>
      <c r="E35">
        <v>1</v>
      </c>
      <c r="F35">
        <v>1</v>
      </c>
      <c r="G35" t="s">
        <v>60</v>
      </c>
      <c r="H35" t="s">
        <v>212</v>
      </c>
      <c r="I35">
        <v>0.186</v>
      </c>
      <c r="J35">
        <v>3.61</v>
      </c>
      <c r="K35">
        <v>100</v>
      </c>
      <c r="L35" t="s">
        <v>61</v>
      </c>
      <c r="M35" t="s">
        <v>213</v>
      </c>
      <c r="N35">
        <v>1.23</v>
      </c>
      <c r="O35">
        <v>20.9</v>
      </c>
      <c r="P35">
        <v>1000</v>
      </c>
      <c r="R35" s="4">
        <v>1</v>
      </c>
      <c r="S35" s="4">
        <v>1</v>
      </c>
      <c r="T35" s="4"/>
      <c r="U35" s="4">
        <f t="shared" si="0"/>
        <v>100</v>
      </c>
      <c r="V35" s="4">
        <f t="shared" si="1"/>
        <v>100</v>
      </c>
      <c r="W35" s="4">
        <f t="shared" si="2"/>
        <v>100</v>
      </c>
      <c r="X35" s="4"/>
      <c r="Y35" s="4"/>
      <c r="Z35" s="4"/>
      <c r="AA35" s="4"/>
      <c r="AB35" s="5"/>
      <c r="AC35" s="5"/>
      <c r="AD35" s="4">
        <v>1</v>
      </c>
      <c r="AE35" s="4"/>
      <c r="AF35">
        <f t="shared" si="8"/>
        <v>1000</v>
      </c>
      <c r="AG35" s="6">
        <f t="shared" si="3"/>
        <v>1000</v>
      </c>
      <c r="AH35" s="4">
        <f t="shared" si="4"/>
        <v>1000</v>
      </c>
      <c r="AO35" s="4"/>
      <c r="AP35" s="4">
        <v>13</v>
      </c>
      <c r="AQ35" s="4"/>
      <c r="AR35" s="4"/>
      <c r="AS35" s="4"/>
      <c r="AT35" s="4">
        <f t="shared" si="5"/>
        <v>97.033600000000007</v>
      </c>
      <c r="AU35" s="4">
        <f t="shared" si="6"/>
        <v>21.538930844573422</v>
      </c>
      <c r="AV35">
        <f t="shared" si="7"/>
        <v>952.69648554158016</v>
      </c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">
      <c r="A36" s="1">
        <v>44126</v>
      </c>
      <c r="B36" t="s">
        <v>419</v>
      </c>
      <c r="C36" t="s">
        <v>72</v>
      </c>
      <c r="D36">
        <v>3</v>
      </c>
      <c r="E36">
        <v>1</v>
      </c>
      <c r="F36">
        <v>1</v>
      </c>
      <c r="G36" t="s">
        <v>60</v>
      </c>
      <c r="H36" t="s">
        <v>212</v>
      </c>
      <c r="I36">
        <v>0.183</v>
      </c>
      <c r="J36">
        <v>3.58</v>
      </c>
      <c r="K36">
        <v>100</v>
      </c>
      <c r="L36" t="s">
        <v>61</v>
      </c>
      <c r="M36" t="s">
        <v>213</v>
      </c>
      <c r="N36">
        <v>1.24</v>
      </c>
      <c r="O36">
        <v>21</v>
      </c>
      <c r="P36">
        <v>1000</v>
      </c>
      <c r="R36" s="4">
        <v>1</v>
      </c>
      <c r="S36" s="4">
        <v>1</v>
      </c>
      <c r="T36" s="4"/>
      <c r="U36" s="4">
        <f t="shared" si="0"/>
        <v>100</v>
      </c>
      <c r="V36" s="4">
        <f t="shared" si="1"/>
        <v>100</v>
      </c>
      <c r="W36" s="4">
        <f t="shared" si="2"/>
        <v>100</v>
      </c>
      <c r="X36" s="4"/>
      <c r="Y36" s="4"/>
      <c r="Z36" s="4"/>
      <c r="AA36" s="4"/>
      <c r="AB36" s="5"/>
      <c r="AC36" s="5"/>
      <c r="AD36" s="4">
        <v>1</v>
      </c>
      <c r="AE36" s="4"/>
      <c r="AF36">
        <f t="shared" si="8"/>
        <v>1000</v>
      </c>
      <c r="AG36" s="6">
        <f t="shared" si="3"/>
        <v>1000</v>
      </c>
      <c r="AH36" s="4">
        <f t="shared" si="4"/>
        <v>1000</v>
      </c>
      <c r="AO36" s="4"/>
      <c r="AP36" s="4">
        <v>14</v>
      </c>
      <c r="AQ36" s="4"/>
      <c r="AR36" s="4"/>
      <c r="AS36" s="4"/>
      <c r="AT36" s="4">
        <f t="shared" si="5"/>
        <v>96.971800000000002</v>
      </c>
      <c r="AU36" s="4">
        <f t="shared" si="6"/>
        <v>21.65578034026387</v>
      </c>
      <c r="AV36">
        <f t="shared" si="7"/>
        <v>962.41647782155928</v>
      </c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">
      <c r="A37" s="1">
        <v>44126</v>
      </c>
      <c r="B37" t="s">
        <v>419</v>
      </c>
      <c r="C37" t="s">
        <v>73</v>
      </c>
      <c r="D37">
        <v>5</v>
      </c>
      <c r="E37">
        <v>1</v>
      </c>
      <c r="F37">
        <v>1</v>
      </c>
      <c r="G37" t="s">
        <v>60</v>
      </c>
      <c r="H37" t="s">
        <v>212</v>
      </c>
      <c r="I37">
        <v>8.9599999999999999E-2</v>
      </c>
      <c r="J37">
        <v>1.92</v>
      </c>
      <c r="K37">
        <v>50</v>
      </c>
      <c r="L37" t="s">
        <v>61</v>
      </c>
      <c r="M37" t="s">
        <v>213</v>
      </c>
      <c r="N37">
        <v>0.86</v>
      </c>
      <c r="O37">
        <v>14.5</v>
      </c>
      <c r="P37">
        <v>500</v>
      </c>
      <c r="R37" s="4">
        <v>1</v>
      </c>
      <c r="S37" s="4">
        <v>1</v>
      </c>
      <c r="T37" s="4"/>
      <c r="U37" s="4">
        <f t="shared" si="0"/>
        <v>50</v>
      </c>
      <c r="V37" s="4">
        <f t="shared" si="1"/>
        <v>50</v>
      </c>
      <c r="W37" s="4">
        <f t="shared" si="2"/>
        <v>50</v>
      </c>
      <c r="X37" s="4"/>
      <c r="Y37" s="4"/>
      <c r="Z37" s="4"/>
      <c r="AA37" s="4"/>
      <c r="AB37" s="5"/>
      <c r="AC37" s="5"/>
      <c r="AD37" s="4">
        <v>1</v>
      </c>
      <c r="AE37" s="4"/>
      <c r="AF37">
        <f t="shared" si="8"/>
        <v>500</v>
      </c>
      <c r="AG37" s="6">
        <f t="shared" si="3"/>
        <v>500</v>
      </c>
      <c r="AH37" s="4">
        <f t="shared" si="4"/>
        <v>500</v>
      </c>
      <c r="AO37" s="4"/>
      <c r="AP37" s="4">
        <v>15</v>
      </c>
      <c r="AQ37" s="4"/>
      <c r="AR37" s="4"/>
      <c r="AS37" s="4"/>
      <c r="AT37" s="4">
        <f t="shared" si="5"/>
        <v>96.91</v>
      </c>
      <c r="AU37" s="4">
        <f t="shared" si="6"/>
        <v>14.962336188215872</v>
      </c>
      <c r="AV37">
        <f t="shared" si="7"/>
        <v>455.22295549462183</v>
      </c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">
      <c r="A38" s="1">
        <v>44126</v>
      </c>
      <c r="B38" t="s">
        <v>419</v>
      </c>
      <c r="C38" t="s">
        <v>73</v>
      </c>
      <c r="D38">
        <v>5</v>
      </c>
      <c r="E38">
        <v>1</v>
      </c>
      <c r="F38">
        <v>1</v>
      </c>
      <c r="G38" t="s">
        <v>60</v>
      </c>
      <c r="H38" t="s">
        <v>212</v>
      </c>
      <c r="I38">
        <v>8.8200000000000001E-2</v>
      </c>
      <c r="J38">
        <v>1.92</v>
      </c>
      <c r="K38">
        <v>50</v>
      </c>
      <c r="L38" t="s">
        <v>61</v>
      </c>
      <c r="M38" t="s">
        <v>213</v>
      </c>
      <c r="N38">
        <v>0.86599999999999999</v>
      </c>
      <c r="O38">
        <v>14.8</v>
      </c>
      <c r="P38">
        <v>500</v>
      </c>
      <c r="R38" s="4">
        <v>1</v>
      </c>
      <c r="S38" s="4">
        <v>1</v>
      </c>
      <c r="T38" s="4"/>
      <c r="U38" s="4">
        <f t="shared" si="0"/>
        <v>50</v>
      </c>
      <c r="V38" s="4">
        <f t="shared" si="1"/>
        <v>50</v>
      </c>
      <c r="W38" s="4">
        <f t="shared" si="2"/>
        <v>50</v>
      </c>
      <c r="X38" s="4"/>
      <c r="Y38" s="4"/>
      <c r="Z38" s="4"/>
      <c r="AA38" s="4"/>
      <c r="AB38" s="5"/>
      <c r="AC38" s="5"/>
      <c r="AD38" s="4">
        <v>1</v>
      </c>
      <c r="AE38" s="4"/>
      <c r="AF38">
        <f t="shared" si="8"/>
        <v>500</v>
      </c>
      <c r="AG38" s="6">
        <f t="shared" si="3"/>
        <v>500</v>
      </c>
      <c r="AH38" s="4">
        <f t="shared" si="4"/>
        <v>500</v>
      </c>
      <c r="AO38" s="4"/>
      <c r="AP38" s="4">
        <v>16</v>
      </c>
      <c r="AQ38" s="4"/>
      <c r="AR38" s="4"/>
      <c r="AS38" s="4"/>
      <c r="AT38" s="4">
        <f t="shared" si="5"/>
        <v>96.848200000000006</v>
      </c>
      <c r="AU38" s="4">
        <f t="shared" si="6"/>
        <v>15.281646948523566</v>
      </c>
      <c r="AV38">
        <f t="shared" si="7"/>
        <v>477.12562093116696</v>
      </c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">
      <c r="A39" s="1">
        <v>44126</v>
      </c>
      <c r="B39" t="s">
        <v>419</v>
      </c>
      <c r="C39" t="s">
        <v>74</v>
      </c>
      <c r="D39">
        <v>7</v>
      </c>
      <c r="E39">
        <v>1</v>
      </c>
      <c r="F39">
        <v>1</v>
      </c>
      <c r="G39" t="s">
        <v>60</v>
      </c>
      <c r="H39" t="s">
        <v>212</v>
      </c>
      <c r="I39">
        <v>4.4699999999999997E-2</v>
      </c>
      <c r="J39">
        <v>1.08</v>
      </c>
      <c r="K39">
        <v>25</v>
      </c>
      <c r="L39" t="s">
        <v>61</v>
      </c>
      <c r="M39" t="s">
        <v>213</v>
      </c>
      <c r="N39">
        <v>0.68</v>
      </c>
      <c r="O39">
        <v>11.5</v>
      </c>
      <c r="P39">
        <v>250</v>
      </c>
      <c r="R39" s="4">
        <v>1</v>
      </c>
      <c r="S39" s="4">
        <v>1</v>
      </c>
      <c r="T39" s="4"/>
      <c r="U39" s="4">
        <f t="shared" si="0"/>
        <v>25</v>
      </c>
      <c r="V39" s="4">
        <f t="shared" si="1"/>
        <v>25</v>
      </c>
      <c r="W39" s="4">
        <f t="shared" si="2"/>
        <v>25</v>
      </c>
      <c r="X39" s="4"/>
      <c r="Y39" s="4"/>
      <c r="Z39" s="4"/>
      <c r="AA39" s="4"/>
      <c r="AB39" s="5"/>
      <c r="AC39" s="5"/>
      <c r="AD39" s="4">
        <v>1</v>
      </c>
      <c r="AE39" s="4"/>
      <c r="AF39">
        <f t="shared" si="8"/>
        <v>250</v>
      </c>
      <c r="AG39" s="6">
        <f t="shared" si="3"/>
        <v>250</v>
      </c>
      <c r="AH39" s="4">
        <f t="shared" si="4"/>
        <v>250</v>
      </c>
      <c r="AO39" s="4"/>
      <c r="AP39" s="4">
        <v>17</v>
      </c>
      <c r="AQ39" s="4">
        <f t="shared" ref="AQ39:AQ79" si="9">O39</f>
        <v>11.5</v>
      </c>
      <c r="AR39" s="4">
        <f>AQ39/11.3</f>
        <v>1.0176991150442478</v>
      </c>
      <c r="AS39" s="4"/>
      <c r="AT39" s="4">
        <f t="shared" si="5"/>
        <v>96.7864</v>
      </c>
      <c r="AU39" s="4">
        <f t="shared" si="6"/>
        <v>11.881834637924335</v>
      </c>
      <c r="AV39">
        <f t="shared" si="7"/>
        <v>255.7193774347262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">
      <c r="A40" s="1">
        <v>44126</v>
      </c>
      <c r="B40" t="s">
        <v>419</v>
      </c>
      <c r="C40" t="s">
        <v>74</v>
      </c>
      <c r="D40">
        <v>7</v>
      </c>
      <c r="E40">
        <v>1</v>
      </c>
      <c r="F40">
        <v>1</v>
      </c>
      <c r="G40" t="s">
        <v>60</v>
      </c>
      <c r="H40" t="s">
        <v>212</v>
      </c>
      <c r="I40">
        <v>4.3900000000000002E-2</v>
      </c>
      <c r="J40">
        <v>1.05</v>
      </c>
      <c r="K40">
        <v>25</v>
      </c>
      <c r="L40" t="s">
        <v>61</v>
      </c>
      <c r="M40" t="s">
        <v>213</v>
      </c>
      <c r="N40">
        <v>0.64900000000000002</v>
      </c>
      <c r="O40">
        <v>11.1</v>
      </c>
      <c r="P40">
        <v>250</v>
      </c>
      <c r="R40" s="4">
        <v>1</v>
      </c>
      <c r="S40" s="4">
        <v>1</v>
      </c>
      <c r="T40" s="4"/>
      <c r="U40" s="4">
        <f t="shared" si="0"/>
        <v>25</v>
      </c>
      <c r="V40" s="4">
        <f t="shared" si="1"/>
        <v>25</v>
      </c>
      <c r="W40" s="4">
        <f t="shared" si="2"/>
        <v>25</v>
      </c>
      <c r="X40" s="4"/>
      <c r="Y40" s="4"/>
      <c r="Z40" s="4"/>
      <c r="AA40" s="4"/>
      <c r="AB40" s="5"/>
      <c r="AC40" s="5"/>
      <c r="AD40" s="4">
        <v>1</v>
      </c>
      <c r="AE40" s="4"/>
      <c r="AF40">
        <f t="shared" si="8"/>
        <v>250</v>
      </c>
      <c r="AG40" s="6">
        <f t="shared" si="3"/>
        <v>250</v>
      </c>
      <c r="AH40" s="4">
        <f t="shared" si="4"/>
        <v>250</v>
      </c>
      <c r="AO40" s="4"/>
      <c r="AP40" s="4">
        <v>18</v>
      </c>
      <c r="AQ40" s="4">
        <f t="shared" si="9"/>
        <v>11.1</v>
      </c>
      <c r="AR40" s="4">
        <f t="shared" ref="AR40:AR103" si="10">AQ40/11.3</f>
        <v>0.98230088495575207</v>
      </c>
      <c r="AS40" s="4"/>
      <c r="AT40" s="4">
        <f t="shared" si="5"/>
        <v>96.724600000000009</v>
      </c>
      <c r="AU40" s="4">
        <f t="shared" si="6"/>
        <v>11.475881006486457</v>
      </c>
      <c r="AV40">
        <f t="shared" si="7"/>
        <v>231.02298429683333</v>
      </c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">
      <c r="A41" s="1">
        <v>44126</v>
      </c>
      <c r="B41" t="s">
        <v>419</v>
      </c>
      <c r="C41" t="s">
        <v>76</v>
      </c>
      <c r="D41">
        <v>9</v>
      </c>
      <c r="E41">
        <v>1</v>
      </c>
      <c r="F41">
        <v>1</v>
      </c>
      <c r="G41" t="s">
        <v>60</v>
      </c>
      <c r="H41" t="s">
        <v>212</v>
      </c>
      <c r="I41">
        <v>4.2299999999999997E-2</v>
      </c>
      <c r="J41">
        <v>0.57699999999999996</v>
      </c>
      <c r="K41">
        <v>10</v>
      </c>
      <c r="L41" t="s">
        <v>61</v>
      </c>
      <c r="M41" t="s">
        <v>213</v>
      </c>
      <c r="N41">
        <v>0.53800000000000003</v>
      </c>
      <c r="O41">
        <v>9.1300000000000008</v>
      </c>
      <c r="P41">
        <v>100</v>
      </c>
      <c r="R41" s="4">
        <v>1</v>
      </c>
      <c r="S41" s="4">
        <v>1</v>
      </c>
      <c r="T41" s="4"/>
      <c r="U41" s="4">
        <f t="shared" si="0"/>
        <v>10</v>
      </c>
      <c r="V41" s="4">
        <f t="shared" si="1"/>
        <v>10</v>
      </c>
      <c r="W41" s="4">
        <f t="shared" si="2"/>
        <v>10</v>
      </c>
      <c r="X41" s="4"/>
      <c r="Y41" s="4"/>
      <c r="Z41" s="4"/>
      <c r="AA41" s="4"/>
      <c r="AB41" s="5"/>
      <c r="AC41" s="5"/>
      <c r="AD41" s="4">
        <v>1</v>
      </c>
      <c r="AE41" s="4"/>
      <c r="AF41">
        <f t="shared" si="8"/>
        <v>100</v>
      </c>
      <c r="AG41" s="6">
        <f t="shared" si="3"/>
        <v>100</v>
      </c>
      <c r="AH41" s="4">
        <f t="shared" si="4"/>
        <v>100</v>
      </c>
      <c r="AO41" s="4"/>
      <c r="AP41" s="4">
        <v>19</v>
      </c>
      <c r="AQ41" s="4"/>
      <c r="AR41" s="4"/>
      <c r="AS41" s="4"/>
      <c r="AT41" s="4">
        <f t="shared" si="5"/>
        <v>96.662800000000004</v>
      </c>
      <c r="AU41" s="4">
        <f t="shared" si="6"/>
        <v>9.4452053944226737</v>
      </c>
      <c r="AV41">
        <f t="shared" si="7"/>
        <v>113.06023396784036</v>
      </c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">
      <c r="A42" s="1">
        <v>44126</v>
      </c>
      <c r="B42" t="s">
        <v>419</v>
      </c>
      <c r="C42" t="s">
        <v>76</v>
      </c>
      <c r="D42">
        <v>9</v>
      </c>
      <c r="E42">
        <v>1</v>
      </c>
      <c r="F42">
        <v>1</v>
      </c>
      <c r="G42" t="s">
        <v>60</v>
      </c>
      <c r="H42" t="s">
        <v>212</v>
      </c>
      <c r="I42">
        <v>4.4200000000000003E-2</v>
      </c>
      <c r="J42">
        <v>0.78300000000000003</v>
      </c>
      <c r="K42">
        <v>10</v>
      </c>
      <c r="L42" t="s">
        <v>61</v>
      </c>
      <c r="M42" t="s">
        <v>213</v>
      </c>
      <c r="N42">
        <v>0.54100000000000004</v>
      </c>
      <c r="O42">
        <v>9.18</v>
      </c>
      <c r="P42">
        <v>100</v>
      </c>
      <c r="R42" s="4">
        <v>1</v>
      </c>
      <c r="S42" s="4">
        <v>1</v>
      </c>
      <c r="T42" s="4"/>
      <c r="U42" s="4">
        <f t="shared" si="0"/>
        <v>10</v>
      </c>
      <c r="V42" s="4">
        <f t="shared" si="1"/>
        <v>10</v>
      </c>
      <c r="W42" s="4">
        <f t="shared" si="2"/>
        <v>10</v>
      </c>
      <c r="X42" s="4"/>
      <c r="Y42" s="4"/>
      <c r="Z42" s="4"/>
      <c r="AA42" s="4"/>
      <c r="AB42" s="5"/>
      <c r="AC42" s="5"/>
      <c r="AD42" s="4">
        <v>1</v>
      </c>
      <c r="AE42" s="4"/>
      <c r="AF42">
        <f t="shared" si="8"/>
        <v>100</v>
      </c>
      <c r="AG42" s="6">
        <f t="shared" si="3"/>
        <v>100</v>
      </c>
      <c r="AH42" s="4">
        <f t="shared" si="4"/>
        <v>100</v>
      </c>
      <c r="AO42" s="4"/>
      <c r="AP42" s="4">
        <v>20</v>
      </c>
      <c r="AQ42" s="4"/>
      <c r="AR42" s="4"/>
      <c r="AS42" s="4"/>
      <c r="AT42" s="4">
        <f t="shared" si="5"/>
        <v>96.600999999999999</v>
      </c>
      <c r="AU42" s="4">
        <f t="shared" si="6"/>
        <v>9.5030072152462175</v>
      </c>
      <c r="AV42">
        <f t="shared" si="7"/>
        <v>116.28949200881237</v>
      </c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">
      <c r="A43" s="1">
        <v>44126</v>
      </c>
      <c r="B43" t="s">
        <v>419</v>
      </c>
      <c r="C43" t="s">
        <v>420</v>
      </c>
      <c r="D43">
        <v>11</v>
      </c>
      <c r="E43">
        <v>1</v>
      </c>
      <c r="F43">
        <v>1</v>
      </c>
      <c r="G43" t="s">
        <v>60</v>
      </c>
      <c r="H43" t="s">
        <v>212</v>
      </c>
      <c r="I43">
        <v>-2.0899999999999998E-2</v>
      </c>
      <c r="J43">
        <v>-0.33500000000000002</v>
      </c>
      <c r="K43">
        <v>5</v>
      </c>
      <c r="L43" t="s">
        <v>61</v>
      </c>
      <c r="M43" t="s">
        <v>213</v>
      </c>
      <c r="N43">
        <v>0.51300000000000001</v>
      </c>
      <c r="O43">
        <v>8.6999999999999993</v>
      </c>
      <c r="P43">
        <v>50</v>
      </c>
      <c r="R43" s="4">
        <v>1</v>
      </c>
      <c r="S43" s="4">
        <v>1</v>
      </c>
      <c r="T43" s="4"/>
      <c r="U43" s="4">
        <f t="shared" si="0"/>
        <v>5</v>
      </c>
      <c r="V43" s="4">
        <f t="shared" si="1"/>
        <v>5</v>
      </c>
      <c r="W43" s="4">
        <f t="shared" si="2"/>
        <v>5</v>
      </c>
      <c r="X43" s="4"/>
      <c r="Y43" s="4"/>
      <c r="Z43" s="4"/>
      <c r="AA43" s="4"/>
      <c r="AB43" s="5"/>
      <c r="AC43" s="5"/>
      <c r="AD43" s="4">
        <v>1</v>
      </c>
      <c r="AE43" s="4"/>
      <c r="AF43">
        <f t="shared" si="8"/>
        <v>50</v>
      </c>
      <c r="AG43" s="6">
        <f t="shared" si="3"/>
        <v>50</v>
      </c>
      <c r="AH43" s="4">
        <f t="shared" si="4"/>
        <v>50</v>
      </c>
      <c r="AO43" s="4"/>
      <c r="AP43" s="4">
        <v>21</v>
      </c>
      <c r="AQ43" s="4"/>
      <c r="AR43" s="4"/>
      <c r="AS43" s="4"/>
      <c r="AT43" s="4">
        <f t="shared" si="5"/>
        <v>96.539200000000008</v>
      </c>
      <c r="AU43" s="4">
        <f t="shared" si="6"/>
        <v>9.0118832557137409</v>
      </c>
      <c r="AV43">
        <f t="shared" si="7"/>
        <v>89.091255560661125</v>
      </c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">
      <c r="A44" s="1">
        <v>44126</v>
      </c>
      <c r="B44" t="s">
        <v>419</v>
      </c>
      <c r="C44" t="s">
        <v>420</v>
      </c>
      <c r="D44">
        <v>11</v>
      </c>
      <c r="E44">
        <v>1</v>
      </c>
      <c r="F44">
        <v>1</v>
      </c>
      <c r="G44" t="s">
        <v>60</v>
      </c>
      <c r="H44" t="s">
        <v>212</v>
      </c>
      <c r="I44">
        <v>2.12E-2</v>
      </c>
      <c r="J44">
        <v>0.439</v>
      </c>
      <c r="K44">
        <v>5</v>
      </c>
      <c r="L44" t="s">
        <v>61</v>
      </c>
      <c r="M44" t="s">
        <v>213</v>
      </c>
      <c r="N44">
        <v>0.54400000000000004</v>
      </c>
      <c r="O44">
        <v>9.1999999999999993</v>
      </c>
      <c r="P44">
        <v>50</v>
      </c>
      <c r="R44" s="4">
        <v>1</v>
      </c>
      <c r="S44" s="4">
        <v>1</v>
      </c>
      <c r="T44" s="4"/>
      <c r="U44" s="4">
        <f t="shared" si="0"/>
        <v>5</v>
      </c>
      <c r="V44" s="4">
        <f t="shared" si="1"/>
        <v>5</v>
      </c>
      <c r="W44" s="4">
        <f t="shared" si="2"/>
        <v>5</v>
      </c>
      <c r="X44" s="4"/>
      <c r="Y44" s="4"/>
      <c r="Z44" s="4"/>
      <c r="AA44" s="4"/>
      <c r="AB44" s="5"/>
      <c r="AC44" s="5"/>
      <c r="AD44" s="4">
        <v>1</v>
      </c>
      <c r="AE44" s="4"/>
      <c r="AF44">
        <f t="shared" si="8"/>
        <v>50</v>
      </c>
      <c r="AG44" s="6">
        <f t="shared" si="3"/>
        <v>50</v>
      </c>
      <c r="AH44" s="4">
        <f t="shared" si="4"/>
        <v>50</v>
      </c>
      <c r="AO44" s="4"/>
      <c r="AP44" s="4">
        <v>22</v>
      </c>
      <c r="AQ44" s="4"/>
      <c r="AR44" s="4"/>
      <c r="AS44" s="4"/>
      <c r="AT44" s="4">
        <f t="shared" si="5"/>
        <v>96.477400000000003</v>
      </c>
      <c r="AU44" s="4">
        <f t="shared" si="6"/>
        <v>9.535912037430526</v>
      </c>
      <c r="AV44">
        <f t="shared" si="7"/>
        <v>118.13117314375893</v>
      </c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">
      <c r="A45" s="1">
        <v>44126</v>
      </c>
      <c r="B45" t="s">
        <v>419</v>
      </c>
      <c r="C45" t="s">
        <v>421</v>
      </c>
      <c r="D45">
        <v>12</v>
      </c>
      <c r="E45">
        <v>1</v>
      </c>
      <c r="F45">
        <v>1</v>
      </c>
      <c r="G45" t="s">
        <v>60</v>
      </c>
      <c r="H45" t="s">
        <v>212</v>
      </c>
      <c r="I45">
        <v>2.0500000000000001E-2</v>
      </c>
      <c r="J45">
        <v>0.377</v>
      </c>
      <c r="K45">
        <v>2.5</v>
      </c>
      <c r="L45" t="s">
        <v>61</v>
      </c>
      <c r="M45" t="s">
        <v>213</v>
      </c>
      <c r="N45">
        <v>0.45900000000000002</v>
      </c>
      <c r="O45">
        <v>7.77</v>
      </c>
      <c r="P45">
        <v>25</v>
      </c>
      <c r="R45" s="4">
        <v>1</v>
      </c>
      <c r="S45" s="4">
        <v>1</v>
      </c>
      <c r="T45" s="4"/>
      <c r="U45" s="4">
        <f t="shared" si="0"/>
        <v>2.5</v>
      </c>
      <c r="V45" s="4">
        <f t="shared" si="1"/>
        <v>2.5</v>
      </c>
      <c r="W45" s="4">
        <f t="shared" si="2"/>
        <v>2.5</v>
      </c>
      <c r="X45" s="4"/>
      <c r="Y45" s="4"/>
      <c r="Z45" s="4"/>
      <c r="AA45" s="4"/>
      <c r="AB45" s="5"/>
      <c r="AC45" s="5"/>
      <c r="AD45" s="4">
        <v>1</v>
      </c>
      <c r="AE45" s="4"/>
      <c r="AF45">
        <f t="shared" si="8"/>
        <v>25</v>
      </c>
      <c r="AG45" s="6">
        <f t="shared" si="3"/>
        <v>25</v>
      </c>
      <c r="AH45" s="4">
        <f t="shared" si="4"/>
        <v>25</v>
      </c>
      <c r="AO45" s="4"/>
      <c r="AP45" s="4">
        <v>23</v>
      </c>
      <c r="AQ45" s="4"/>
      <c r="AR45" s="4"/>
      <c r="AS45" s="4"/>
      <c r="AT45" s="4">
        <f t="shared" si="5"/>
        <v>96.415599999999998</v>
      </c>
      <c r="AU45" s="4">
        <f t="shared" si="6"/>
        <v>8.0588618439339683</v>
      </c>
      <c r="AV45">
        <f t="shared" si="7"/>
        <v>37.863875459709391</v>
      </c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">
      <c r="A46" s="1">
        <v>44126</v>
      </c>
      <c r="B46" t="s">
        <v>419</v>
      </c>
      <c r="C46" t="s">
        <v>421</v>
      </c>
      <c r="D46">
        <v>12</v>
      </c>
      <c r="E46">
        <v>1</v>
      </c>
      <c r="F46">
        <v>1</v>
      </c>
      <c r="G46" t="s">
        <v>60</v>
      </c>
      <c r="H46" t="s">
        <v>212</v>
      </c>
      <c r="I46">
        <v>1.9599999999999999E-2</v>
      </c>
      <c r="J46">
        <v>0.37</v>
      </c>
      <c r="K46">
        <v>2.5</v>
      </c>
      <c r="L46" t="s">
        <v>61</v>
      </c>
      <c r="M46" t="s">
        <v>213</v>
      </c>
      <c r="N46">
        <v>0.44700000000000001</v>
      </c>
      <c r="O46">
        <v>7.69</v>
      </c>
      <c r="P46">
        <v>25</v>
      </c>
      <c r="R46" s="4">
        <v>1</v>
      </c>
      <c r="S46" s="4">
        <v>1</v>
      </c>
      <c r="T46" s="4"/>
      <c r="U46" s="4">
        <f t="shared" si="0"/>
        <v>2.5</v>
      </c>
      <c r="V46" s="4">
        <f t="shared" si="1"/>
        <v>2.5</v>
      </c>
      <c r="W46" s="4">
        <f t="shared" si="2"/>
        <v>2.5</v>
      </c>
      <c r="X46" s="4"/>
      <c r="Y46" s="4"/>
      <c r="Z46" s="4"/>
      <c r="AA46" s="4"/>
      <c r="AB46" s="5"/>
      <c r="AC46" s="5"/>
      <c r="AD46" s="4">
        <v>1</v>
      </c>
      <c r="AE46" s="4"/>
      <c r="AF46">
        <f t="shared" si="8"/>
        <v>25</v>
      </c>
      <c r="AG46" s="6">
        <f t="shared" si="3"/>
        <v>25</v>
      </c>
      <c r="AH46" s="4">
        <f t="shared" si="4"/>
        <v>25</v>
      </c>
      <c r="AO46" s="4"/>
      <c r="AP46" s="4">
        <v>24</v>
      </c>
      <c r="AQ46" s="4"/>
      <c r="AR46" s="4"/>
      <c r="AS46" s="4"/>
      <c r="AT46" s="4">
        <f t="shared" si="5"/>
        <v>96.353800000000007</v>
      </c>
      <c r="AU46" s="4">
        <f t="shared" si="6"/>
        <v>7.981003343926238</v>
      </c>
      <c r="AV46">
        <f t="shared" si="7"/>
        <v>33.769202570407742</v>
      </c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">
      <c r="A47" s="1">
        <v>44126</v>
      </c>
      <c r="B47" t="s">
        <v>419</v>
      </c>
      <c r="C47" t="s">
        <v>422</v>
      </c>
      <c r="D47" t="s">
        <v>423</v>
      </c>
      <c r="E47">
        <v>1</v>
      </c>
      <c r="F47">
        <v>1</v>
      </c>
      <c r="G47" t="s">
        <v>60</v>
      </c>
      <c r="H47" t="s">
        <v>212</v>
      </c>
      <c r="I47">
        <v>2.89</v>
      </c>
      <c r="J47">
        <v>51.1</v>
      </c>
      <c r="K47">
        <v>10500</v>
      </c>
      <c r="L47" t="s">
        <v>61</v>
      </c>
      <c r="M47" t="s">
        <v>213</v>
      </c>
      <c r="N47">
        <v>1.29</v>
      </c>
      <c r="O47">
        <v>21.8</v>
      </c>
      <c r="P47">
        <v>982</v>
      </c>
      <c r="R47" s="4">
        <v>1</v>
      </c>
      <c r="S47" s="4">
        <v>1</v>
      </c>
      <c r="T47" s="4"/>
      <c r="U47" s="4">
        <f t="shared" si="0"/>
        <v>10500</v>
      </c>
      <c r="V47" s="4">
        <f t="shared" si="1"/>
        <v>10500</v>
      </c>
      <c r="W47" s="4">
        <f t="shared" si="2"/>
        <v>10500</v>
      </c>
      <c r="X47" s="4"/>
      <c r="Y47" s="4"/>
      <c r="Z47" s="4"/>
      <c r="AA47" s="4"/>
      <c r="AB47" s="5"/>
      <c r="AC47" s="5"/>
      <c r="AD47" s="4">
        <v>1</v>
      </c>
      <c r="AE47" s="4"/>
      <c r="AF47">
        <f t="shared" si="8"/>
        <v>982</v>
      </c>
      <c r="AG47" s="6">
        <f t="shared" si="3"/>
        <v>982</v>
      </c>
      <c r="AH47" s="4">
        <f t="shared" si="4"/>
        <v>982</v>
      </c>
      <c r="AO47" s="4">
        <f t="shared" ref="AO47" si="11">Q47</f>
        <v>0</v>
      </c>
      <c r="AP47" s="4">
        <v>25</v>
      </c>
      <c r="AQ47" s="4"/>
      <c r="AR47" s="4"/>
      <c r="AS47" s="4"/>
      <c r="AT47" s="4">
        <f t="shared" si="5"/>
        <v>96.292000000000002</v>
      </c>
      <c r="AU47" s="4">
        <f t="shared" si="6"/>
        <v>22.639471607194782</v>
      </c>
      <c r="AV47">
        <f t="shared" si="7"/>
        <v>1045.4633645745348</v>
      </c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">
      <c r="A48" s="1">
        <v>44126</v>
      </c>
      <c r="B48" t="s">
        <v>419</v>
      </c>
      <c r="C48" t="s">
        <v>424</v>
      </c>
      <c r="D48" t="s">
        <v>425</v>
      </c>
      <c r="E48">
        <v>1</v>
      </c>
      <c r="F48">
        <v>1</v>
      </c>
      <c r="G48" t="s">
        <v>60</v>
      </c>
      <c r="H48" t="s">
        <v>212</v>
      </c>
      <c r="I48">
        <v>0.115</v>
      </c>
      <c r="J48">
        <v>1.4</v>
      </c>
      <c r="K48">
        <v>21.7</v>
      </c>
      <c r="L48" t="s">
        <v>61</v>
      </c>
      <c r="M48" t="s">
        <v>213</v>
      </c>
      <c r="N48">
        <v>1.36</v>
      </c>
      <c r="O48">
        <v>23.4</v>
      </c>
      <c r="P48">
        <v>1100</v>
      </c>
      <c r="R48" s="4">
        <v>1</v>
      </c>
      <c r="S48" s="4">
        <v>1</v>
      </c>
      <c r="T48" s="4"/>
      <c r="U48" s="4">
        <f t="shared" si="0"/>
        <v>21.7</v>
      </c>
      <c r="V48" s="4">
        <f t="shared" si="1"/>
        <v>21.7</v>
      </c>
      <c r="W48" s="4">
        <f t="shared" si="2"/>
        <v>21.7</v>
      </c>
      <c r="X48" s="4"/>
      <c r="Y48" s="4"/>
      <c r="Z48" s="4"/>
      <c r="AA48" s="4"/>
      <c r="AB48" s="5"/>
      <c r="AC48" s="5"/>
      <c r="AD48" s="4">
        <v>1</v>
      </c>
      <c r="AE48" s="4"/>
      <c r="AF48">
        <f t="shared" si="8"/>
        <v>1100</v>
      </c>
      <c r="AG48" s="6">
        <f t="shared" si="3"/>
        <v>1100</v>
      </c>
      <c r="AH48" s="4">
        <f t="shared" si="4"/>
        <v>1100</v>
      </c>
      <c r="AO48" s="4"/>
      <c r="AP48" s="4">
        <v>26</v>
      </c>
      <c r="AQ48" s="4"/>
      <c r="AR48" s="4"/>
      <c r="AS48" s="4"/>
      <c r="AT48" s="4">
        <f t="shared" si="5"/>
        <v>96.230199999999996</v>
      </c>
      <c r="AU48" s="4">
        <f t="shared" si="6"/>
        <v>24.316690602326503</v>
      </c>
      <c r="AV48">
        <f t="shared" si="7"/>
        <v>1192.0883856631247</v>
      </c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">
      <c r="A49" s="1">
        <v>44126</v>
      </c>
      <c r="B49" t="s">
        <v>419</v>
      </c>
      <c r="C49" t="s">
        <v>426</v>
      </c>
      <c r="D49" t="s">
        <v>427</v>
      </c>
      <c r="E49">
        <v>1</v>
      </c>
      <c r="F49">
        <v>1</v>
      </c>
      <c r="G49" t="s">
        <v>60</v>
      </c>
      <c r="H49" t="s">
        <v>212</v>
      </c>
      <c r="I49">
        <v>2.0899999999999998E-2</v>
      </c>
      <c r="J49">
        <v>0.376</v>
      </c>
      <c r="K49">
        <v>4.5599999999999996</v>
      </c>
      <c r="L49" t="s">
        <v>61</v>
      </c>
      <c r="M49" t="s">
        <v>213</v>
      </c>
      <c r="N49">
        <v>0.42799999999999999</v>
      </c>
      <c r="O49">
        <v>7.22</v>
      </c>
      <c r="P49">
        <v>-22.2</v>
      </c>
      <c r="R49" s="4">
        <v>1</v>
      </c>
      <c r="S49" s="4">
        <v>1</v>
      </c>
      <c r="T49" s="4"/>
      <c r="U49" s="4">
        <f t="shared" si="0"/>
        <v>4.5599999999999996</v>
      </c>
      <c r="V49" s="4">
        <f t="shared" si="1"/>
        <v>4.5599999999999996</v>
      </c>
      <c r="W49" s="4">
        <f t="shared" si="2"/>
        <v>4.5599999999999996</v>
      </c>
      <c r="X49" s="4"/>
      <c r="Y49" s="4"/>
      <c r="Z49" s="4"/>
      <c r="AA49" s="4"/>
      <c r="AB49" s="5"/>
      <c r="AC49" s="5"/>
      <c r="AD49" s="4">
        <v>1</v>
      </c>
      <c r="AE49" s="4"/>
      <c r="AF49">
        <f t="shared" si="8"/>
        <v>-22.2</v>
      </c>
      <c r="AG49" s="6">
        <f t="shared" si="3"/>
        <v>-22.2</v>
      </c>
      <c r="AH49" s="4">
        <f t="shared" si="4"/>
        <v>-22.2</v>
      </c>
      <c r="AO49" s="4"/>
      <c r="AP49" s="4">
        <v>27</v>
      </c>
      <c r="AQ49" s="4"/>
      <c r="AR49" s="4"/>
      <c r="AS49" s="4"/>
      <c r="AT49" s="4">
        <f t="shared" si="5"/>
        <v>96.168400000000005</v>
      </c>
      <c r="AU49" s="4">
        <f t="shared" si="6"/>
        <v>7.5076636400314438</v>
      </c>
      <c r="AV49">
        <f t="shared" si="7"/>
        <v>9.1696282380959246</v>
      </c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">
      <c r="A50" s="1">
        <v>44126</v>
      </c>
      <c r="B50" t="s">
        <v>428</v>
      </c>
      <c r="C50" t="s">
        <v>422</v>
      </c>
      <c r="D50" t="s">
        <v>423</v>
      </c>
      <c r="E50">
        <v>1</v>
      </c>
      <c r="F50">
        <v>1</v>
      </c>
      <c r="G50" t="s">
        <v>60</v>
      </c>
      <c r="H50" t="s">
        <v>212</v>
      </c>
      <c r="I50">
        <v>2.91</v>
      </c>
      <c r="J50">
        <v>51.4</v>
      </c>
      <c r="K50">
        <v>-544</v>
      </c>
      <c r="L50" t="s">
        <v>61</v>
      </c>
      <c r="M50" t="s">
        <v>213</v>
      </c>
      <c r="N50">
        <v>1.34</v>
      </c>
      <c r="O50">
        <v>22.7</v>
      </c>
      <c r="P50">
        <v>1070</v>
      </c>
      <c r="Q50" s="4">
        <f>100*O50/O51</f>
        <v>93.415637860082299</v>
      </c>
      <c r="R50" s="4">
        <v>1</v>
      </c>
      <c r="S50" s="4">
        <v>1</v>
      </c>
      <c r="T50" s="4"/>
      <c r="U50" s="4">
        <f t="shared" si="0"/>
        <v>-544</v>
      </c>
      <c r="V50" s="4">
        <f t="shared" si="1"/>
        <v>-544</v>
      </c>
      <c r="W50" s="4">
        <f t="shared" si="2"/>
        <v>-544</v>
      </c>
      <c r="X50" s="4"/>
      <c r="Y50" s="4"/>
      <c r="Z50" s="4"/>
      <c r="AA50" s="4"/>
      <c r="AB50" s="5"/>
      <c r="AC50" s="5"/>
      <c r="AD50" s="4">
        <v>1</v>
      </c>
      <c r="AE50" s="4"/>
      <c r="AF50">
        <f t="shared" si="8"/>
        <v>1070</v>
      </c>
      <c r="AG50" s="6">
        <f t="shared" si="3"/>
        <v>1070</v>
      </c>
      <c r="AH50" s="4">
        <f t="shared" si="4"/>
        <v>1070</v>
      </c>
      <c r="AI50" s="5"/>
      <c r="AJ50" s="5"/>
      <c r="AK50" s="4"/>
      <c r="AL50" s="4"/>
      <c r="AM50" s="5"/>
      <c r="AN50" s="5"/>
      <c r="AO50" s="4"/>
      <c r="AP50" s="4">
        <v>28</v>
      </c>
      <c r="AQ50" s="4"/>
      <c r="AR50" s="4"/>
      <c r="AS50" s="4"/>
      <c r="AT50" s="4">
        <f t="shared" si="5"/>
        <v>96.1066</v>
      </c>
      <c r="AU50" s="4">
        <f t="shared" si="6"/>
        <v>23.619605729471232</v>
      </c>
      <c r="AV50">
        <f t="shared" si="7"/>
        <v>1130.3784374126917</v>
      </c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">
      <c r="A51" s="1">
        <v>44126</v>
      </c>
      <c r="B51" t="s">
        <v>428</v>
      </c>
      <c r="C51" t="s">
        <v>424</v>
      </c>
      <c r="D51" t="s">
        <v>425</v>
      </c>
      <c r="E51">
        <v>1</v>
      </c>
      <c r="F51">
        <v>1</v>
      </c>
      <c r="G51" t="s">
        <v>60</v>
      </c>
      <c r="H51" t="s">
        <v>212</v>
      </c>
      <c r="I51">
        <v>0.11</v>
      </c>
      <c r="J51">
        <v>1.36</v>
      </c>
      <c r="K51">
        <v>33.9</v>
      </c>
      <c r="L51" t="s">
        <v>61</v>
      </c>
      <c r="M51" t="s">
        <v>213</v>
      </c>
      <c r="N51">
        <v>1.43</v>
      </c>
      <c r="O51">
        <v>24.3</v>
      </c>
      <c r="P51">
        <v>1180</v>
      </c>
      <c r="Q51" s="4"/>
      <c r="R51" s="4">
        <v>1</v>
      </c>
      <c r="S51" s="4">
        <v>1</v>
      </c>
      <c r="T51" s="4"/>
      <c r="U51" s="4">
        <f t="shared" si="0"/>
        <v>33.9</v>
      </c>
      <c r="V51" s="4">
        <f t="shared" si="1"/>
        <v>33.9</v>
      </c>
      <c r="W51" s="4">
        <f t="shared" si="2"/>
        <v>33.9</v>
      </c>
      <c r="X51" s="4"/>
      <c r="Y51" s="4"/>
      <c r="Z51" s="4"/>
      <c r="AA51" s="4"/>
      <c r="AB51" s="5"/>
      <c r="AC51" s="5"/>
      <c r="AD51" s="4">
        <v>1</v>
      </c>
      <c r="AE51" s="4"/>
      <c r="AF51">
        <f t="shared" si="8"/>
        <v>1180</v>
      </c>
      <c r="AG51" s="6">
        <f t="shared" si="3"/>
        <v>1180</v>
      </c>
      <c r="AH51" s="4">
        <f t="shared" si="4"/>
        <v>1180</v>
      </c>
      <c r="AI51" s="5"/>
      <c r="AJ51" s="5"/>
      <c r="AK51" s="4"/>
      <c r="AL51" s="4"/>
      <c r="AM51" s="4"/>
      <c r="AN51" s="4"/>
      <c r="AO51" s="4"/>
      <c r="AP51" s="4">
        <v>29</v>
      </c>
      <c r="AQ51" s="4"/>
      <c r="AR51" s="4"/>
      <c r="AS51" s="4"/>
      <c r="AT51" s="4">
        <f t="shared" si="5"/>
        <v>96.044800000000009</v>
      </c>
      <c r="AU51" s="4">
        <f t="shared" si="6"/>
        <v>25.300693009928697</v>
      </c>
      <c r="AV51">
        <f t="shared" si="7"/>
        <v>1281.0615334251845</v>
      </c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">
      <c r="A52" s="1">
        <v>44126</v>
      </c>
      <c r="B52" t="s">
        <v>428</v>
      </c>
      <c r="C52" t="s">
        <v>429</v>
      </c>
      <c r="D52">
        <v>7</v>
      </c>
      <c r="E52">
        <v>1</v>
      </c>
      <c r="F52">
        <v>1</v>
      </c>
      <c r="G52" t="s">
        <v>60</v>
      </c>
      <c r="H52" t="s">
        <v>212</v>
      </c>
      <c r="I52">
        <v>4.8899999999999999E-2</v>
      </c>
      <c r="J52">
        <v>1.1399999999999999</v>
      </c>
      <c r="K52">
        <v>26.9</v>
      </c>
      <c r="L52" t="s">
        <v>61</v>
      </c>
      <c r="M52" t="s">
        <v>213</v>
      </c>
      <c r="N52">
        <v>0.66300000000000003</v>
      </c>
      <c r="O52">
        <v>11.2</v>
      </c>
      <c r="P52">
        <v>251</v>
      </c>
      <c r="Q52" s="4"/>
      <c r="R52" s="4">
        <v>1</v>
      </c>
      <c r="S52" s="4">
        <v>1</v>
      </c>
      <c r="T52" s="4"/>
      <c r="U52" s="4">
        <f t="shared" si="0"/>
        <v>26.9</v>
      </c>
      <c r="V52" s="4">
        <f t="shared" si="1"/>
        <v>26.9</v>
      </c>
      <c r="W52" s="4">
        <f t="shared" si="2"/>
        <v>26.9</v>
      </c>
      <c r="X52" s="4"/>
      <c r="Y52" s="4"/>
      <c r="Z52" s="4"/>
      <c r="AA52" s="4"/>
      <c r="AB52" s="5"/>
      <c r="AC52" s="5"/>
      <c r="AD52" s="4">
        <v>1</v>
      </c>
      <c r="AE52" s="4"/>
      <c r="AF52">
        <f t="shared" si="8"/>
        <v>251</v>
      </c>
      <c r="AG52" s="6">
        <f t="shared" si="3"/>
        <v>251</v>
      </c>
      <c r="AH52" s="4">
        <f t="shared" si="4"/>
        <v>251</v>
      </c>
      <c r="AI52" s="5"/>
      <c r="AJ52" s="5"/>
      <c r="AK52" s="4"/>
      <c r="AL52" s="4"/>
      <c r="AM52" s="4"/>
      <c r="AN52" s="4"/>
      <c r="AO52" s="4"/>
      <c r="AP52" s="4">
        <v>30</v>
      </c>
      <c r="AQ52" s="4">
        <f t="shared" si="9"/>
        <v>11.2</v>
      </c>
      <c r="AR52" s="4">
        <f t="shared" si="10"/>
        <v>0.99115044247787598</v>
      </c>
      <c r="AS52" s="4"/>
      <c r="AT52" s="4">
        <f t="shared" si="5"/>
        <v>95.983000000000004</v>
      </c>
      <c r="AU52" s="4">
        <f t="shared" si="6"/>
        <v>11.668733004802933</v>
      </c>
      <c r="AV52">
        <f t="shared" si="7"/>
        <v>242.70893254634984</v>
      </c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">
      <c r="A53" s="1">
        <v>44126</v>
      </c>
      <c r="B53" t="s">
        <v>428</v>
      </c>
      <c r="C53" t="s">
        <v>66</v>
      </c>
      <c r="D53" t="s">
        <v>11</v>
      </c>
      <c r="E53">
        <v>1</v>
      </c>
      <c r="F53">
        <v>1</v>
      </c>
      <c r="G53" t="s">
        <v>60</v>
      </c>
      <c r="H53" t="s">
        <v>212</v>
      </c>
      <c r="I53">
        <v>-1.29E-2</v>
      </c>
      <c r="J53">
        <v>-0.28699999999999998</v>
      </c>
      <c r="K53">
        <v>-20.8</v>
      </c>
      <c r="L53" t="s">
        <v>61</v>
      </c>
      <c r="M53" t="s">
        <v>213</v>
      </c>
      <c r="N53">
        <v>-2.3900000000000002E-3</v>
      </c>
      <c r="O53">
        <v>-6.4500000000000002E-2</v>
      </c>
      <c r="P53">
        <v>-513</v>
      </c>
      <c r="Q53" s="4"/>
      <c r="R53" s="4">
        <v>1</v>
      </c>
      <c r="S53" s="4">
        <v>1</v>
      </c>
      <c r="T53" s="4"/>
      <c r="U53" s="4">
        <f t="shared" si="0"/>
        <v>-20.8</v>
      </c>
      <c r="V53" s="4">
        <f t="shared" si="1"/>
        <v>-20.8</v>
      </c>
      <c r="W53" s="4">
        <f t="shared" si="2"/>
        <v>-20.8</v>
      </c>
      <c r="X53" s="4"/>
      <c r="Y53" s="4"/>
      <c r="Z53" s="4"/>
      <c r="AA53" s="4"/>
      <c r="AB53" s="5"/>
      <c r="AC53" s="5"/>
      <c r="AD53" s="4">
        <v>1</v>
      </c>
      <c r="AE53" s="4"/>
      <c r="AF53">
        <f t="shared" si="8"/>
        <v>-513</v>
      </c>
      <c r="AG53" s="6">
        <f t="shared" si="3"/>
        <v>-513</v>
      </c>
      <c r="AH53" s="4">
        <f t="shared" si="4"/>
        <v>-513</v>
      </c>
      <c r="AI53" s="5"/>
      <c r="AJ53" s="5"/>
      <c r="AK53" s="4"/>
      <c r="AL53" s="4"/>
      <c r="AM53" s="4"/>
      <c r="AN53" s="4"/>
      <c r="AO53" s="4"/>
      <c r="AP53" s="4">
        <v>31</v>
      </c>
      <c r="AQ53" s="4"/>
      <c r="AR53" s="4"/>
      <c r="AS53" s="4"/>
      <c r="AT53" s="4">
        <f t="shared" si="5"/>
        <v>95.921199999999999</v>
      </c>
      <c r="AU53" s="4">
        <f t="shared" si="6"/>
        <v>-6.724269504551654E-2</v>
      </c>
      <c r="AV53">
        <f t="shared" si="7"/>
        <v>-315.81717089078808</v>
      </c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">
      <c r="A54" s="1">
        <v>44126</v>
      </c>
      <c r="B54" t="s">
        <v>428</v>
      </c>
      <c r="C54" t="s">
        <v>224</v>
      </c>
      <c r="D54">
        <v>18</v>
      </c>
      <c r="E54">
        <v>1</v>
      </c>
      <c r="F54">
        <v>1</v>
      </c>
      <c r="G54" t="s">
        <v>60</v>
      </c>
      <c r="H54" t="s">
        <v>212</v>
      </c>
      <c r="I54">
        <v>7.79E-3</v>
      </c>
      <c r="J54">
        <v>-8.8800000000000004E-2</v>
      </c>
      <c r="K54">
        <v>-13.9</v>
      </c>
      <c r="L54" t="s">
        <v>61</v>
      </c>
      <c r="M54" t="s">
        <v>213</v>
      </c>
      <c r="N54">
        <v>0.41699999999999998</v>
      </c>
      <c r="O54">
        <v>7.12</v>
      </c>
      <c r="P54">
        <v>-27.1</v>
      </c>
      <c r="Q54" s="4"/>
      <c r="R54" s="4">
        <v>1</v>
      </c>
      <c r="S54" s="4">
        <v>1</v>
      </c>
      <c r="T54" s="4"/>
      <c r="U54" s="4">
        <f t="shared" si="0"/>
        <v>-13.9</v>
      </c>
      <c r="V54" s="4">
        <f t="shared" si="1"/>
        <v>-13.9</v>
      </c>
      <c r="W54" s="4">
        <f t="shared" si="2"/>
        <v>-13.9</v>
      </c>
      <c r="X54" s="4"/>
      <c r="Y54" s="4"/>
      <c r="Z54" s="4"/>
      <c r="AA54" s="4"/>
      <c r="AB54" s="5"/>
      <c r="AC54" s="5"/>
      <c r="AD54" s="4">
        <v>1</v>
      </c>
      <c r="AE54" s="4"/>
      <c r="AF54">
        <f t="shared" si="8"/>
        <v>-27.1</v>
      </c>
      <c r="AG54" s="6">
        <f t="shared" si="3"/>
        <v>-27.1</v>
      </c>
      <c r="AH54" s="4">
        <f t="shared" si="4"/>
        <v>-27.1</v>
      </c>
      <c r="AI54" s="4"/>
      <c r="AJ54" s="4"/>
      <c r="AK54" s="4"/>
      <c r="AL54" s="4"/>
      <c r="AM54" s="5"/>
      <c r="AN54" s="5"/>
      <c r="AO54" s="4"/>
      <c r="AP54" s="4">
        <v>32</v>
      </c>
      <c r="AQ54" s="4"/>
      <c r="AR54" s="4"/>
      <c r="AS54" s="4"/>
      <c r="AT54" s="4">
        <f t="shared" si="5"/>
        <v>95.859400000000008</v>
      </c>
      <c r="AU54" s="4">
        <f t="shared" si="6"/>
        <v>7.4275449251716577</v>
      </c>
      <c r="AV54">
        <f t="shared" si="7"/>
        <v>5.0557961435316088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">
      <c r="A55" s="1">
        <v>44126</v>
      </c>
      <c r="B55" t="s">
        <v>428</v>
      </c>
      <c r="C55" t="s">
        <v>225</v>
      </c>
      <c r="D55">
        <v>19</v>
      </c>
      <c r="E55">
        <v>1</v>
      </c>
      <c r="F55">
        <v>1</v>
      </c>
      <c r="G55" t="s">
        <v>60</v>
      </c>
      <c r="H55" t="s">
        <v>212</v>
      </c>
      <c r="I55">
        <v>2.0199999999999999E-2</v>
      </c>
      <c r="J55">
        <v>0.36599999999999999</v>
      </c>
      <c r="K55">
        <v>1.55</v>
      </c>
      <c r="L55" t="s">
        <v>61</v>
      </c>
      <c r="M55" t="s">
        <v>213</v>
      </c>
      <c r="N55">
        <v>0.42199999999999999</v>
      </c>
      <c r="O55">
        <v>7.15</v>
      </c>
      <c r="P55">
        <v>-25</v>
      </c>
      <c r="Q55" s="4"/>
      <c r="R55" s="4">
        <v>1</v>
      </c>
      <c r="S55" s="4">
        <v>1</v>
      </c>
      <c r="T55" s="4"/>
      <c r="U55" s="4">
        <f t="shared" si="0"/>
        <v>1.55</v>
      </c>
      <c r="V55" s="4">
        <f t="shared" si="1"/>
        <v>1.55</v>
      </c>
      <c r="W55" s="4">
        <f t="shared" si="2"/>
        <v>1.55</v>
      </c>
      <c r="X55" s="4"/>
      <c r="Y55" s="4"/>
      <c r="Z55" s="4"/>
      <c r="AA55" s="4"/>
      <c r="AB55" s="5"/>
      <c r="AC55" s="5"/>
      <c r="AD55" s="4">
        <v>1</v>
      </c>
      <c r="AE55" s="4"/>
      <c r="AF55">
        <f t="shared" si="8"/>
        <v>-25</v>
      </c>
      <c r="AG55" s="6">
        <f t="shared" si="3"/>
        <v>-25</v>
      </c>
      <c r="AH55" s="4">
        <f t="shared" si="4"/>
        <v>-25</v>
      </c>
      <c r="AI55" s="4"/>
      <c r="AJ55" s="4"/>
      <c r="AK55" s="4"/>
      <c r="AL55" s="4"/>
      <c r="AM55" s="5"/>
      <c r="AN55" s="5"/>
      <c r="AO55" s="4"/>
      <c r="AP55" s="4">
        <v>33</v>
      </c>
      <c r="AQ55" s="4"/>
      <c r="AR55" s="4"/>
      <c r="AS55" s="4"/>
      <c r="AT55" s="4">
        <f t="shared" si="5"/>
        <v>95.797600000000003</v>
      </c>
      <c r="AU55" s="4">
        <f t="shared" si="6"/>
        <v>7.463652534092712</v>
      </c>
      <c r="AV55">
        <f t="shared" si="7"/>
        <v>6.9080126016708618</v>
      </c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">
      <c r="A56" s="1">
        <v>44126</v>
      </c>
      <c r="B56" t="s">
        <v>428</v>
      </c>
      <c r="C56" t="s">
        <v>226</v>
      </c>
      <c r="D56">
        <v>20</v>
      </c>
      <c r="E56">
        <v>1</v>
      </c>
      <c r="F56">
        <v>1</v>
      </c>
      <c r="G56" t="s">
        <v>60</v>
      </c>
      <c r="H56" t="s">
        <v>212</v>
      </c>
      <c r="I56">
        <v>2.0299999999999999E-2</v>
      </c>
      <c r="J56">
        <v>0.39400000000000002</v>
      </c>
      <c r="K56">
        <v>2.4700000000000002</v>
      </c>
      <c r="L56" t="s">
        <v>61</v>
      </c>
      <c r="M56" t="s">
        <v>213</v>
      </c>
      <c r="N56">
        <v>0.436</v>
      </c>
      <c r="O56">
        <v>7.37</v>
      </c>
      <c r="P56">
        <v>-9.59</v>
      </c>
      <c r="Q56" s="4"/>
      <c r="R56" s="4">
        <v>1</v>
      </c>
      <c r="S56" s="4">
        <v>1</v>
      </c>
      <c r="T56" s="4"/>
      <c r="U56" s="4">
        <f t="shared" si="0"/>
        <v>2.4700000000000002</v>
      </c>
      <c r="V56" s="4">
        <f t="shared" si="1"/>
        <v>2.4700000000000002</v>
      </c>
      <c r="W56" s="4">
        <f t="shared" si="2"/>
        <v>2.4700000000000002</v>
      </c>
      <c r="X56" s="4"/>
      <c r="Y56" s="4"/>
      <c r="Z56" s="4"/>
      <c r="AA56" s="4"/>
      <c r="AB56" s="5"/>
      <c r="AC56" s="5"/>
      <c r="AD56" s="4">
        <v>1</v>
      </c>
      <c r="AE56" s="4"/>
      <c r="AF56">
        <f t="shared" si="8"/>
        <v>-9.59</v>
      </c>
      <c r="AG56" s="6">
        <f t="shared" si="3"/>
        <v>-9.59</v>
      </c>
      <c r="AH56" s="4">
        <f t="shared" si="4"/>
        <v>-9.59</v>
      </c>
      <c r="AI56" s="4"/>
      <c r="AJ56" s="4"/>
      <c r="AK56" s="4"/>
      <c r="AL56" s="4"/>
      <c r="AM56" s="5"/>
      <c r="AN56" s="5"/>
      <c r="AO56" s="4"/>
      <c r="AP56" s="4">
        <v>34</v>
      </c>
      <c r="AQ56" s="4"/>
      <c r="AR56" s="4"/>
      <c r="AS56" s="4"/>
      <c r="AT56" s="4">
        <f t="shared" si="5"/>
        <v>95.735799999999998</v>
      </c>
      <c r="AU56" s="4">
        <f t="shared" si="6"/>
        <v>7.6982696128303107</v>
      </c>
      <c r="AV56">
        <f t="shared" si="7"/>
        <v>19.014751602487138</v>
      </c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">
      <c r="A57" s="1">
        <v>44126</v>
      </c>
      <c r="B57" t="s">
        <v>428</v>
      </c>
      <c r="C57" t="s">
        <v>227</v>
      </c>
      <c r="D57">
        <v>21</v>
      </c>
      <c r="E57">
        <v>1</v>
      </c>
      <c r="F57">
        <v>1</v>
      </c>
      <c r="G57" t="s">
        <v>60</v>
      </c>
      <c r="H57" t="s">
        <v>212</v>
      </c>
      <c r="I57">
        <v>8.7799999999999996E-3</v>
      </c>
      <c r="J57">
        <v>-9.35E-2</v>
      </c>
      <c r="K57">
        <v>-14.1</v>
      </c>
      <c r="L57" t="s">
        <v>61</v>
      </c>
      <c r="M57" t="s">
        <v>213</v>
      </c>
      <c r="N57">
        <v>0.47099999999999997</v>
      </c>
      <c r="O57">
        <v>8.0399999999999991</v>
      </c>
      <c r="P57">
        <v>36.6</v>
      </c>
      <c r="Q57" s="4"/>
      <c r="R57" s="4">
        <v>1</v>
      </c>
      <c r="S57" s="4">
        <v>1</v>
      </c>
      <c r="T57" s="4"/>
      <c r="U57" s="4">
        <f t="shared" si="0"/>
        <v>-14.1</v>
      </c>
      <c r="V57" s="4">
        <f t="shared" si="1"/>
        <v>-14.1</v>
      </c>
      <c r="W57" s="4">
        <f t="shared" si="2"/>
        <v>-14.1</v>
      </c>
      <c r="X57" s="4"/>
      <c r="Y57" s="4"/>
      <c r="Z57" s="4"/>
      <c r="AA57" s="4"/>
      <c r="AB57" s="5"/>
      <c r="AC57" s="5"/>
      <c r="AD57" s="4">
        <v>1</v>
      </c>
      <c r="AE57" s="4"/>
      <c r="AF57">
        <f t="shared" si="8"/>
        <v>36.6</v>
      </c>
      <c r="AG57" s="6">
        <f t="shared" si="3"/>
        <v>36.6</v>
      </c>
      <c r="AH57" s="4">
        <f t="shared" si="4"/>
        <v>36.6</v>
      </c>
      <c r="AI57" s="4"/>
      <c r="AJ57" s="4"/>
      <c r="AK57" s="4"/>
      <c r="AL57" s="4"/>
      <c r="AM57" s="5"/>
      <c r="AN57" s="5"/>
      <c r="AO57" s="4"/>
      <c r="AP57" s="4">
        <v>35</v>
      </c>
      <c r="AQ57" s="4"/>
      <c r="AR57" s="4"/>
      <c r="AS57" s="4"/>
      <c r="AT57" s="4">
        <f t="shared" si="5"/>
        <v>95.674000000000007</v>
      </c>
      <c r="AU57" s="4">
        <f t="shared" si="6"/>
        <v>8.4035370111001928</v>
      </c>
      <c r="AV57">
        <f t="shared" si="7"/>
        <v>56.154834778008649</v>
      </c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">
      <c r="A58" s="1">
        <v>44126</v>
      </c>
      <c r="B58" t="s">
        <v>428</v>
      </c>
      <c r="C58" t="s">
        <v>228</v>
      </c>
      <c r="D58">
        <v>22</v>
      </c>
      <c r="E58">
        <v>1</v>
      </c>
      <c r="F58">
        <v>1</v>
      </c>
      <c r="G58" t="s">
        <v>60</v>
      </c>
      <c r="H58" t="s">
        <v>212</v>
      </c>
      <c r="I58">
        <v>1.7299999999999999E-2</v>
      </c>
      <c r="J58">
        <v>0.33500000000000002</v>
      </c>
      <c r="K58">
        <v>0.497</v>
      </c>
      <c r="L58" t="s">
        <v>61</v>
      </c>
      <c r="M58" t="s">
        <v>213</v>
      </c>
      <c r="N58">
        <v>0.42699999999999999</v>
      </c>
      <c r="O58">
        <v>7.25</v>
      </c>
      <c r="P58">
        <v>-18.2</v>
      </c>
      <c r="Q58" s="4"/>
      <c r="R58" s="4">
        <v>1</v>
      </c>
      <c r="S58" s="4">
        <v>1</v>
      </c>
      <c r="T58" s="4"/>
      <c r="U58" s="4">
        <f t="shared" si="0"/>
        <v>0.497</v>
      </c>
      <c r="V58" s="4">
        <f t="shared" si="1"/>
        <v>0.497</v>
      </c>
      <c r="W58" s="4">
        <f t="shared" si="2"/>
        <v>0.497</v>
      </c>
      <c r="X58" s="4"/>
      <c r="Y58" s="4"/>
      <c r="Z58" s="4"/>
      <c r="AA58" s="4"/>
      <c r="AB58" s="5"/>
      <c r="AC58" s="5"/>
      <c r="AD58" s="4">
        <v>1</v>
      </c>
      <c r="AE58" s="4"/>
      <c r="AF58">
        <f t="shared" si="8"/>
        <v>-18.2</v>
      </c>
      <c r="AG58" s="6">
        <f t="shared" si="3"/>
        <v>-18.2</v>
      </c>
      <c r="AH58" s="4">
        <f t="shared" si="4"/>
        <v>-18.2</v>
      </c>
      <c r="AI58" s="4"/>
      <c r="AJ58" s="4"/>
      <c r="AK58" s="4"/>
      <c r="AL58" s="4"/>
      <c r="AM58" s="5"/>
      <c r="AN58" s="5"/>
      <c r="AO58" s="4"/>
      <c r="AP58" s="4">
        <v>36</v>
      </c>
      <c r="AQ58" s="4"/>
      <c r="AR58" s="4"/>
      <c r="AS58" s="4"/>
      <c r="AT58" s="4">
        <f t="shared" si="5"/>
        <v>95.612200000000001</v>
      </c>
      <c r="AU58" s="4">
        <f t="shared" si="6"/>
        <v>7.5827143398018242</v>
      </c>
      <c r="AV58">
        <f t="shared" si="7"/>
        <v>13.036354354726996</v>
      </c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">
      <c r="A59" s="1">
        <v>44126</v>
      </c>
      <c r="B59" t="s">
        <v>428</v>
      </c>
      <c r="C59" t="s">
        <v>229</v>
      </c>
      <c r="D59">
        <v>23</v>
      </c>
      <c r="E59">
        <v>1</v>
      </c>
      <c r="F59">
        <v>1</v>
      </c>
      <c r="G59" t="s">
        <v>60</v>
      </c>
      <c r="H59" t="s">
        <v>212</v>
      </c>
      <c r="I59">
        <v>7.4399999999999994E-2</v>
      </c>
      <c r="J59">
        <v>1.58</v>
      </c>
      <c r="K59">
        <v>41.1</v>
      </c>
      <c r="L59" t="s">
        <v>61</v>
      </c>
      <c r="M59" t="s">
        <v>213</v>
      </c>
      <c r="N59">
        <v>0.75700000000000001</v>
      </c>
      <c r="O59">
        <v>12.8</v>
      </c>
      <c r="P59">
        <v>366</v>
      </c>
      <c r="Q59" s="4"/>
      <c r="R59" s="4">
        <v>1</v>
      </c>
      <c r="S59" s="4">
        <v>1</v>
      </c>
      <c r="T59" s="4"/>
      <c r="U59" s="4">
        <f t="shared" si="0"/>
        <v>41.1</v>
      </c>
      <c r="V59" s="4">
        <f t="shared" si="1"/>
        <v>41.1</v>
      </c>
      <c r="W59" s="4">
        <f t="shared" si="2"/>
        <v>41.1</v>
      </c>
      <c r="X59" s="4"/>
      <c r="Y59" s="4"/>
      <c r="Z59" s="4"/>
      <c r="AA59" s="4"/>
      <c r="AB59" s="5"/>
      <c r="AC59" s="5"/>
      <c r="AD59" s="4">
        <v>1</v>
      </c>
      <c r="AE59" s="4"/>
      <c r="AF59">
        <f t="shared" si="8"/>
        <v>366</v>
      </c>
      <c r="AG59" s="6">
        <f t="shared" si="3"/>
        <v>366</v>
      </c>
      <c r="AH59" s="4">
        <f t="shared" si="4"/>
        <v>366</v>
      </c>
      <c r="AI59" s="4"/>
      <c r="AJ59" s="4"/>
      <c r="AK59" s="4"/>
      <c r="AL59" s="4"/>
      <c r="AM59" s="5"/>
      <c r="AN59" s="5"/>
      <c r="AO59" s="4"/>
      <c r="AP59" s="4">
        <v>37</v>
      </c>
      <c r="AQ59" s="4"/>
      <c r="AR59" s="4"/>
      <c r="AS59" s="4"/>
      <c r="AT59" s="4">
        <f t="shared" si="5"/>
        <v>95.550399999999996</v>
      </c>
      <c r="AU59" s="4">
        <f t="shared" si="6"/>
        <v>13.396071602002715</v>
      </c>
      <c r="AV59">
        <f t="shared" si="7"/>
        <v>351.11447268797224</v>
      </c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">
      <c r="A60" s="1">
        <v>44126</v>
      </c>
      <c r="B60" t="s">
        <v>428</v>
      </c>
      <c r="C60" t="s">
        <v>230</v>
      </c>
      <c r="D60">
        <v>24</v>
      </c>
      <c r="E60">
        <v>1</v>
      </c>
      <c r="F60">
        <v>1</v>
      </c>
      <c r="G60" t="s">
        <v>60</v>
      </c>
      <c r="H60" t="s">
        <v>212</v>
      </c>
      <c r="I60">
        <v>9.0200000000000002E-2</v>
      </c>
      <c r="J60">
        <v>1.58</v>
      </c>
      <c r="K60">
        <v>41</v>
      </c>
      <c r="L60" t="s">
        <v>61</v>
      </c>
      <c r="M60" t="s">
        <v>213</v>
      </c>
      <c r="N60">
        <v>0.77</v>
      </c>
      <c r="O60">
        <v>13.1</v>
      </c>
      <c r="P60">
        <v>387</v>
      </c>
      <c r="Q60" s="4"/>
      <c r="R60" s="4">
        <v>1</v>
      </c>
      <c r="S60" s="4">
        <v>1</v>
      </c>
      <c r="T60" s="4"/>
      <c r="U60" s="4">
        <f t="shared" si="0"/>
        <v>41</v>
      </c>
      <c r="V60" s="4">
        <f t="shared" si="1"/>
        <v>41</v>
      </c>
      <c r="W60" s="4">
        <f t="shared" si="2"/>
        <v>41</v>
      </c>
      <c r="X60" s="4"/>
      <c r="Y60" s="4"/>
      <c r="Z60" s="4"/>
      <c r="AA60" s="4"/>
      <c r="AB60" s="5"/>
      <c r="AC60" s="5"/>
      <c r="AD60" s="4">
        <v>1</v>
      </c>
      <c r="AE60" s="4"/>
      <c r="AF60">
        <f t="shared" si="8"/>
        <v>387</v>
      </c>
      <c r="AG60" s="6">
        <f t="shared" si="3"/>
        <v>387</v>
      </c>
      <c r="AH60" s="4">
        <f t="shared" si="4"/>
        <v>387</v>
      </c>
      <c r="AI60" s="4"/>
      <c r="AJ60" s="4"/>
      <c r="AK60" s="4"/>
      <c r="AL60" s="4"/>
      <c r="AM60" s="5"/>
      <c r="AN60" s="5"/>
      <c r="AO60" s="4"/>
      <c r="AP60" s="4">
        <v>38</v>
      </c>
      <c r="AQ60" s="4"/>
      <c r="AR60" s="4"/>
      <c r="AS60" s="4"/>
      <c r="AT60" s="4">
        <f t="shared" si="5"/>
        <v>95.488600000000005</v>
      </c>
      <c r="AU60" s="4">
        <f t="shared" si="6"/>
        <v>13.718915137513797</v>
      </c>
      <c r="AV60">
        <f t="shared" si="7"/>
        <v>372.12139921874632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">
      <c r="A61" s="1">
        <v>44126</v>
      </c>
      <c r="B61" t="s">
        <v>428</v>
      </c>
      <c r="C61" t="s">
        <v>231</v>
      </c>
      <c r="D61">
        <v>25</v>
      </c>
      <c r="E61">
        <v>1</v>
      </c>
      <c r="F61">
        <v>1</v>
      </c>
      <c r="G61" t="s">
        <v>60</v>
      </c>
      <c r="H61" t="s">
        <v>212</v>
      </c>
      <c r="I61">
        <v>7.0499999999999993E-2</v>
      </c>
      <c r="J61">
        <v>1.55</v>
      </c>
      <c r="K61">
        <v>40</v>
      </c>
      <c r="L61" t="s">
        <v>61</v>
      </c>
      <c r="M61" t="s">
        <v>213</v>
      </c>
      <c r="N61">
        <v>0.753</v>
      </c>
      <c r="O61">
        <v>12.7</v>
      </c>
      <c r="P61">
        <v>358</v>
      </c>
      <c r="Q61" s="4"/>
      <c r="R61" s="4">
        <v>1</v>
      </c>
      <c r="S61" s="4">
        <v>1</v>
      </c>
      <c r="T61" s="4"/>
      <c r="U61" s="4">
        <f t="shared" si="0"/>
        <v>40</v>
      </c>
      <c r="V61" s="4">
        <f t="shared" si="1"/>
        <v>40</v>
      </c>
      <c r="W61" s="4">
        <f t="shared" si="2"/>
        <v>40</v>
      </c>
      <c r="X61" s="4"/>
      <c r="Y61" s="4"/>
      <c r="Z61" s="4"/>
      <c r="AA61" s="4"/>
      <c r="AB61" s="5"/>
      <c r="AC61" s="5"/>
      <c r="AD61" s="4">
        <v>1</v>
      </c>
      <c r="AE61" s="4"/>
      <c r="AF61">
        <f t="shared" si="8"/>
        <v>358</v>
      </c>
      <c r="AG61" s="6">
        <f t="shared" si="3"/>
        <v>358</v>
      </c>
      <c r="AH61" s="4">
        <f t="shared" si="4"/>
        <v>358</v>
      </c>
      <c r="AI61" s="4"/>
      <c r="AJ61" s="4"/>
      <c r="AK61" s="4"/>
      <c r="AL61" s="4"/>
      <c r="AM61" s="5"/>
      <c r="AN61" s="5"/>
      <c r="AO61" s="4"/>
      <c r="AP61" s="4">
        <v>39</v>
      </c>
      <c r="AQ61" s="4"/>
      <c r="AR61" s="4"/>
      <c r="AS61" s="4"/>
      <c r="AT61" s="4">
        <f t="shared" si="5"/>
        <v>95.4268</v>
      </c>
      <c r="AU61" s="4">
        <f t="shared" si="6"/>
        <v>13.30863027996328</v>
      </c>
      <c r="AV61">
        <f t="shared" si="7"/>
        <v>345.46521964926433</v>
      </c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2">
      <c r="A62" s="1">
        <v>44126</v>
      </c>
      <c r="B62" t="s">
        <v>428</v>
      </c>
      <c r="C62" t="s">
        <v>232</v>
      </c>
      <c r="D62">
        <v>26</v>
      </c>
      <c r="E62">
        <v>1</v>
      </c>
      <c r="F62">
        <v>1</v>
      </c>
      <c r="G62" t="s">
        <v>60</v>
      </c>
      <c r="H62" t="s">
        <v>212</v>
      </c>
      <c r="I62">
        <v>7.2900000000000006E-2</v>
      </c>
      <c r="J62">
        <v>1.61</v>
      </c>
      <c r="K62">
        <v>42</v>
      </c>
      <c r="L62" t="s">
        <v>61</v>
      </c>
      <c r="M62" t="s">
        <v>213</v>
      </c>
      <c r="N62">
        <v>0.74299999999999999</v>
      </c>
      <c r="O62">
        <v>12.6</v>
      </c>
      <c r="P62">
        <v>353</v>
      </c>
      <c r="Q62" s="4"/>
      <c r="R62" s="4">
        <v>1</v>
      </c>
      <c r="S62" s="4">
        <v>1</v>
      </c>
      <c r="T62" s="4"/>
      <c r="U62" s="4">
        <f t="shared" si="0"/>
        <v>42</v>
      </c>
      <c r="V62" s="4">
        <f t="shared" si="1"/>
        <v>42</v>
      </c>
      <c r="W62" s="4">
        <f t="shared" si="2"/>
        <v>42</v>
      </c>
      <c r="X62" s="4"/>
      <c r="Y62" s="4"/>
      <c r="Z62" s="4"/>
      <c r="AA62" s="4"/>
      <c r="AB62" s="5"/>
      <c r="AC62" s="5"/>
      <c r="AD62" s="4">
        <v>1</v>
      </c>
      <c r="AE62" s="4"/>
      <c r="AF62">
        <f t="shared" si="8"/>
        <v>353</v>
      </c>
      <c r="AG62" s="6">
        <f t="shared" si="3"/>
        <v>353</v>
      </c>
      <c r="AH62" s="4">
        <f t="shared" si="4"/>
        <v>353</v>
      </c>
      <c r="AI62" s="4"/>
      <c r="AJ62" s="4"/>
      <c r="AK62" s="4"/>
      <c r="AL62" s="4"/>
      <c r="AM62" s="5"/>
      <c r="AN62" s="5"/>
      <c r="AO62" s="4"/>
      <c r="AP62" s="4">
        <v>40</v>
      </c>
      <c r="AQ62" s="4"/>
      <c r="AR62" s="4"/>
      <c r="AS62" s="4"/>
      <c r="AT62" s="4">
        <f t="shared" si="5"/>
        <v>95.365000000000009</v>
      </c>
      <c r="AU62" s="4">
        <f t="shared" si="6"/>
        <v>13.212394484349602</v>
      </c>
      <c r="AV62">
        <f t="shared" si="7"/>
        <v>339.26770307603419</v>
      </c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2">
      <c r="A63" s="1">
        <v>44126</v>
      </c>
      <c r="B63" t="s">
        <v>428</v>
      </c>
      <c r="C63" t="s">
        <v>233</v>
      </c>
      <c r="D63">
        <v>27</v>
      </c>
      <c r="E63">
        <v>1</v>
      </c>
      <c r="F63">
        <v>1</v>
      </c>
      <c r="G63" t="s">
        <v>60</v>
      </c>
      <c r="H63" t="s">
        <v>212</v>
      </c>
      <c r="I63">
        <v>7.0000000000000007E-2</v>
      </c>
      <c r="J63">
        <v>1.52</v>
      </c>
      <c r="K63">
        <v>39.200000000000003</v>
      </c>
      <c r="L63" t="s">
        <v>61</v>
      </c>
      <c r="M63" t="s">
        <v>213</v>
      </c>
      <c r="N63">
        <v>0.73699999999999999</v>
      </c>
      <c r="O63">
        <v>12.4</v>
      </c>
      <c r="P63">
        <v>341</v>
      </c>
      <c r="Q63" s="4"/>
      <c r="R63" s="4">
        <v>1</v>
      </c>
      <c r="S63" s="4">
        <v>1</v>
      </c>
      <c r="T63" s="4"/>
      <c r="U63" s="4">
        <f t="shared" si="0"/>
        <v>39.200000000000003</v>
      </c>
      <c r="V63" s="4">
        <f t="shared" si="1"/>
        <v>39.200000000000003</v>
      </c>
      <c r="W63" s="4">
        <f t="shared" si="2"/>
        <v>39.200000000000003</v>
      </c>
      <c r="X63" s="4"/>
      <c r="Y63" s="4"/>
      <c r="Z63" s="4"/>
      <c r="AA63" s="4"/>
      <c r="AB63" s="4"/>
      <c r="AC63" s="4"/>
      <c r="AD63" s="4">
        <v>1</v>
      </c>
      <c r="AE63" s="4"/>
      <c r="AF63">
        <f t="shared" si="8"/>
        <v>341</v>
      </c>
      <c r="AG63" s="6">
        <f t="shared" si="3"/>
        <v>341</v>
      </c>
      <c r="AH63" s="4">
        <f t="shared" si="4"/>
        <v>341</v>
      </c>
      <c r="AI63" s="4"/>
      <c r="AJ63" s="4"/>
      <c r="AK63" s="4"/>
      <c r="AL63" s="4"/>
      <c r="AM63" s="4"/>
      <c r="AN63" s="4"/>
      <c r="AO63" s="4"/>
      <c r="AP63" s="4">
        <v>41</v>
      </c>
      <c r="AQ63" s="4"/>
      <c r="AR63" s="4"/>
      <c r="AS63" s="4"/>
      <c r="AT63" s="4">
        <f t="shared" si="5"/>
        <v>95.303200000000004</v>
      </c>
      <c r="AU63" s="4">
        <f t="shared" si="6"/>
        <v>13.011105608206231</v>
      </c>
      <c r="AV63">
        <f t="shared" si="7"/>
        <v>326.37231335122408</v>
      </c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2">
      <c r="A64" s="1">
        <v>44126</v>
      </c>
      <c r="B64" t="s">
        <v>428</v>
      </c>
      <c r="C64" t="s">
        <v>429</v>
      </c>
      <c r="D64">
        <v>7</v>
      </c>
      <c r="E64">
        <v>1</v>
      </c>
      <c r="F64">
        <v>1</v>
      </c>
      <c r="G64" t="s">
        <v>60</v>
      </c>
      <c r="H64" t="s">
        <v>212</v>
      </c>
      <c r="I64">
        <v>4.7199999999999999E-2</v>
      </c>
      <c r="J64">
        <v>1.08</v>
      </c>
      <c r="K64">
        <v>25.1</v>
      </c>
      <c r="L64" t="s">
        <v>61</v>
      </c>
      <c r="M64" t="s">
        <v>213</v>
      </c>
      <c r="N64">
        <v>0.63600000000000001</v>
      </c>
      <c r="O64">
        <v>10.9</v>
      </c>
      <c r="P64">
        <v>231</v>
      </c>
      <c r="Q64" s="4"/>
      <c r="R64" s="4">
        <v>1</v>
      </c>
      <c r="S64" s="4">
        <v>1</v>
      </c>
      <c r="T64" s="4"/>
      <c r="U64" s="4">
        <f t="shared" si="0"/>
        <v>25.1</v>
      </c>
      <c r="V64" s="4">
        <f t="shared" si="1"/>
        <v>25.1</v>
      </c>
      <c r="W64" s="4">
        <f t="shared" si="2"/>
        <v>25.1</v>
      </c>
      <c r="X64" s="5">
        <f>100*(W64-25)/25</f>
        <v>0.40000000000000568</v>
      </c>
      <c r="Y64" s="5" t="str">
        <f>IF((ABS(X64))&lt;=20,"PASS","FAIL")</f>
        <v>PASS</v>
      </c>
      <c r="Z64" s="7"/>
      <c r="AA64" s="7"/>
      <c r="AB64" s="4"/>
      <c r="AC64" s="4"/>
      <c r="AD64" s="4">
        <v>1</v>
      </c>
      <c r="AE64" s="4"/>
      <c r="AF64">
        <f t="shared" si="8"/>
        <v>231</v>
      </c>
      <c r="AG64" s="6">
        <f t="shared" si="3"/>
        <v>231</v>
      </c>
      <c r="AH64" s="4">
        <f t="shared" si="4"/>
        <v>231</v>
      </c>
      <c r="AI64" s="5">
        <f>100*(AH64-250)/250</f>
        <v>-7.6</v>
      </c>
      <c r="AJ64" s="5" t="str">
        <f>IF((ABS(AI64))&lt;=20,"PASS","FAIL")</f>
        <v>PASS</v>
      </c>
      <c r="AK64" s="7"/>
      <c r="AL64" s="7"/>
      <c r="AM64" s="4"/>
      <c r="AN64" s="4"/>
      <c r="AO64" s="4"/>
      <c r="AP64" s="4">
        <v>42</v>
      </c>
      <c r="AQ64" s="4">
        <f t="shared" si="9"/>
        <v>10.9</v>
      </c>
      <c r="AR64" s="4">
        <f t="shared" si="10"/>
        <v>0.96460176991150437</v>
      </c>
      <c r="AS64" s="4"/>
      <c r="AT64" s="4">
        <f t="shared" si="5"/>
        <v>95.241399999999999</v>
      </c>
      <c r="AU64" s="4">
        <f t="shared" si="6"/>
        <v>11.444602872280333</v>
      </c>
      <c r="AV64">
        <f t="shared" si="7"/>
        <v>229.13557043620756</v>
      </c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2">
      <c r="A65" s="1">
        <v>44126</v>
      </c>
      <c r="B65" t="s">
        <v>428</v>
      </c>
      <c r="C65" t="s">
        <v>66</v>
      </c>
      <c r="D65" t="s">
        <v>11</v>
      </c>
      <c r="E65">
        <v>1</v>
      </c>
      <c r="F65">
        <v>1</v>
      </c>
      <c r="G65" t="s">
        <v>60</v>
      </c>
      <c r="H65" t="s">
        <v>212</v>
      </c>
      <c r="I65">
        <v>-1.2800000000000001E-2</v>
      </c>
      <c r="J65">
        <v>-0.32900000000000001</v>
      </c>
      <c r="K65">
        <v>-22.2</v>
      </c>
      <c r="L65" t="s">
        <v>61</v>
      </c>
      <c r="M65" t="s">
        <v>213</v>
      </c>
      <c r="N65">
        <v>-2.8900000000000002E-3</v>
      </c>
      <c r="O65">
        <v>-6.1100000000000002E-2</v>
      </c>
      <c r="P65">
        <v>-513</v>
      </c>
      <c r="Q65" s="4"/>
      <c r="R65" s="4">
        <v>1</v>
      </c>
      <c r="S65" s="4">
        <v>1</v>
      </c>
      <c r="T65" s="4"/>
      <c r="U65" s="4">
        <f t="shared" si="0"/>
        <v>-22.2</v>
      </c>
      <c r="V65" s="4">
        <f t="shared" si="1"/>
        <v>-22.2</v>
      </c>
      <c r="W65" s="4">
        <f t="shared" si="2"/>
        <v>-22.2</v>
      </c>
      <c r="X65" s="5"/>
      <c r="Y65" s="5"/>
      <c r="Z65" s="4"/>
      <c r="AA65" s="4"/>
      <c r="AB65" s="5"/>
      <c r="AC65" s="5"/>
      <c r="AD65" s="4">
        <v>3</v>
      </c>
      <c r="AE65" s="4" t="s">
        <v>471</v>
      </c>
      <c r="AF65">
        <f t="shared" si="8"/>
        <v>-513</v>
      </c>
      <c r="AG65" s="6">
        <f t="shared" si="3"/>
        <v>-513</v>
      </c>
      <c r="AH65" s="4">
        <f t="shared" si="4"/>
        <v>-513</v>
      </c>
      <c r="AI65" s="5"/>
      <c r="AJ65" s="5"/>
      <c r="AK65" s="4"/>
      <c r="AL65" s="4"/>
      <c r="AM65" s="5"/>
      <c r="AN65" s="5"/>
      <c r="AO65" s="4"/>
      <c r="AP65" s="4">
        <v>43</v>
      </c>
      <c r="AQ65" s="4"/>
      <c r="AR65" s="4"/>
      <c r="AS65" s="4"/>
      <c r="AT65" s="4">
        <f t="shared" si="5"/>
        <v>95.179600000000008</v>
      </c>
      <c r="AU65" s="4">
        <f t="shared" si="6"/>
        <v>-6.4194428217811378E-2</v>
      </c>
      <c r="AV65">
        <f t="shared" si="7"/>
        <v>-315.71239396450818</v>
      </c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2">
      <c r="A66" s="1">
        <v>44126</v>
      </c>
      <c r="B66" t="s">
        <v>428</v>
      </c>
      <c r="C66" t="s">
        <v>235</v>
      </c>
      <c r="D66">
        <v>28</v>
      </c>
      <c r="E66">
        <v>1</v>
      </c>
      <c r="F66">
        <v>1</v>
      </c>
      <c r="G66" t="s">
        <v>60</v>
      </c>
      <c r="H66" t="s">
        <v>212</v>
      </c>
      <c r="I66">
        <v>4.7100000000000003E-2</v>
      </c>
      <c r="J66">
        <v>1.1000000000000001</v>
      </c>
      <c r="K66">
        <v>25.6</v>
      </c>
      <c r="L66" t="s">
        <v>61</v>
      </c>
      <c r="M66" t="s">
        <v>213</v>
      </c>
      <c r="N66">
        <v>0.63500000000000001</v>
      </c>
      <c r="O66">
        <v>10.8</v>
      </c>
      <c r="P66">
        <v>230</v>
      </c>
      <c r="Q66" s="4"/>
      <c r="R66" s="4">
        <v>1</v>
      </c>
      <c r="S66" s="4">
        <v>1</v>
      </c>
      <c r="T66" s="4"/>
      <c r="U66" s="4">
        <f t="shared" si="0"/>
        <v>25.6</v>
      </c>
      <c r="V66" s="4">
        <f t="shared" si="1"/>
        <v>25.6</v>
      </c>
      <c r="W66" s="4">
        <f t="shared" si="2"/>
        <v>25.6</v>
      </c>
      <c r="X66" s="5"/>
      <c r="Y66" s="5"/>
      <c r="Z66" s="4"/>
      <c r="AA66" s="4"/>
      <c r="AB66" s="7"/>
      <c r="AC66" s="7"/>
      <c r="AD66" s="4">
        <v>3</v>
      </c>
      <c r="AE66" s="4" t="s">
        <v>471</v>
      </c>
      <c r="AF66">
        <f t="shared" si="8"/>
        <v>230</v>
      </c>
      <c r="AG66" s="6">
        <f t="shared" si="3"/>
        <v>230</v>
      </c>
      <c r="AH66" s="4">
        <f t="shared" si="4"/>
        <v>230</v>
      </c>
      <c r="AI66" s="5"/>
      <c r="AJ66" s="5"/>
      <c r="AK66" s="4"/>
      <c r="AL66" s="4"/>
      <c r="AM66" s="7"/>
      <c r="AN66" s="7"/>
      <c r="AO66" s="4"/>
      <c r="AP66" s="4">
        <v>44</v>
      </c>
      <c r="AQ66" s="4"/>
      <c r="AR66" s="4"/>
      <c r="AS66" s="4"/>
      <c r="AT66" s="4">
        <f t="shared" si="5"/>
        <v>95.117800000000003</v>
      </c>
      <c r="AU66" s="4">
        <f t="shared" si="6"/>
        <v>11.354341668962066</v>
      </c>
      <c r="AV66">
        <f t="shared" si="7"/>
        <v>223.70130524878493</v>
      </c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2">
      <c r="A67" s="1">
        <v>44126</v>
      </c>
      <c r="B67" t="s">
        <v>428</v>
      </c>
      <c r="C67" t="s">
        <v>236</v>
      </c>
      <c r="D67">
        <v>29</v>
      </c>
      <c r="E67">
        <v>1</v>
      </c>
      <c r="F67">
        <v>1</v>
      </c>
      <c r="G67" t="s">
        <v>60</v>
      </c>
      <c r="H67" t="s">
        <v>212</v>
      </c>
      <c r="I67">
        <v>4.58E-2</v>
      </c>
      <c r="J67">
        <v>1.0900000000000001</v>
      </c>
      <c r="K67">
        <v>25.4</v>
      </c>
      <c r="L67" t="s">
        <v>61</v>
      </c>
      <c r="M67" t="s">
        <v>213</v>
      </c>
      <c r="N67">
        <v>0.63800000000000001</v>
      </c>
      <c r="O67">
        <v>10.8</v>
      </c>
      <c r="P67">
        <v>227</v>
      </c>
      <c r="Q67" s="4"/>
      <c r="R67" s="4">
        <v>1</v>
      </c>
      <c r="S67" s="4">
        <v>1</v>
      </c>
      <c r="T67" s="4"/>
      <c r="U67" s="4">
        <f t="shared" si="0"/>
        <v>25.4</v>
      </c>
      <c r="V67" s="4">
        <f t="shared" si="1"/>
        <v>25.4</v>
      </c>
      <c r="W67" s="4">
        <f t="shared" si="2"/>
        <v>25.4</v>
      </c>
      <c r="X67" s="4"/>
      <c r="Y67" s="4"/>
      <c r="Z67" s="5"/>
      <c r="AA67" s="5"/>
      <c r="AB67" s="5"/>
      <c r="AC67" s="5"/>
      <c r="AD67" s="4">
        <v>3</v>
      </c>
      <c r="AE67" s="4" t="s">
        <v>471</v>
      </c>
      <c r="AF67">
        <f t="shared" si="8"/>
        <v>227</v>
      </c>
      <c r="AG67" s="6">
        <f t="shared" si="3"/>
        <v>227</v>
      </c>
      <c r="AH67" s="4">
        <f t="shared" si="4"/>
        <v>227</v>
      </c>
      <c r="AI67" s="4"/>
      <c r="AJ67" s="4"/>
      <c r="AK67" s="5"/>
      <c r="AL67" s="5"/>
      <c r="AM67" s="5"/>
      <c r="AN67" s="5"/>
      <c r="AO67" s="4"/>
      <c r="AP67" s="4">
        <v>45</v>
      </c>
      <c r="AQ67" s="4"/>
      <c r="AR67" s="4"/>
      <c r="AS67" s="4"/>
      <c r="AT67" s="4">
        <f t="shared" si="5"/>
        <v>95.055999999999997</v>
      </c>
      <c r="AU67" s="4">
        <f t="shared" si="6"/>
        <v>11.361723615552938</v>
      </c>
      <c r="AV67">
        <f t="shared" si="7"/>
        <v>224.14505339278423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2">
      <c r="A68" s="1">
        <v>44126</v>
      </c>
      <c r="B68" t="s">
        <v>428</v>
      </c>
      <c r="C68" t="s">
        <v>237</v>
      </c>
      <c r="D68">
        <v>30</v>
      </c>
      <c r="E68">
        <v>1</v>
      </c>
      <c r="F68">
        <v>1</v>
      </c>
      <c r="G68" t="s">
        <v>60</v>
      </c>
      <c r="H68" t="s">
        <v>212</v>
      </c>
      <c r="I68">
        <v>4.3900000000000002E-2</v>
      </c>
      <c r="J68">
        <v>1.05</v>
      </c>
      <c r="K68">
        <v>23.9</v>
      </c>
      <c r="L68" t="s">
        <v>61</v>
      </c>
      <c r="M68" t="s">
        <v>213</v>
      </c>
      <c r="N68">
        <v>0.625</v>
      </c>
      <c r="O68">
        <v>10.5</v>
      </c>
      <c r="P68">
        <v>209</v>
      </c>
      <c r="Q68" s="4"/>
      <c r="R68" s="4">
        <v>1</v>
      </c>
      <c r="S68" s="4">
        <v>1</v>
      </c>
      <c r="T68" s="4"/>
      <c r="U68" s="4">
        <f t="shared" si="0"/>
        <v>23.9</v>
      </c>
      <c r="V68" s="4">
        <f t="shared" si="1"/>
        <v>23.9</v>
      </c>
      <c r="W68" s="4">
        <f t="shared" si="2"/>
        <v>23.9</v>
      </c>
      <c r="X68" s="5"/>
      <c r="Y68" s="5"/>
      <c r="Z68" s="5"/>
      <c r="AA68" s="5"/>
      <c r="AB68" s="4"/>
      <c r="AC68" s="4"/>
      <c r="AD68" s="4">
        <v>3</v>
      </c>
      <c r="AE68" s="4" t="s">
        <v>471</v>
      </c>
      <c r="AF68">
        <f t="shared" si="8"/>
        <v>209</v>
      </c>
      <c r="AG68" s="6">
        <f t="shared" si="3"/>
        <v>209</v>
      </c>
      <c r="AH68" s="4">
        <f t="shared" si="4"/>
        <v>209</v>
      </c>
      <c r="AI68" s="5"/>
      <c r="AJ68" s="5"/>
      <c r="AK68" s="5"/>
      <c r="AL68" s="5"/>
      <c r="AM68" s="4"/>
      <c r="AN68" s="4"/>
      <c r="AO68" s="4"/>
      <c r="AP68" s="4">
        <v>46</v>
      </c>
      <c r="AQ68" s="4"/>
      <c r="AR68" s="4"/>
      <c r="AS68" s="4"/>
      <c r="AT68" s="4">
        <f t="shared" si="5"/>
        <v>94.994200000000006</v>
      </c>
      <c r="AU68" s="4">
        <f t="shared" si="6"/>
        <v>11.053306412391493</v>
      </c>
      <c r="AV68">
        <f t="shared" si="7"/>
        <v>205.70988607946867</v>
      </c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2">
      <c r="A69" s="1">
        <v>44126</v>
      </c>
      <c r="B69" t="s">
        <v>428</v>
      </c>
      <c r="C69" t="s">
        <v>238</v>
      </c>
      <c r="D69">
        <v>31</v>
      </c>
      <c r="E69">
        <v>1</v>
      </c>
      <c r="F69">
        <v>1</v>
      </c>
      <c r="G69" t="s">
        <v>60</v>
      </c>
      <c r="H69" t="s">
        <v>212</v>
      </c>
      <c r="I69">
        <v>4.4299999999999999E-2</v>
      </c>
      <c r="J69">
        <v>1.04</v>
      </c>
      <c r="K69">
        <v>23.6</v>
      </c>
      <c r="L69" t="s">
        <v>61</v>
      </c>
      <c r="M69" t="s">
        <v>213</v>
      </c>
      <c r="N69">
        <v>0.64200000000000002</v>
      </c>
      <c r="O69">
        <v>10.8</v>
      </c>
      <c r="P69">
        <v>227</v>
      </c>
      <c r="Q69" s="4"/>
      <c r="R69" s="4">
        <v>1</v>
      </c>
      <c r="S69" s="4">
        <v>1</v>
      </c>
      <c r="T69" s="4"/>
      <c r="U69" s="4">
        <f t="shared" si="0"/>
        <v>23.6</v>
      </c>
      <c r="V69" s="4">
        <f t="shared" si="1"/>
        <v>23.6</v>
      </c>
      <c r="W69" s="4">
        <f t="shared" si="2"/>
        <v>23.6</v>
      </c>
      <c r="X69" s="5"/>
      <c r="Y69" s="5"/>
      <c r="Z69" s="5"/>
      <c r="AA69" s="5"/>
      <c r="AB69" s="4"/>
      <c r="AC69" s="4"/>
      <c r="AD69" s="4">
        <v>3</v>
      </c>
      <c r="AE69" s="4" t="s">
        <v>471</v>
      </c>
      <c r="AF69">
        <f t="shared" si="8"/>
        <v>227</v>
      </c>
      <c r="AG69" s="6">
        <f t="shared" si="3"/>
        <v>227</v>
      </c>
      <c r="AH69" s="4">
        <f t="shared" si="4"/>
        <v>227</v>
      </c>
      <c r="AI69" s="5"/>
      <c r="AJ69" s="5"/>
      <c r="AK69" s="5"/>
      <c r="AL69" s="5"/>
      <c r="AM69" s="4"/>
      <c r="AN69" s="4"/>
      <c r="AO69" s="4"/>
      <c r="AP69" s="4">
        <v>47</v>
      </c>
      <c r="AQ69" s="4"/>
      <c r="AR69" s="4"/>
      <c r="AS69" s="4"/>
      <c r="AT69" s="4">
        <f t="shared" si="5"/>
        <v>94.932400000000001</v>
      </c>
      <c r="AU69" s="4">
        <f t="shared" si="6"/>
        <v>11.37651634215505</v>
      </c>
      <c r="AV69">
        <f t="shared" si="7"/>
        <v>225.03465248490124</v>
      </c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2">
      <c r="A70" s="1">
        <v>44126</v>
      </c>
      <c r="B70" t="s">
        <v>428</v>
      </c>
      <c r="C70" t="s">
        <v>239</v>
      </c>
      <c r="D70">
        <v>32</v>
      </c>
      <c r="E70">
        <v>1</v>
      </c>
      <c r="F70">
        <v>1</v>
      </c>
      <c r="G70" t="s">
        <v>60</v>
      </c>
      <c r="H70" t="s">
        <v>212</v>
      </c>
      <c r="I70">
        <v>4.4499999999999998E-2</v>
      </c>
      <c r="J70">
        <v>1.0900000000000001</v>
      </c>
      <c r="K70">
        <v>25.4</v>
      </c>
      <c r="L70" t="s">
        <v>61</v>
      </c>
      <c r="M70" t="s">
        <v>213</v>
      </c>
      <c r="N70">
        <v>0.6</v>
      </c>
      <c r="O70">
        <v>10.4</v>
      </c>
      <c r="P70">
        <v>202</v>
      </c>
      <c r="Q70" s="4"/>
      <c r="R70" s="4">
        <v>1</v>
      </c>
      <c r="S70" s="4">
        <v>1</v>
      </c>
      <c r="T70" s="4"/>
      <c r="U70" s="4">
        <f t="shared" si="0"/>
        <v>25.4</v>
      </c>
      <c r="V70" s="4">
        <f t="shared" si="1"/>
        <v>25.4</v>
      </c>
      <c r="W70" s="4">
        <f t="shared" si="2"/>
        <v>25.4</v>
      </c>
      <c r="X70" s="5"/>
      <c r="Y70" s="5"/>
      <c r="Z70" s="4"/>
      <c r="AA70" s="4"/>
      <c r="AB70" s="4"/>
      <c r="AC70" s="4"/>
      <c r="AD70" s="4">
        <v>3</v>
      </c>
      <c r="AE70" s="4" t="s">
        <v>471</v>
      </c>
      <c r="AF70">
        <f t="shared" si="8"/>
        <v>202</v>
      </c>
      <c r="AG70" s="6">
        <f t="shared" si="3"/>
        <v>202</v>
      </c>
      <c r="AH70" s="4">
        <f t="shared" si="4"/>
        <v>202</v>
      </c>
      <c r="AI70" s="5"/>
      <c r="AJ70" s="5"/>
      <c r="AK70" s="4"/>
      <c r="AL70" s="4"/>
      <c r="AM70" s="4"/>
      <c r="AN70" s="4"/>
      <c r="AO70" s="4"/>
      <c r="AP70" s="4">
        <v>48</v>
      </c>
      <c r="AQ70" s="4"/>
      <c r="AR70" s="4"/>
      <c r="AS70" s="4"/>
      <c r="AT70" s="4">
        <f t="shared" si="5"/>
        <v>94.870599999999996</v>
      </c>
      <c r="AU70" s="4">
        <f t="shared" si="6"/>
        <v>10.962300227889358</v>
      </c>
      <c r="AV70">
        <f t="shared" si="7"/>
        <v>200.31108229113931</v>
      </c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2">
      <c r="A71" s="1">
        <v>44126</v>
      </c>
      <c r="B71" t="s">
        <v>428</v>
      </c>
      <c r="C71" t="s">
        <v>240</v>
      </c>
      <c r="D71">
        <v>33</v>
      </c>
      <c r="E71">
        <v>1</v>
      </c>
      <c r="F71">
        <v>1</v>
      </c>
      <c r="G71" t="s">
        <v>60</v>
      </c>
      <c r="H71" t="s">
        <v>212</v>
      </c>
      <c r="I71">
        <v>3.5200000000000002E-2</v>
      </c>
      <c r="J71">
        <v>0.89800000000000002</v>
      </c>
      <c r="K71">
        <v>19.100000000000001</v>
      </c>
      <c r="L71" t="s">
        <v>61</v>
      </c>
      <c r="M71" t="s">
        <v>213</v>
      </c>
      <c r="N71">
        <v>0.217</v>
      </c>
      <c r="O71">
        <v>3.15</v>
      </c>
      <c r="P71">
        <v>-297</v>
      </c>
      <c r="Q71" s="4"/>
      <c r="R71" s="4">
        <v>1</v>
      </c>
      <c r="S71" s="4">
        <v>1</v>
      </c>
      <c r="T71" s="4"/>
      <c r="U71" s="4">
        <f t="shared" ref="U71:U77" si="12">K71</f>
        <v>19.100000000000001</v>
      </c>
      <c r="V71" s="4">
        <f t="shared" ref="V71:V77" si="13">IF(R71=1,U71,(U71-6.8))</f>
        <v>19.100000000000001</v>
      </c>
      <c r="W71" s="4">
        <f t="shared" ref="W71:W77" si="14">IF(R71=1,U71,(V71*R71))</f>
        <v>19.100000000000001</v>
      </c>
      <c r="X71" s="5"/>
      <c r="Y71" s="5"/>
      <c r="Z71" s="7"/>
      <c r="AA71" s="7"/>
      <c r="AB71" s="4"/>
      <c r="AC71" s="4"/>
      <c r="AD71" s="4">
        <v>3</v>
      </c>
      <c r="AE71" s="4" t="s">
        <v>471</v>
      </c>
      <c r="AF71">
        <f t="shared" si="8"/>
        <v>-297</v>
      </c>
      <c r="AG71" s="6">
        <f t="shared" si="3"/>
        <v>-297</v>
      </c>
      <c r="AH71" s="4">
        <f t="shared" si="4"/>
        <v>-297</v>
      </c>
      <c r="AI71" s="5"/>
      <c r="AJ71" s="5"/>
      <c r="AK71" s="7"/>
      <c r="AL71" s="7"/>
      <c r="AM71" s="4"/>
      <c r="AN71" s="4"/>
      <c r="AO71" s="4"/>
      <c r="AP71" s="4">
        <v>49</v>
      </c>
      <c r="AQ71" s="4"/>
      <c r="AR71" s="4"/>
      <c r="AS71" s="4"/>
      <c r="AT71" s="4">
        <f t="shared" si="5"/>
        <v>94.808800000000005</v>
      </c>
      <c r="AU71" s="4">
        <f t="shared" si="6"/>
        <v>3.3224763945962819</v>
      </c>
      <c r="AV71">
        <f t="shared" si="7"/>
        <v>-186.37042139930116</v>
      </c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2">
      <c r="A72" s="1">
        <v>44126</v>
      </c>
      <c r="B72" t="s">
        <v>428</v>
      </c>
      <c r="C72" t="s">
        <v>241</v>
      </c>
      <c r="D72">
        <v>34</v>
      </c>
      <c r="E72">
        <v>1</v>
      </c>
      <c r="F72">
        <v>1</v>
      </c>
      <c r="G72" t="s">
        <v>60</v>
      </c>
      <c r="H72" t="s">
        <v>212</v>
      </c>
      <c r="I72">
        <v>2.8000000000000001E-2</v>
      </c>
      <c r="J72">
        <v>0.50900000000000001</v>
      </c>
      <c r="K72">
        <v>6.32</v>
      </c>
      <c r="L72" t="s">
        <v>61</v>
      </c>
      <c r="M72" t="s">
        <v>213</v>
      </c>
      <c r="N72">
        <v>-1.7099999999999999E-3</v>
      </c>
      <c r="O72">
        <v>-1.4599999999999999E-3</v>
      </c>
      <c r="P72">
        <v>-509</v>
      </c>
      <c r="Q72" s="4"/>
      <c r="R72" s="4">
        <v>1</v>
      </c>
      <c r="S72" s="4">
        <v>1</v>
      </c>
      <c r="T72" s="4"/>
      <c r="U72" s="4">
        <f t="shared" si="12"/>
        <v>6.32</v>
      </c>
      <c r="V72" s="4">
        <f t="shared" si="13"/>
        <v>6.32</v>
      </c>
      <c r="W72" s="4">
        <f t="shared" si="14"/>
        <v>6.32</v>
      </c>
      <c r="X72" s="4"/>
      <c r="Y72" s="4"/>
      <c r="Z72" s="7"/>
      <c r="AA72" s="7"/>
      <c r="AD72" s="4">
        <v>3</v>
      </c>
      <c r="AE72" s="4" t="s">
        <v>471</v>
      </c>
      <c r="AF72">
        <f t="shared" si="8"/>
        <v>-509</v>
      </c>
      <c r="AG72" s="6">
        <f t="shared" si="3"/>
        <v>-509</v>
      </c>
      <c r="AH72" s="4">
        <f t="shared" si="4"/>
        <v>-509</v>
      </c>
      <c r="AI72" s="4"/>
      <c r="AJ72" s="4"/>
      <c r="AK72" s="7"/>
      <c r="AL72" s="7"/>
      <c r="AO72" s="4"/>
      <c r="AP72" s="4">
        <v>50</v>
      </c>
      <c r="AQ72" s="4"/>
      <c r="AR72" s="4"/>
      <c r="AS72" s="4"/>
      <c r="AT72" s="4">
        <f t="shared" si="5"/>
        <v>94.747</v>
      </c>
      <c r="AU72" s="4">
        <f t="shared" si="6"/>
        <v>-1.5409458874687323E-3</v>
      </c>
      <c r="AV72">
        <f t="shared" si="7"/>
        <v>-313.5541918555698</v>
      </c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2">
      <c r="A73" s="1">
        <v>44126</v>
      </c>
      <c r="B73" t="s">
        <v>430</v>
      </c>
      <c r="C73" t="s">
        <v>422</v>
      </c>
      <c r="D73" t="s">
        <v>423</v>
      </c>
      <c r="E73">
        <v>1</v>
      </c>
      <c r="F73">
        <v>1</v>
      </c>
      <c r="G73" t="s">
        <v>60</v>
      </c>
      <c r="H73" t="s">
        <v>212</v>
      </c>
      <c r="I73">
        <v>2.88</v>
      </c>
      <c r="J73">
        <v>50.3</v>
      </c>
      <c r="K73">
        <v>-486</v>
      </c>
      <c r="L73" t="s">
        <v>61</v>
      </c>
      <c r="M73" t="s">
        <v>213</v>
      </c>
      <c r="N73">
        <v>1.58</v>
      </c>
      <c r="O73">
        <v>24.3</v>
      </c>
      <c r="P73">
        <v>1190</v>
      </c>
      <c r="Q73" s="4">
        <f>100*O73/O74</f>
        <v>115.16587677725117</v>
      </c>
      <c r="R73" s="4">
        <v>1</v>
      </c>
      <c r="S73" s="4">
        <v>1</v>
      </c>
      <c r="T73" s="4"/>
      <c r="U73" s="4">
        <f t="shared" si="12"/>
        <v>-486</v>
      </c>
      <c r="V73" s="4">
        <f t="shared" si="13"/>
        <v>-486</v>
      </c>
      <c r="W73" s="4">
        <f t="shared" si="14"/>
        <v>-486</v>
      </c>
      <c r="X73" s="4"/>
      <c r="Y73" s="4"/>
      <c r="Z73" s="7"/>
      <c r="AA73" s="7"/>
      <c r="AD73" s="4">
        <v>3</v>
      </c>
      <c r="AE73" s="4" t="s">
        <v>471</v>
      </c>
      <c r="AF73">
        <f t="shared" si="8"/>
        <v>1190</v>
      </c>
      <c r="AG73" s="6">
        <f t="shared" si="3"/>
        <v>1190</v>
      </c>
      <c r="AH73" s="4">
        <f t="shared" si="4"/>
        <v>1190</v>
      </c>
      <c r="AI73" s="4"/>
      <c r="AJ73" s="4"/>
      <c r="AK73" s="7"/>
      <c r="AL73" s="7"/>
      <c r="AO73" s="4"/>
      <c r="AP73" s="4">
        <v>51</v>
      </c>
      <c r="AQ73" s="4"/>
      <c r="AR73" s="4"/>
      <c r="AS73" s="4"/>
      <c r="AT73" s="4">
        <f t="shared" si="5"/>
        <v>94.685200000000009</v>
      </c>
      <c r="AU73" s="4">
        <f t="shared" si="6"/>
        <v>25.663989725955055</v>
      </c>
      <c r="AV73">
        <f t="shared" si="7"/>
        <v>1314.4621294582905</v>
      </c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2">
      <c r="A74" s="1">
        <v>44126</v>
      </c>
      <c r="B74" t="s">
        <v>430</v>
      </c>
      <c r="C74" t="s">
        <v>424</v>
      </c>
      <c r="D74" t="s">
        <v>425</v>
      </c>
      <c r="E74">
        <v>1</v>
      </c>
      <c r="F74">
        <v>1</v>
      </c>
      <c r="G74" t="s">
        <v>60</v>
      </c>
      <c r="H74" t="s">
        <v>212</v>
      </c>
      <c r="I74">
        <v>0.11799999999999999</v>
      </c>
      <c r="J74">
        <v>1.45</v>
      </c>
      <c r="K74">
        <v>36.9</v>
      </c>
      <c r="L74" t="s">
        <v>61</v>
      </c>
      <c r="M74" t="s">
        <v>213</v>
      </c>
      <c r="N74">
        <v>1.33</v>
      </c>
      <c r="O74">
        <v>21.1</v>
      </c>
      <c r="P74">
        <v>957</v>
      </c>
      <c r="Q74" s="4"/>
      <c r="R74" s="4">
        <v>1</v>
      </c>
      <c r="S74" s="4">
        <v>1</v>
      </c>
      <c r="T74" s="4"/>
      <c r="U74" s="4">
        <f t="shared" si="12"/>
        <v>36.9</v>
      </c>
      <c r="V74" s="4">
        <f t="shared" si="13"/>
        <v>36.9</v>
      </c>
      <c r="W74" s="4">
        <f t="shared" si="14"/>
        <v>36.9</v>
      </c>
      <c r="X74" s="4"/>
      <c r="Y74" s="4"/>
      <c r="Z74" s="7"/>
      <c r="AA74" s="7"/>
      <c r="AD74" s="4">
        <v>3</v>
      </c>
      <c r="AE74" s="4" t="s">
        <v>471</v>
      </c>
      <c r="AF74">
        <f t="shared" si="8"/>
        <v>957</v>
      </c>
      <c r="AG74" s="6">
        <f t="shared" si="3"/>
        <v>957</v>
      </c>
      <c r="AH74" s="4">
        <f t="shared" si="4"/>
        <v>957</v>
      </c>
      <c r="AI74" s="4"/>
      <c r="AJ74" s="4"/>
      <c r="AK74" s="7"/>
      <c r="AL74" s="7"/>
      <c r="AO74" s="4"/>
      <c r="AP74" s="4">
        <v>52</v>
      </c>
      <c r="AQ74" s="4"/>
      <c r="AR74" s="4"/>
      <c r="AS74" s="4"/>
      <c r="AT74" s="4">
        <f t="shared" si="5"/>
        <v>94.623400000000004</v>
      </c>
      <c r="AU74" s="4">
        <f t="shared" si="6"/>
        <v>22.298923944817034</v>
      </c>
      <c r="AV74">
        <f t="shared" si="7"/>
        <v>1016.4663112702262</v>
      </c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2">
      <c r="A75" s="1">
        <v>44126</v>
      </c>
      <c r="B75" t="s">
        <v>430</v>
      </c>
      <c r="C75" t="s">
        <v>241</v>
      </c>
      <c r="D75">
        <v>34</v>
      </c>
      <c r="E75">
        <v>1</v>
      </c>
      <c r="F75">
        <v>1</v>
      </c>
      <c r="G75" t="s">
        <v>60</v>
      </c>
      <c r="H75" t="s">
        <v>212</v>
      </c>
      <c r="I75">
        <v>4.1799999999999997E-2</v>
      </c>
      <c r="J75">
        <v>1.02</v>
      </c>
      <c r="K75">
        <v>23.2</v>
      </c>
      <c r="L75" t="s">
        <v>61</v>
      </c>
      <c r="M75" t="s">
        <v>213</v>
      </c>
      <c r="N75">
        <v>0.61499999999999999</v>
      </c>
      <c r="O75">
        <v>9.7100000000000009</v>
      </c>
      <c r="P75">
        <v>152</v>
      </c>
      <c r="Q75" s="4"/>
      <c r="R75" s="4">
        <v>1</v>
      </c>
      <c r="S75" s="4">
        <v>1</v>
      </c>
      <c r="T75" s="4"/>
      <c r="U75" s="4">
        <f t="shared" si="12"/>
        <v>23.2</v>
      </c>
      <c r="V75" s="4">
        <f t="shared" si="13"/>
        <v>23.2</v>
      </c>
      <c r="W75" s="4">
        <f t="shared" si="14"/>
        <v>23.2</v>
      </c>
      <c r="X75" s="4"/>
      <c r="Y75" s="4"/>
      <c r="Z75" s="7"/>
      <c r="AA75" s="7"/>
      <c r="AD75" s="4">
        <v>3</v>
      </c>
      <c r="AE75" s="4" t="s">
        <v>471</v>
      </c>
      <c r="AF75">
        <f t="shared" si="8"/>
        <v>152</v>
      </c>
      <c r="AG75" s="6">
        <f t="shared" si="3"/>
        <v>152</v>
      </c>
      <c r="AH75" s="4">
        <f t="shared" si="4"/>
        <v>152</v>
      </c>
      <c r="AI75" s="4"/>
      <c r="AJ75" s="4"/>
      <c r="AK75" s="7"/>
      <c r="AL75" s="7"/>
      <c r="AO75" s="4"/>
      <c r="AP75" s="4">
        <v>53</v>
      </c>
      <c r="AQ75" s="4"/>
      <c r="AR75" s="4"/>
      <c r="AS75" s="4"/>
      <c r="AT75" s="4">
        <f t="shared" si="5"/>
        <v>94.561599999999999</v>
      </c>
      <c r="AU75" s="4">
        <f t="shared" si="6"/>
        <v>10.26843877430162</v>
      </c>
      <c r="AV75">
        <f t="shared" si="7"/>
        <v>159.76233895109107</v>
      </c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2">
      <c r="A76" s="1">
        <v>44126</v>
      </c>
      <c r="B76" t="s">
        <v>430</v>
      </c>
      <c r="C76" t="s">
        <v>242</v>
      </c>
      <c r="D76">
        <v>35</v>
      </c>
      <c r="E76">
        <v>1</v>
      </c>
      <c r="F76">
        <v>1</v>
      </c>
      <c r="G76" t="s">
        <v>60</v>
      </c>
      <c r="H76" t="s">
        <v>212</v>
      </c>
      <c r="I76">
        <v>4.4000000000000004</v>
      </c>
      <c r="J76">
        <v>31.7</v>
      </c>
      <c r="K76">
        <v>202</v>
      </c>
      <c r="L76" t="s">
        <v>61</v>
      </c>
      <c r="M76" t="s">
        <v>213</v>
      </c>
      <c r="N76">
        <v>-2.9499999999999999E-3</v>
      </c>
      <c r="O76">
        <v>-2.4199999999999999E-2</v>
      </c>
      <c r="P76">
        <v>-511</v>
      </c>
      <c r="Q76" s="4"/>
      <c r="R76" s="4">
        <v>1</v>
      </c>
      <c r="S76" s="4">
        <v>1</v>
      </c>
      <c r="T76" s="4"/>
      <c r="U76" s="4">
        <f t="shared" si="12"/>
        <v>202</v>
      </c>
      <c r="V76" s="4">
        <f t="shared" si="13"/>
        <v>202</v>
      </c>
      <c r="W76" s="4">
        <f t="shared" si="14"/>
        <v>202</v>
      </c>
      <c r="X76" s="5"/>
      <c r="Y76" s="5"/>
      <c r="AB76" s="7"/>
      <c r="AC76" s="7"/>
      <c r="AD76" s="4">
        <v>3</v>
      </c>
      <c r="AE76" s="4" t="s">
        <v>471</v>
      </c>
      <c r="AF76">
        <f t="shared" si="8"/>
        <v>-511</v>
      </c>
      <c r="AG76" s="6">
        <f t="shared" si="3"/>
        <v>-511</v>
      </c>
      <c r="AH76" s="4">
        <f t="shared" si="4"/>
        <v>-511</v>
      </c>
      <c r="AI76" s="5"/>
      <c r="AJ76" s="5"/>
      <c r="AM76" s="7"/>
      <c r="AN76" s="7"/>
      <c r="AO76" s="4"/>
      <c r="AP76" s="4">
        <v>54</v>
      </c>
      <c r="AQ76" s="4"/>
      <c r="AR76" s="4"/>
      <c r="AS76" s="4"/>
      <c r="AT76" s="4">
        <f t="shared" si="5"/>
        <v>94.499800000000008</v>
      </c>
      <c r="AU76" s="4">
        <f t="shared" si="6"/>
        <v>-2.560851980639112E-2</v>
      </c>
      <c r="AV76">
        <f t="shared" si="7"/>
        <v>-314.38428520958388</v>
      </c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2">
      <c r="A77" s="1">
        <v>44126</v>
      </c>
      <c r="B77" t="s">
        <v>430</v>
      </c>
      <c r="C77" t="s">
        <v>243</v>
      </c>
      <c r="D77">
        <v>36</v>
      </c>
      <c r="E77">
        <v>1</v>
      </c>
      <c r="F77">
        <v>1</v>
      </c>
      <c r="G77" t="s">
        <v>60</v>
      </c>
      <c r="H77" t="s">
        <v>212</v>
      </c>
      <c r="I77">
        <v>9.1200000000000003E-2</v>
      </c>
      <c r="J77">
        <v>2.02</v>
      </c>
      <c r="K77">
        <v>54.6</v>
      </c>
      <c r="L77" t="s">
        <v>61</v>
      </c>
      <c r="M77" t="s">
        <v>213</v>
      </c>
      <c r="N77">
        <v>1.41</v>
      </c>
      <c r="O77">
        <v>22.3</v>
      </c>
      <c r="P77">
        <v>1040</v>
      </c>
      <c r="Q77" s="4"/>
      <c r="R77" s="4">
        <v>1</v>
      </c>
      <c r="S77" s="4">
        <v>1</v>
      </c>
      <c r="T77" s="4"/>
      <c r="U77" s="4">
        <f t="shared" si="12"/>
        <v>54.6</v>
      </c>
      <c r="V77" s="4">
        <f t="shared" si="13"/>
        <v>54.6</v>
      </c>
      <c r="W77" s="4">
        <f t="shared" si="14"/>
        <v>54.6</v>
      </c>
      <c r="X77" s="4"/>
      <c r="Y77" s="4"/>
      <c r="Z77" s="4"/>
      <c r="AA77" s="4"/>
      <c r="AB77" s="7"/>
      <c r="AC77" s="7"/>
      <c r="AD77" s="4">
        <v>3</v>
      </c>
      <c r="AE77" s="4" t="s">
        <v>471</v>
      </c>
      <c r="AF77">
        <f t="shared" si="8"/>
        <v>1040</v>
      </c>
      <c r="AG77" s="6">
        <f t="shared" si="3"/>
        <v>1040</v>
      </c>
      <c r="AH77" s="4">
        <f t="shared" si="4"/>
        <v>1040</v>
      </c>
      <c r="AI77" s="4"/>
      <c r="AJ77" s="4"/>
      <c r="AK77" s="4"/>
      <c r="AL77" s="4"/>
      <c r="AM77" s="7"/>
      <c r="AN77" s="7"/>
      <c r="AO77" s="4"/>
      <c r="AP77" s="4">
        <v>55</v>
      </c>
      <c r="AQ77" s="4"/>
      <c r="AR77" s="4"/>
      <c r="AS77" s="4"/>
      <c r="AT77" s="4">
        <f t="shared" si="5"/>
        <v>94.438000000000002</v>
      </c>
      <c r="AU77" s="4">
        <f t="shared" si="6"/>
        <v>23.613375971536883</v>
      </c>
      <c r="AV77">
        <f t="shared" si="7"/>
        <v>1129.8318797100701</v>
      </c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2">
      <c r="A78" s="1">
        <v>44126</v>
      </c>
      <c r="B78" t="s">
        <v>430</v>
      </c>
      <c r="C78" t="s">
        <v>244</v>
      </c>
      <c r="D78">
        <v>37</v>
      </c>
      <c r="E78">
        <v>1</v>
      </c>
      <c r="F78">
        <v>1</v>
      </c>
      <c r="G78" t="s">
        <v>60</v>
      </c>
      <c r="H78" t="s">
        <v>212</v>
      </c>
      <c r="I78">
        <v>4.7100000000000003E-2</v>
      </c>
      <c r="J78">
        <v>1.1299999999999999</v>
      </c>
      <c r="K78">
        <v>26.6</v>
      </c>
      <c r="L78" t="s">
        <v>61</v>
      </c>
      <c r="M78" t="s">
        <v>213</v>
      </c>
      <c r="N78">
        <v>0.69</v>
      </c>
      <c r="O78">
        <v>11</v>
      </c>
      <c r="P78">
        <v>243</v>
      </c>
      <c r="Q78" s="4"/>
      <c r="R78" s="4">
        <v>1</v>
      </c>
      <c r="S78" s="4">
        <v>1</v>
      </c>
      <c r="T78" s="4"/>
      <c r="U78" s="4">
        <f t="shared" si="0"/>
        <v>26.6</v>
      </c>
      <c r="V78" s="4">
        <f t="shared" si="1"/>
        <v>26.6</v>
      </c>
      <c r="W78" s="4">
        <f t="shared" si="2"/>
        <v>26.6</v>
      </c>
      <c r="X78" s="5"/>
      <c r="Y78" s="5"/>
      <c r="Z78" s="4"/>
      <c r="AA78" s="4"/>
      <c r="AB78" s="5"/>
      <c r="AC78" s="5"/>
      <c r="AD78" s="4">
        <v>3</v>
      </c>
      <c r="AE78" s="4" t="s">
        <v>471</v>
      </c>
      <c r="AF78">
        <f t="shared" si="8"/>
        <v>243</v>
      </c>
      <c r="AG78" s="6">
        <f t="shared" si="3"/>
        <v>243</v>
      </c>
      <c r="AH78" s="4">
        <f t="shared" si="4"/>
        <v>243</v>
      </c>
      <c r="AI78" s="5"/>
      <c r="AJ78" s="5"/>
      <c r="AK78" s="4"/>
      <c r="AL78" s="4"/>
      <c r="AM78" s="5"/>
      <c r="AN78" s="5"/>
      <c r="AO78" s="4"/>
      <c r="AP78" s="4">
        <v>56</v>
      </c>
      <c r="AQ78" s="4"/>
      <c r="AR78" s="4"/>
      <c r="AS78" s="4"/>
      <c r="AT78" s="4">
        <f t="shared" si="5"/>
        <v>94.376199999999997</v>
      </c>
      <c r="AU78" s="4">
        <f t="shared" si="6"/>
        <v>11.655480936931133</v>
      </c>
      <c r="AV78">
        <f t="shared" si="7"/>
        <v>241.90323651197309</v>
      </c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2">
      <c r="A79" s="1">
        <v>44126</v>
      </c>
      <c r="B79" t="s">
        <v>430</v>
      </c>
      <c r="C79" t="s">
        <v>429</v>
      </c>
      <c r="D79">
        <v>7</v>
      </c>
      <c r="E79">
        <v>1</v>
      </c>
      <c r="F79">
        <v>1</v>
      </c>
      <c r="G79" t="s">
        <v>60</v>
      </c>
      <c r="H79" t="s">
        <v>212</v>
      </c>
      <c r="I79">
        <v>4.65E-2</v>
      </c>
      <c r="J79">
        <v>1.1100000000000001</v>
      </c>
      <c r="K79">
        <v>26</v>
      </c>
      <c r="L79" t="s">
        <v>61</v>
      </c>
      <c r="M79" t="s">
        <v>213</v>
      </c>
      <c r="N79">
        <v>0.60399999999999998</v>
      </c>
      <c r="O79">
        <v>9.74</v>
      </c>
      <c r="P79">
        <v>154</v>
      </c>
      <c r="Q79" s="4"/>
      <c r="R79" s="4">
        <v>1</v>
      </c>
      <c r="S79" s="4">
        <v>1</v>
      </c>
      <c r="T79" s="4"/>
      <c r="U79" s="4">
        <f t="shared" si="0"/>
        <v>26</v>
      </c>
      <c r="V79" s="4">
        <f t="shared" si="1"/>
        <v>26</v>
      </c>
      <c r="W79" s="4">
        <f t="shared" si="2"/>
        <v>26</v>
      </c>
      <c r="X79" s="5">
        <f>100*(W79-25)/25</f>
        <v>4</v>
      </c>
      <c r="Y79" s="5" t="str">
        <f>IF((ABS(X79))&lt;=20,"PASS","FAIL")</f>
        <v>PASS</v>
      </c>
      <c r="Z79" s="4"/>
      <c r="AA79" s="4"/>
      <c r="AB79" s="4"/>
      <c r="AC79" s="4"/>
      <c r="AD79" s="4">
        <v>3</v>
      </c>
      <c r="AE79" s="4" t="s">
        <v>471</v>
      </c>
      <c r="AF79">
        <f t="shared" ref="AF79:AF87" si="15">(1.8781*O79^2)+(14.9595*O79)-203.9766</f>
        <v>119.89976956000007</v>
      </c>
      <c r="AG79" s="6">
        <f t="shared" si="3"/>
        <v>119.89976956000007</v>
      </c>
      <c r="AH79" s="4">
        <f t="shared" si="4"/>
        <v>119.89976956000007</v>
      </c>
      <c r="AI79" s="5">
        <f>100*(AH79-250)/250</f>
        <v>-52.040092175999973</v>
      </c>
      <c r="AJ79" s="5" t="str">
        <f>IF((ABS(AI79))&lt;=20,"PASS","FAIL")</f>
        <v>FAIL</v>
      </c>
      <c r="AK79" s="4"/>
      <c r="AL79" s="4"/>
      <c r="AM79" s="4"/>
      <c r="AN79" s="4"/>
      <c r="AO79" s="4"/>
      <c r="AP79" s="4">
        <v>57</v>
      </c>
      <c r="AQ79" s="4">
        <f t="shared" si="9"/>
        <v>9.74</v>
      </c>
      <c r="AR79" s="4">
        <f t="shared" si="10"/>
        <v>0.86194690265486718</v>
      </c>
      <c r="AS79" s="4"/>
      <c r="AT79" s="4">
        <f t="shared" si="5"/>
        <v>94.314400000000006</v>
      </c>
      <c r="AU79" s="4">
        <f t="shared" si="6"/>
        <v>10.327161069783617</v>
      </c>
      <c r="AV79">
        <f t="shared" si="7"/>
        <v>163.15200728230843</v>
      </c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2">
      <c r="A80" s="1">
        <v>44126</v>
      </c>
      <c r="B80" t="s">
        <v>430</v>
      </c>
      <c r="C80" t="s">
        <v>66</v>
      </c>
      <c r="D80" t="s">
        <v>11</v>
      </c>
      <c r="E80">
        <v>1</v>
      </c>
      <c r="F80">
        <v>1</v>
      </c>
      <c r="G80" t="s">
        <v>60</v>
      </c>
      <c r="H80" t="s">
        <v>212</v>
      </c>
      <c r="I80">
        <v>-1.2699999999999999E-2</v>
      </c>
      <c r="J80">
        <v>-0.29399999999999998</v>
      </c>
      <c r="K80">
        <v>-21</v>
      </c>
      <c r="L80" t="s">
        <v>61</v>
      </c>
      <c r="M80" t="s">
        <v>213</v>
      </c>
      <c r="N80">
        <v>-4.3499999999999997E-3</v>
      </c>
      <c r="O80">
        <v>-8.9300000000000004E-2</v>
      </c>
      <c r="P80">
        <v>-515</v>
      </c>
      <c r="Q80" s="4"/>
      <c r="R80" s="4">
        <v>1</v>
      </c>
      <c r="S80" s="4">
        <v>1</v>
      </c>
      <c r="T80" s="4"/>
      <c r="U80" s="4">
        <f t="shared" si="0"/>
        <v>-21</v>
      </c>
      <c r="V80" s="4">
        <f t="shared" si="1"/>
        <v>-21</v>
      </c>
      <c r="W80" s="4">
        <f t="shared" si="2"/>
        <v>-21</v>
      </c>
      <c r="X80" s="4"/>
      <c r="Y80" s="4"/>
      <c r="Z80" s="4"/>
      <c r="AA80" s="4"/>
      <c r="AB80" s="4"/>
      <c r="AC80" s="4"/>
      <c r="AD80" s="4">
        <v>3</v>
      </c>
      <c r="AE80" s="4" t="s">
        <v>471</v>
      </c>
      <c r="AF80">
        <f t="shared" si="15"/>
        <v>-205.29750646033099</v>
      </c>
      <c r="AG80" s="6">
        <f t="shared" si="3"/>
        <v>-205.29750646033099</v>
      </c>
      <c r="AH80" s="4">
        <f t="shared" si="4"/>
        <v>-205.29750646033099</v>
      </c>
      <c r="AI80" s="4"/>
      <c r="AJ80" s="4"/>
      <c r="AK80" s="4"/>
      <c r="AL80" s="4"/>
      <c r="AM80" s="4"/>
      <c r="AN80" s="4"/>
      <c r="AO80" s="4"/>
      <c r="AP80" s="4">
        <v>58</v>
      </c>
      <c r="AQ80" s="4"/>
      <c r="AR80" s="4"/>
      <c r="AS80" s="4"/>
      <c r="AT80" s="4">
        <f t="shared" si="5"/>
        <v>94.252600000000001</v>
      </c>
      <c r="AU80" s="4">
        <f t="shared" si="6"/>
        <v>-9.4745396943956992E-2</v>
      </c>
      <c r="AV80">
        <f t="shared" si="7"/>
        <v>-316.76156428505652</v>
      </c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48" x14ac:dyDescent="0.2">
      <c r="A81" s="1">
        <v>44126</v>
      </c>
      <c r="B81" t="s">
        <v>430</v>
      </c>
      <c r="C81" t="s">
        <v>245</v>
      </c>
      <c r="D81">
        <v>38</v>
      </c>
      <c r="E81">
        <v>1</v>
      </c>
      <c r="F81">
        <v>1</v>
      </c>
      <c r="G81" t="s">
        <v>60</v>
      </c>
      <c r="H81" t="s">
        <v>212</v>
      </c>
      <c r="I81">
        <v>4.1200000000000001E-2</v>
      </c>
      <c r="J81">
        <v>1.03</v>
      </c>
      <c r="K81">
        <v>23.4</v>
      </c>
      <c r="L81" t="s">
        <v>61</v>
      </c>
      <c r="M81" t="s">
        <v>213</v>
      </c>
      <c r="N81">
        <v>0.59499999999999997</v>
      </c>
      <c r="O81">
        <v>9.8800000000000008</v>
      </c>
      <c r="P81">
        <v>164</v>
      </c>
      <c r="Q81" s="4"/>
      <c r="R81" s="4">
        <v>1</v>
      </c>
      <c r="S81" s="4">
        <v>1</v>
      </c>
      <c r="T81" s="4"/>
      <c r="U81" s="4">
        <f t="shared" si="0"/>
        <v>23.4</v>
      </c>
      <c r="V81" s="4">
        <f t="shared" si="1"/>
        <v>23.4</v>
      </c>
      <c r="W81" s="4">
        <f t="shared" si="2"/>
        <v>23.4</v>
      </c>
      <c r="X81" s="5"/>
      <c r="Y81" s="5"/>
      <c r="Z81" s="7"/>
      <c r="AA81" s="7"/>
      <c r="AB81" s="4"/>
      <c r="AC81" s="4"/>
      <c r="AD81" s="4">
        <v>3</v>
      </c>
      <c r="AE81" s="4" t="s">
        <v>471</v>
      </c>
      <c r="AF81">
        <f t="shared" si="15"/>
        <v>127.15286464000005</v>
      </c>
      <c r="AG81" s="6">
        <f t="shared" si="3"/>
        <v>127.15286464000005</v>
      </c>
      <c r="AH81" s="4">
        <f t="shared" si="4"/>
        <v>127.15286464000005</v>
      </c>
      <c r="AI81" s="5"/>
      <c r="AJ81" s="5"/>
      <c r="AK81" s="7"/>
      <c r="AL81" s="7"/>
      <c r="AM81" s="4"/>
      <c r="AN81" s="4"/>
      <c r="AO81" s="4"/>
      <c r="AP81" s="4">
        <v>59</v>
      </c>
      <c r="AQ81" s="4"/>
      <c r="AR81" s="4"/>
      <c r="AS81" s="4"/>
      <c r="AT81" s="4">
        <f t="shared" si="5"/>
        <v>94.19080000000001</v>
      </c>
      <c r="AU81" s="4">
        <f t="shared" si="6"/>
        <v>10.489347154923836</v>
      </c>
      <c r="AV81">
        <f t="shared" si="7"/>
        <v>172.55435278053005</v>
      </c>
    </row>
    <row r="82" spans="1:48" x14ac:dyDescent="0.2">
      <c r="A82" s="1">
        <v>44126</v>
      </c>
      <c r="B82" t="s">
        <v>430</v>
      </c>
      <c r="C82" t="s">
        <v>246</v>
      </c>
      <c r="D82">
        <v>39</v>
      </c>
      <c r="E82">
        <v>1</v>
      </c>
      <c r="F82">
        <v>1</v>
      </c>
      <c r="G82" t="s">
        <v>60</v>
      </c>
      <c r="H82" t="s">
        <v>212</v>
      </c>
      <c r="I82">
        <v>0.214</v>
      </c>
      <c r="J82">
        <v>4.2</v>
      </c>
      <c r="K82">
        <v>117</v>
      </c>
      <c r="L82" t="s">
        <v>61</v>
      </c>
      <c r="M82" t="s">
        <v>213</v>
      </c>
      <c r="N82">
        <v>0.89600000000000002</v>
      </c>
      <c r="O82">
        <v>14.9</v>
      </c>
      <c r="P82">
        <v>517</v>
      </c>
      <c r="Q82" s="4"/>
      <c r="R82" s="4">
        <v>1</v>
      </c>
      <c r="S82" s="4">
        <v>1</v>
      </c>
      <c r="T82" s="4"/>
      <c r="U82" s="4">
        <f t="shared" si="0"/>
        <v>117</v>
      </c>
      <c r="V82" s="4">
        <f t="shared" si="1"/>
        <v>117</v>
      </c>
      <c r="W82" s="4">
        <f t="shared" si="2"/>
        <v>117</v>
      </c>
      <c r="X82" s="5"/>
      <c r="Y82" s="5"/>
      <c r="Z82" s="4"/>
      <c r="AA82" s="4"/>
      <c r="AB82" s="5"/>
      <c r="AC82" s="5"/>
      <c r="AD82" s="4">
        <v>3</v>
      </c>
      <c r="AE82" s="4" t="s">
        <v>471</v>
      </c>
      <c r="AF82">
        <f t="shared" si="15"/>
        <v>435.87693100000013</v>
      </c>
      <c r="AG82" s="6">
        <f t="shared" si="3"/>
        <v>435.87693100000013</v>
      </c>
      <c r="AH82" s="4">
        <f t="shared" si="4"/>
        <v>435.87693100000013</v>
      </c>
      <c r="AI82" s="5"/>
      <c r="AJ82" s="5"/>
      <c r="AK82" s="4"/>
      <c r="AL82" s="4"/>
      <c r="AM82" s="5"/>
      <c r="AN82" s="5"/>
      <c r="AO82" s="4"/>
      <c r="AP82" s="4">
        <v>60</v>
      </c>
      <c r="AQ82" s="4"/>
      <c r="AR82" s="4"/>
      <c r="AS82" s="4"/>
      <c r="AT82" s="4">
        <f t="shared" si="5"/>
        <v>94.129000000000005</v>
      </c>
      <c r="AU82" s="4">
        <f t="shared" si="6"/>
        <v>15.829340585791838</v>
      </c>
      <c r="AV82">
        <f t="shared" si="7"/>
        <v>515.22885270097527</v>
      </c>
    </row>
    <row r="83" spans="1:48" x14ac:dyDescent="0.2">
      <c r="A83" s="1">
        <v>44126</v>
      </c>
      <c r="B83" t="s">
        <v>430</v>
      </c>
      <c r="C83" t="s">
        <v>247</v>
      </c>
      <c r="D83">
        <v>40</v>
      </c>
      <c r="E83">
        <v>1</v>
      </c>
      <c r="F83">
        <v>1</v>
      </c>
      <c r="G83" t="s">
        <v>60</v>
      </c>
      <c r="H83" t="s">
        <v>212</v>
      </c>
      <c r="I83">
        <v>4.9599999999999998E-2</v>
      </c>
      <c r="J83">
        <v>1.19</v>
      </c>
      <c r="K83">
        <v>28.5</v>
      </c>
      <c r="L83" t="s">
        <v>61</v>
      </c>
      <c r="M83" t="s">
        <v>213</v>
      </c>
      <c r="N83">
        <v>0.57699999999999996</v>
      </c>
      <c r="O83">
        <v>9.73</v>
      </c>
      <c r="P83">
        <v>153</v>
      </c>
      <c r="Q83" s="4"/>
      <c r="R83" s="4">
        <v>1</v>
      </c>
      <c r="S83" s="4">
        <v>1</v>
      </c>
      <c r="T83" s="4"/>
      <c r="U83" s="4">
        <f t="shared" si="0"/>
        <v>28.5</v>
      </c>
      <c r="V83" s="4">
        <f t="shared" si="1"/>
        <v>28.5</v>
      </c>
      <c r="W83" s="4">
        <f t="shared" si="2"/>
        <v>28.5</v>
      </c>
      <c r="X83" s="5"/>
      <c r="Y83" s="5"/>
      <c r="Z83" s="4"/>
      <c r="AA83" s="4"/>
      <c r="AB83" s="7"/>
      <c r="AC83" s="7"/>
      <c r="AD83" s="4">
        <v>3</v>
      </c>
      <c r="AE83" s="4" t="s">
        <v>471</v>
      </c>
      <c r="AF83">
        <f t="shared" si="15"/>
        <v>119.38450849000006</v>
      </c>
      <c r="AG83" s="6">
        <f t="shared" si="3"/>
        <v>119.38450849000006</v>
      </c>
      <c r="AH83" s="4">
        <f t="shared" si="4"/>
        <v>119.38450849000006</v>
      </c>
      <c r="AI83" s="5"/>
      <c r="AJ83" s="5"/>
      <c r="AK83" s="4"/>
      <c r="AL83" s="4"/>
      <c r="AM83" s="7"/>
      <c r="AN83" s="7"/>
      <c r="AO83" s="4"/>
      <c r="AP83" s="4">
        <v>61</v>
      </c>
      <c r="AQ83" s="4"/>
      <c r="AR83" s="4"/>
      <c r="AS83" s="4"/>
      <c r="AT83" s="4">
        <f t="shared" si="5"/>
        <v>94.0672</v>
      </c>
      <c r="AU83" s="4">
        <f t="shared" si="6"/>
        <v>10.34366920669479</v>
      </c>
      <c r="AV83">
        <f t="shared" si="7"/>
        <v>164.10631721151765</v>
      </c>
    </row>
    <row r="84" spans="1:48" x14ac:dyDescent="0.2">
      <c r="A84" s="1">
        <v>44126</v>
      </c>
      <c r="B84" t="s">
        <v>430</v>
      </c>
      <c r="C84" t="s">
        <v>248</v>
      </c>
      <c r="D84">
        <v>41</v>
      </c>
      <c r="E84">
        <v>1</v>
      </c>
      <c r="F84">
        <v>1</v>
      </c>
      <c r="G84" t="s">
        <v>60</v>
      </c>
      <c r="H84" t="s">
        <v>212</v>
      </c>
      <c r="I84">
        <v>4.8599999999999997E-2</v>
      </c>
      <c r="J84">
        <v>1.06</v>
      </c>
      <c r="K84">
        <v>24.3</v>
      </c>
      <c r="L84" t="s">
        <v>61</v>
      </c>
      <c r="M84" t="s">
        <v>213</v>
      </c>
      <c r="N84">
        <v>0.56100000000000005</v>
      </c>
      <c r="O84">
        <v>9.4600000000000009</v>
      </c>
      <c r="P84">
        <v>134</v>
      </c>
      <c r="Q84" s="4"/>
      <c r="R84" s="4">
        <v>1</v>
      </c>
      <c r="S84" s="4">
        <v>1</v>
      </c>
      <c r="T84" s="4"/>
      <c r="U84" s="4">
        <f t="shared" si="0"/>
        <v>24.3</v>
      </c>
      <c r="V84" s="4">
        <f t="shared" si="1"/>
        <v>24.3</v>
      </c>
      <c r="W84" s="4">
        <f t="shared" si="2"/>
        <v>24.3</v>
      </c>
      <c r="X84" s="4"/>
      <c r="Y84" s="4"/>
      <c r="Z84" s="5"/>
      <c r="AA84" s="5"/>
      <c r="AB84" s="5"/>
      <c r="AC84" s="5"/>
      <c r="AD84" s="4">
        <v>3</v>
      </c>
      <c r="AE84" s="4" t="s">
        <v>471</v>
      </c>
      <c r="AF84">
        <f t="shared" si="15"/>
        <v>105.6144439600001</v>
      </c>
      <c r="AG84" s="6">
        <f t="shared" si="3"/>
        <v>105.6144439600001</v>
      </c>
      <c r="AH84" s="4">
        <f t="shared" si="4"/>
        <v>105.6144439600001</v>
      </c>
      <c r="AI84" s="4"/>
      <c r="AJ84" s="4"/>
      <c r="AK84" s="5"/>
      <c r="AL84" s="5"/>
      <c r="AM84" s="5"/>
      <c r="AN84" s="5"/>
      <c r="AO84" s="4"/>
      <c r="AP84" s="4">
        <v>62</v>
      </c>
      <c r="AQ84" s="4"/>
      <c r="AR84" s="4"/>
      <c r="AS84" s="4"/>
      <c r="AT84" s="4">
        <f t="shared" si="5"/>
        <v>94.005400000000009</v>
      </c>
      <c r="AU84" s="4">
        <f t="shared" si="6"/>
        <v>10.06325168554147</v>
      </c>
      <c r="AV84">
        <f t="shared" si="7"/>
        <v>147.97918671362231</v>
      </c>
    </row>
    <row r="85" spans="1:48" x14ac:dyDescent="0.2">
      <c r="A85" s="1">
        <v>44126</v>
      </c>
      <c r="B85" t="s">
        <v>430</v>
      </c>
      <c r="C85" t="s">
        <v>249</v>
      </c>
      <c r="D85">
        <v>42</v>
      </c>
      <c r="E85">
        <v>1</v>
      </c>
      <c r="F85">
        <v>1</v>
      </c>
      <c r="G85" t="s">
        <v>60</v>
      </c>
      <c r="H85" t="s">
        <v>212</v>
      </c>
      <c r="I85">
        <v>5.1799999999999999E-2</v>
      </c>
      <c r="J85">
        <v>1.19</v>
      </c>
      <c r="K85">
        <v>28.7</v>
      </c>
      <c r="L85" t="s">
        <v>61</v>
      </c>
      <c r="M85" t="s">
        <v>213</v>
      </c>
      <c r="N85">
        <v>0.372</v>
      </c>
      <c r="O85">
        <v>6.35</v>
      </c>
      <c r="P85">
        <v>-79.599999999999994</v>
      </c>
      <c r="Q85" s="4"/>
      <c r="R85" s="4">
        <v>1</v>
      </c>
      <c r="S85" s="4">
        <v>1</v>
      </c>
      <c r="T85" s="4"/>
      <c r="U85" s="4">
        <f t="shared" si="0"/>
        <v>28.7</v>
      </c>
      <c r="V85" s="4">
        <f t="shared" si="1"/>
        <v>28.7</v>
      </c>
      <c r="W85" s="4">
        <f t="shared" si="2"/>
        <v>28.7</v>
      </c>
      <c r="X85" s="5"/>
      <c r="Y85" s="5"/>
      <c r="Z85" s="5"/>
      <c r="AA85" s="5"/>
      <c r="AB85" s="4"/>
      <c r="AC85" s="4"/>
      <c r="AD85" s="4">
        <v>3</v>
      </c>
      <c r="AE85" s="4" t="s">
        <v>471</v>
      </c>
      <c r="AF85">
        <f t="shared" si="15"/>
        <v>-33.254087749999997</v>
      </c>
      <c r="AG85" s="6">
        <f t="shared" si="3"/>
        <v>-33.254087749999997</v>
      </c>
      <c r="AH85" s="4">
        <f t="shared" si="4"/>
        <v>-33.254087749999997</v>
      </c>
      <c r="AI85" s="5"/>
      <c r="AJ85" s="5"/>
      <c r="AK85" s="5"/>
      <c r="AL85" s="5"/>
      <c r="AM85" s="4"/>
      <c r="AN85" s="4"/>
      <c r="AO85" s="4"/>
      <c r="AP85" s="4">
        <v>63</v>
      </c>
      <c r="AQ85" s="4"/>
      <c r="AR85" s="4"/>
      <c r="AS85" s="4"/>
      <c r="AT85" s="4">
        <f t="shared" si="5"/>
        <v>93.943600000000004</v>
      </c>
      <c r="AU85" s="4">
        <f t="shared" si="6"/>
        <v>6.7593747738004497</v>
      </c>
      <c r="AV85">
        <f t="shared" si="7"/>
        <v>-28.689257861058422</v>
      </c>
    </row>
    <row r="86" spans="1:48" x14ac:dyDescent="0.2">
      <c r="A86" s="1">
        <v>44126</v>
      </c>
      <c r="B86" t="s">
        <v>430</v>
      </c>
      <c r="C86" t="s">
        <v>250</v>
      </c>
      <c r="D86">
        <v>43</v>
      </c>
      <c r="E86">
        <v>1</v>
      </c>
      <c r="F86">
        <v>1</v>
      </c>
      <c r="G86" t="s">
        <v>60</v>
      </c>
      <c r="H86" t="s">
        <v>212</v>
      </c>
      <c r="I86">
        <v>4.8599999999999997E-2</v>
      </c>
      <c r="J86">
        <v>1.1399999999999999</v>
      </c>
      <c r="K86">
        <v>27.1</v>
      </c>
      <c r="L86" t="s">
        <v>61</v>
      </c>
      <c r="M86" t="s">
        <v>213</v>
      </c>
      <c r="N86">
        <v>0.57899999999999996</v>
      </c>
      <c r="O86">
        <v>9.82</v>
      </c>
      <c r="P86">
        <v>159</v>
      </c>
      <c r="Q86" s="4"/>
      <c r="R86" s="4">
        <v>1</v>
      </c>
      <c r="S86" s="4">
        <v>1</v>
      </c>
      <c r="T86" s="4"/>
      <c r="U86" s="4">
        <f t="shared" si="0"/>
        <v>27.1</v>
      </c>
      <c r="V86" s="4">
        <f t="shared" si="1"/>
        <v>27.1</v>
      </c>
      <c r="W86" s="4">
        <f t="shared" si="2"/>
        <v>27.1</v>
      </c>
      <c r="X86" s="5"/>
      <c r="Y86" s="5"/>
      <c r="Z86" s="7">
        <f>ABS(100*ABS(W86-W78)/AVERAGE(W86,W78))</f>
        <v>1.8621973929236497</v>
      </c>
      <c r="AA86" s="7" t="str">
        <f>IF(W86&gt;10, (IF((AND(Z86&gt;=0,Z86&lt;=20)=TRUE),"PASS","FAIL")),(IF((AND(Z86&gt;=0,Z86&lt;=50)=TRUE),"PASS","FAIL")))</f>
        <v>PASS</v>
      </c>
      <c r="AB86" s="7"/>
      <c r="AC86" s="7"/>
      <c r="AD86" s="4">
        <v>3</v>
      </c>
      <c r="AE86" s="4" t="s">
        <v>471</v>
      </c>
      <c r="AF86">
        <f t="shared" si="15"/>
        <v>124.03538044000001</v>
      </c>
      <c r="AG86" s="6">
        <f t="shared" si="3"/>
        <v>124.03538044000001</v>
      </c>
      <c r="AH86" s="4">
        <f t="shared" si="4"/>
        <v>124.03538044000001</v>
      </c>
      <c r="AI86" s="5"/>
      <c r="AJ86" s="5"/>
      <c r="AK86" s="7">
        <f>ABS(100*ABS(AH86-AH78)/AVERAGE(AH86,AH78))</f>
        <v>64.824605964354632</v>
      </c>
      <c r="AL86" s="7" t="str">
        <f>IF(AH86&gt;10, (IF((AND(AK86&gt;=0,AK86&lt;=20)=TRUE),"PASS","FAIL")),(IF((AND(AK86&gt;=0,AK86&lt;=50)=TRUE),"PASS","FAIL")))</f>
        <v>FAIL</v>
      </c>
      <c r="AM86" s="7"/>
      <c r="AN86" s="7"/>
      <c r="AO86" s="4"/>
      <c r="AP86" s="4">
        <v>64</v>
      </c>
      <c r="AQ86" s="4"/>
      <c r="AR86" s="4"/>
      <c r="AS86" s="4"/>
      <c r="AT86" s="4">
        <f t="shared" si="5"/>
        <v>93.881799999999998</v>
      </c>
      <c r="AU86" s="4">
        <f t="shared" si="6"/>
        <v>10.45996135566212</v>
      </c>
      <c r="AV86">
        <f t="shared" si="7"/>
        <v>170.84638574409252</v>
      </c>
    </row>
    <row r="87" spans="1:48" x14ac:dyDescent="0.2">
      <c r="A87" s="1">
        <v>44126</v>
      </c>
      <c r="B87" t="s">
        <v>430</v>
      </c>
      <c r="C87" t="s">
        <v>251</v>
      </c>
      <c r="D87">
        <v>44</v>
      </c>
      <c r="E87">
        <v>1</v>
      </c>
      <c r="F87">
        <v>1</v>
      </c>
      <c r="G87" t="s">
        <v>60</v>
      </c>
      <c r="H87" t="s">
        <v>212</v>
      </c>
      <c r="I87">
        <v>0.1</v>
      </c>
      <c r="J87">
        <v>2.04</v>
      </c>
      <c r="K87">
        <v>55.3</v>
      </c>
      <c r="L87" t="s">
        <v>61</v>
      </c>
      <c r="M87" t="s">
        <v>213</v>
      </c>
      <c r="N87">
        <v>0.73599999999999999</v>
      </c>
      <c r="O87">
        <v>12.4</v>
      </c>
      <c r="P87">
        <v>341</v>
      </c>
      <c r="Q87" s="4"/>
      <c r="R87" s="4">
        <v>1</v>
      </c>
      <c r="S87" s="4">
        <v>1</v>
      </c>
      <c r="T87" s="4"/>
      <c r="U87" s="4">
        <f t="shared" ref="U87:U150" si="16">K87</f>
        <v>55.3</v>
      </c>
      <c r="V87" s="4">
        <f t="shared" ref="V87:V150" si="17">IF(R87=1,U87,(U87-6.8))</f>
        <v>55.3</v>
      </c>
      <c r="W87" s="4">
        <f t="shared" ref="W87:W150" si="18">IF(R87=1,U87,(V87*R87))</f>
        <v>55.3</v>
      </c>
      <c r="X87" s="5"/>
      <c r="Y87" s="5"/>
      <c r="Z87" s="7"/>
      <c r="AA87" s="7"/>
      <c r="AB87" s="7">
        <f>100*((W87*10250)-(W85*10000))/(1000*250)</f>
        <v>111.93</v>
      </c>
      <c r="AC87" s="7" t="str">
        <f>IF(W87&gt;30, (IF((AND(AB87&gt;=80,AB87&lt;=120)=TRUE),"PASS","FAIL")),(IF((AND(AB87&gt;=50,AB87&lt;=150)=TRUE),"PASS","FAIL")))</f>
        <v>PASS</v>
      </c>
      <c r="AD87" s="4">
        <v>3</v>
      </c>
      <c r="AE87" s="4" t="s">
        <v>471</v>
      </c>
      <c r="AF87">
        <f t="shared" si="15"/>
        <v>270.29785600000014</v>
      </c>
      <c r="AG87" s="6">
        <f t="shared" ref="AG87:AG150" si="19">IF(R87=1,AF87,(AF87-379))</f>
        <v>270.29785600000014</v>
      </c>
      <c r="AH87" s="4">
        <f t="shared" si="4"/>
        <v>270.29785600000014</v>
      </c>
      <c r="AI87" s="5"/>
      <c r="AJ87" s="5"/>
      <c r="AK87" s="7"/>
      <c r="AL87" s="7"/>
      <c r="AM87" s="7">
        <f>100*((AH87*10250)-(AH85*10000))/(10000*250)</f>
        <v>124.12375606000006</v>
      </c>
      <c r="AN87" s="7" t="str">
        <f>IF(AH87&gt;30, (IF((AND(AM87&gt;=80,AM87&lt;=120)=TRUE),"PASS","FAIL")),(IF((AND(AM87&gt;=50,AM87&lt;=150)=TRUE),"PASS","FAIL")))</f>
        <v>FAIL</v>
      </c>
      <c r="AO87" s="4"/>
      <c r="AP87" s="4">
        <v>65</v>
      </c>
      <c r="AQ87" s="4"/>
      <c r="AR87" s="4"/>
      <c r="AS87" s="4"/>
      <c r="AT87" s="4">
        <f t="shared" si="5"/>
        <v>93.820000000000007</v>
      </c>
      <c r="AU87" s="4">
        <f t="shared" si="6"/>
        <v>13.216798124067363</v>
      </c>
      <c r="AV87">
        <f t="shared" si="7"/>
        <v>339.55083873963042</v>
      </c>
    </row>
    <row r="88" spans="1:48" x14ac:dyDescent="0.2">
      <c r="A88" s="1">
        <v>44126</v>
      </c>
      <c r="B88" t="s">
        <v>430</v>
      </c>
      <c r="C88" t="s">
        <v>252</v>
      </c>
      <c r="D88">
        <v>45</v>
      </c>
      <c r="E88">
        <v>1</v>
      </c>
      <c r="F88">
        <v>1</v>
      </c>
      <c r="G88" t="s">
        <v>60</v>
      </c>
      <c r="H88" t="s">
        <v>212</v>
      </c>
      <c r="I88">
        <v>4.7399999999999998E-2</v>
      </c>
      <c r="J88">
        <v>1.1100000000000001</v>
      </c>
      <c r="K88">
        <v>26</v>
      </c>
      <c r="L88" t="s">
        <v>61</v>
      </c>
      <c r="M88" t="s">
        <v>213</v>
      </c>
      <c r="N88">
        <v>0.52100000000000002</v>
      </c>
      <c r="O88">
        <v>8.8800000000000008</v>
      </c>
      <c r="P88">
        <v>94.4</v>
      </c>
      <c r="Q88" s="4"/>
      <c r="R88" s="4">
        <v>1</v>
      </c>
      <c r="S88" s="4">
        <v>1</v>
      </c>
      <c r="T88" s="4"/>
      <c r="U88" s="4">
        <f t="shared" si="16"/>
        <v>26</v>
      </c>
      <c r="V88" s="4">
        <f t="shared" si="17"/>
        <v>26</v>
      </c>
      <c r="W88" s="4">
        <f t="shared" si="18"/>
        <v>26</v>
      </c>
      <c r="X88" s="5"/>
      <c r="Y88" s="5"/>
      <c r="Z88" s="7"/>
      <c r="AA88" s="7"/>
      <c r="AB88" s="4"/>
      <c r="AC88" s="4"/>
      <c r="AD88" s="4">
        <v>3</v>
      </c>
      <c r="AE88" s="4" t="s">
        <v>471</v>
      </c>
      <c r="AF88">
        <f t="shared" ref="AF88:AF116" si="20">(1.8781*O88^2)+(14.9595*O88)-203.9766</f>
        <v>76.960208640000047</v>
      </c>
      <c r="AG88" s="6">
        <f t="shared" si="19"/>
        <v>76.960208640000047</v>
      </c>
      <c r="AH88" s="4">
        <f t="shared" ref="AH88:AH151" si="21">IF(R88=1,AF88,(AG88*R88))</f>
        <v>76.960208640000047</v>
      </c>
      <c r="AI88" s="5"/>
      <c r="AJ88" s="5"/>
      <c r="AK88" s="7"/>
      <c r="AL88" s="7"/>
      <c r="AM88" s="4"/>
      <c r="AN88" s="4"/>
      <c r="AO88" s="4"/>
      <c r="AP88" s="4">
        <v>66</v>
      </c>
      <c r="AQ88" s="4"/>
      <c r="AR88" s="4"/>
      <c r="AS88" s="4"/>
      <c r="AT88" s="4">
        <f t="shared" ref="AT88:AT116" si="22">(-0.0618*AP88)+97.837</f>
        <v>93.758200000000002</v>
      </c>
      <c r="AU88" s="4">
        <f t="shared" ref="AU88:AU116" si="23">O88/(AT88/100)</f>
        <v>9.4711715881917531</v>
      </c>
      <c r="AV88">
        <f t="shared" ref="AV88:AV116" si="24">(1.1266*AU88^2)+(34.5207*AU88)-313.501</f>
        <v>114.50997565008782</v>
      </c>
    </row>
    <row r="89" spans="1:48" x14ac:dyDescent="0.2">
      <c r="A89" s="1">
        <v>44126</v>
      </c>
      <c r="B89" t="s">
        <v>430</v>
      </c>
      <c r="C89" t="s">
        <v>253</v>
      </c>
      <c r="D89">
        <v>46</v>
      </c>
      <c r="E89">
        <v>1</v>
      </c>
      <c r="F89">
        <v>1</v>
      </c>
      <c r="G89" t="s">
        <v>60</v>
      </c>
      <c r="H89" t="s">
        <v>212</v>
      </c>
      <c r="I89">
        <v>4.65E-2</v>
      </c>
      <c r="J89">
        <v>1.1000000000000001</v>
      </c>
      <c r="K89">
        <v>25.8</v>
      </c>
      <c r="L89" t="s">
        <v>61</v>
      </c>
      <c r="M89" t="s">
        <v>213</v>
      </c>
      <c r="N89">
        <v>0.49399999999999999</v>
      </c>
      <c r="O89">
        <v>8.3800000000000008</v>
      </c>
      <c r="P89">
        <v>59.7</v>
      </c>
      <c r="R89" s="4">
        <v>1</v>
      </c>
      <c r="S89" s="4">
        <v>1</v>
      </c>
      <c r="T89" s="4"/>
      <c r="U89" s="4">
        <f t="shared" si="16"/>
        <v>25.8</v>
      </c>
      <c r="V89" s="4">
        <f t="shared" si="17"/>
        <v>25.8</v>
      </c>
      <c r="W89" s="4">
        <f t="shared" si="18"/>
        <v>25.8</v>
      </c>
      <c r="X89" s="5"/>
      <c r="Y89" s="5"/>
      <c r="AD89" s="4">
        <v>3</v>
      </c>
      <c r="AE89" s="4" t="s">
        <v>471</v>
      </c>
      <c r="AF89">
        <f t="shared" si="20"/>
        <v>53.272455640000061</v>
      </c>
      <c r="AG89" s="6">
        <f t="shared" si="19"/>
        <v>53.272455640000061</v>
      </c>
      <c r="AH89" s="4">
        <f t="shared" si="21"/>
        <v>53.272455640000061</v>
      </c>
      <c r="AI89" s="5"/>
      <c r="AJ89" s="5"/>
      <c r="AO89" s="4"/>
      <c r="AP89" s="4">
        <v>67</v>
      </c>
      <c r="AQ89" s="4"/>
      <c r="AR89" s="4"/>
      <c r="AS89" s="4"/>
      <c r="AT89" s="4">
        <f t="shared" si="22"/>
        <v>93.696399999999997</v>
      </c>
      <c r="AU89" s="4">
        <f t="shared" si="23"/>
        <v>8.9437801238894998</v>
      </c>
      <c r="AV89">
        <f t="shared" si="24"/>
        <v>85.362639714940428</v>
      </c>
    </row>
    <row r="90" spans="1:48" x14ac:dyDescent="0.2">
      <c r="A90" s="1">
        <v>44126</v>
      </c>
      <c r="B90" t="s">
        <v>430</v>
      </c>
      <c r="C90" t="s">
        <v>254</v>
      </c>
      <c r="D90">
        <v>47</v>
      </c>
      <c r="E90">
        <v>1</v>
      </c>
      <c r="F90">
        <v>1</v>
      </c>
      <c r="G90" t="s">
        <v>60</v>
      </c>
      <c r="H90" t="s">
        <v>212</v>
      </c>
      <c r="I90">
        <v>5.7500000000000002E-2</v>
      </c>
      <c r="J90">
        <v>1.34</v>
      </c>
      <c r="K90">
        <v>33.299999999999997</v>
      </c>
      <c r="L90" t="s">
        <v>61</v>
      </c>
      <c r="M90" t="s">
        <v>213</v>
      </c>
      <c r="N90">
        <v>0.52100000000000002</v>
      </c>
      <c r="O90">
        <v>8.82</v>
      </c>
      <c r="P90">
        <v>90.4</v>
      </c>
      <c r="R90" s="4">
        <v>1</v>
      </c>
      <c r="S90" s="4">
        <v>1</v>
      </c>
      <c r="T90" s="4"/>
      <c r="U90" s="4">
        <f t="shared" si="16"/>
        <v>33.299999999999997</v>
      </c>
      <c r="V90" s="4">
        <f t="shared" si="17"/>
        <v>33.299999999999997</v>
      </c>
      <c r="W90" s="4">
        <f t="shared" si="18"/>
        <v>33.299999999999997</v>
      </c>
      <c r="X90" s="5"/>
      <c r="Y90" s="5"/>
      <c r="Z90" s="7"/>
      <c r="AA90" s="7"/>
      <c r="AB90" s="4"/>
      <c r="AC90" s="4"/>
      <c r="AD90" s="4">
        <v>3</v>
      </c>
      <c r="AE90" s="4" t="s">
        <v>471</v>
      </c>
      <c r="AF90">
        <f t="shared" si="20"/>
        <v>74.068096440000062</v>
      </c>
      <c r="AG90" s="6">
        <f t="shared" si="19"/>
        <v>74.068096440000062</v>
      </c>
      <c r="AH90" s="4">
        <f t="shared" si="21"/>
        <v>74.068096440000062</v>
      </c>
      <c r="AI90" s="5"/>
      <c r="AJ90" s="5"/>
      <c r="AK90" s="7"/>
      <c r="AL90" s="7"/>
      <c r="AM90" s="4"/>
      <c r="AN90" s="4"/>
      <c r="AO90" s="4"/>
      <c r="AP90" s="4">
        <v>68</v>
      </c>
      <c r="AQ90" s="4"/>
      <c r="AR90" s="4"/>
      <c r="AS90" s="4"/>
      <c r="AT90" s="4">
        <f t="shared" si="22"/>
        <v>93.634600000000006</v>
      </c>
      <c r="AU90" s="4">
        <f t="shared" si="23"/>
        <v>9.4195948933407099</v>
      </c>
      <c r="AV90">
        <f t="shared" si="24"/>
        <v>111.63183941225577</v>
      </c>
    </row>
    <row r="91" spans="1:48" x14ac:dyDescent="0.2">
      <c r="A91" s="1">
        <v>44126</v>
      </c>
      <c r="B91" t="s">
        <v>430</v>
      </c>
      <c r="C91" t="s">
        <v>429</v>
      </c>
      <c r="D91">
        <v>7</v>
      </c>
      <c r="E91">
        <v>1</v>
      </c>
      <c r="F91">
        <v>1</v>
      </c>
      <c r="G91" t="s">
        <v>60</v>
      </c>
      <c r="H91" t="s">
        <v>212</v>
      </c>
      <c r="I91">
        <v>4.5900000000000003E-2</v>
      </c>
      <c r="J91">
        <v>1.1299999999999999</v>
      </c>
      <c r="K91">
        <v>26.8</v>
      </c>
      <c r="L91" t="s">
        <v>61</v>
      </c>
      <c r="M91" t="s">
        <v>213</v>
      </c>
      <c r="N91">
        <v>0.55900000000000005</v>
      </c>
      <c r="O91">
        <v>9.5299999999999994</v>
      </c>
      <c r="P91">
        <v>139</v>
      </c>
      <c r="R91" s="4">
        <v>1</v>
      </c>
      <c r="S91" s="4">
        <v>1</v>
      </c>
      <c r="T91" s="4"/>
      <c r="U91" s="4">
        <f t="shared" si="16"/>
        <v>26.8</v>
      </c>
      <c r="V91" s="4">
        <f t="shared" si="17"/>
        <v>26.8</v>
      </c>
      <c r="W91" s="4">
        <f t="shared" si="18"/>
        <v>26.8</v>
      </c>
      <c r="X91" s="5">
        <f>100*(W91-25)/25</f>
        <v>7.200000000000002</v>
      </c>
      <c r="Y91" s="5" t="str">
        <f>IF((ABS(X91))&lt;=20,"PASS","FAIL")</f>
        <v>PASS</v>
      </c>
      <c r="Z91" s="7"/>
      <c r="AA91" s="7"/>
      <c r="AB91" s="7"/>
      <c r="AC91" s="7"/>
      <c r="AD91" s="4">
        <v>3</v>
      </c>
      <c r="AE91" s="4" t="s">
        <v>471</v>
      </c>
      <c r="AF91">
        <f t="shared" si="20"/>
        <v>109.15816729000002</v>
      </c>
      <c r="AG91" s="6">
        <f t="shared" si="19"/>
        <v>109.15816729000002</v>
      </c>
      <c r="AH91" s="4">
        <f t="shared" si="21"/>
        <v>109.15816729000002</v>
      </c>
      <c r="AI91" s="5">
        <f>100*(AH91-250)/250</f>
        <v>-56.336733083999995</v>
      </c>
      <c r="AJ91" s="5" t="str">
        <f>IF((ABS(AI91))&lt;=20,"PASS","FAIL")</f>
        <v>FAIL</v>
      </c>
      <c r="AK91" s="7"/>
      <c r="AL91" s="7"/>
      <c r="AM91" s="7"/>
      <c r="AN91" s="7"/>
      <c r="AO91" s="4"/>
      <c r="AP91" s="4">
        <v>69</v>
      </c>
      <c r="AQ91" s="4">
        <f t="shared" ref="AQ91:AQ143" si="25">O91</f>
        <v>9.5299999999999994</v>
      </c>
      <c r="AR91" s="4">
        <f t="shared" si="10"/>
        <v>0.84336283185840699</v>
      </c>
      <c r="AS91" s="4"/>
      <c r="AT91" s="4">
        <f t="shared" si="22"/>
        <v>93.572800000000001</v>
      </c>
      <c r="AU91" s="4">
        <f t="shared" si="23"/>
        <v>10.184583554195235</v>
      </c>
      <c r="AV91">
        <f t="shared" si="24"/>
        <v>154.93537463071533</v>
      </c>
    </row>
    <row r="92" spans="1:48" x14ac:dyDescent="0.2">
      <c r="A92" s="1">
        <v>44126</v>
      </c>
      <c r="B92" t="s">
        <v>430</v>
      </c>
      <c r="C92" t="s">
        <v>66</v>
      </c>
      <c r="D92" t="s">
        <v>11</v>
      </c>
      <c r="E92">
        <v>1</v>
      </c>
      <c r="F92">
        <v>1</v>
      </c>
      <c r="G92" t="s">
        <v>60</v>
      </c>
      <c r="H92" t="s">
        <v>212</v>
      </c>
      <c r="I92">
        <v>-1.3100000000000001E-2</v>
      </c>
      <c r="J92">
        <v>-0.29399999999999998</v>
      </c>
      <c r="K92">
        <v>-21</v>
      </c>
      <c r="L92" t="s">
        <v>61</v>
      </c>
      <c r="M92" t="s">
        <v>213</v>
      </c>
      <c r="N92">
        <v>-2.7499999999999998E-3</v>
      </c>
      <c r="O92">
        <v>-7.1800000000000003E-2</v>
      </c>
      <c r="P92">
        <v>-514</v>
      </c>
      <c r="R92" s="4">
        <v>1</v>
      </c>
      <c r="S92" s="4">
        <v>1</v>
      </c>
      <c r="T92" s="4"/>
      <c r="U92" s="4">
        <f t="shared" si="16"/>
        <v>-21</v>
      </c>
      <c r="V92" s="4">
        <f t="shared" si="17"/>
        <v>-21</v>
      </c>
      <c r="W92" s="4">
        <f t="shared" si="18"/>
        <v>-21</v>
      </c>
      <c r="X92" s="5"/>
      <c r="Y92" s="5"/>
      <c r="Z92" s="7"/>
      <c r="AA92" s="7"/>
      <c r="AB92" s="7"/>
      <c r="AC92" s="7"/>
      <c r="AD92" s="4">
        <v>3</v>
      </c>
      <c r="AE92" s="4" t="s">
        <v>471</v>
      </c>
      <c r="AF92">
        <f t="shared" si="20"/>
        <v>-205.04101004375599</v>
      </c>
      <c r="AG92" s="6">
        <f t="shared" si="19"/>
        <v>-205.04101004375599</v>
      </c>
      <c r="AH92" s="4">
        <f t="shared" si="21"/>
        <v>-205.04101004375599</v>
      </c>
      <c r="AI92" s="5"/>
      <c r="AJ92" s="5"/>
      <c r="AK92" s="7"/>
      <c r="AL92" s="7"/>
      <c r="AM92" s="7"/>
      <c r="AN92" s="7"/>
      <c r="AO92" s="4"/>
      <c r="AP92" s="4">
        <v>70</v>
      </c>
      <c r="AQ92" s="4"/>
      <c r="AR92" s="4"/>
      <c r="AS92" s="4"/>
      <c r="AT92" s="4">
        <f t="shared" si="22"/>
        <v>93.51100000000001</v>
      </c>
      <c r="AU92" s="4">
        <f t="shared" si="23"/>
        <v>-7.6782410625487907E-2</v>
      </c>
      <c r="AV92">
        <f t="shared" si="24"/>
        <v>-316.14494064871337</v>
      </c>
    </row>
    <row r="93" spans="1:48" x14ac:dyDescent="0.2">
      <c r="A93" s="1">
        <v>44126</v>
      </c>
      <c r="B93" t="s">
        <v>430</v>
      </c>
      <c r="C93" t="s">
        <v>255</v>
      </c>
      <c r="D93">
        <v>48</v>
      </c>
      <c r="E93">
        <v>1</v>
      </c>
      <c r="F93">
        <v>1</v>
      </c>
      <c r="G93" t="s">
        <v>60</v>
      </c>
      <c r="H93" t="s">
        <v>212</v>
      </c>
      <c r="I93">
        <v>0.13200000000000001</v>
      </c>
      <c r="J93">
        <v>2.68</v>
      </c>
      <c r="K93">
        <v>74.400000000000006</v>
      </c>
      <c r="L93" t="s">
        <v>61</v>
      </c>
      <c r="M93" t="s">
        <v>213</v>
      </c>
      <c r="N93">
        <v>0.58599999999999997</v>
      </c>
      <c r="O93">
        <v>9.98</v>
      </c>
      <c r="P93">
        <v>171</v>
      </c>
      <c r="R93" s="4">
        <v>1</v>
      </c>
      <c r="S93" s="4">
        <v>1</v>
      </c>
      <c r="T93" s="4"/>
      <c r="U93" s="4">
        <f t="shared" si="16"/>
        <v>74.400000000000006</v>
      </c>
      <c r="V93" s="4">
        <f t="shared" si="17"/>
        <v>74.400000000000006</v>
      </c>
      <c r="W93" s="4">
        <f t="shared" si="18"/>
        <v>74.400000000000006</v>
      </c>
      <c r="X93" s="5"/>
      <c r="Y93" s="5"/>
      <c r="AD93" s="4">
        <v>3</v>
      </c>
      <c r="AE93" s="4" t="s">
        <v>471</v>
      </c>
      <c r="AF93">
        <f t="shared" si="20"/>
        <v>132.37872124000009</v>
      </c>
      <c r="AG93" s="6">
        <f t="shared" si="19"/>
        <v>132.37872124000009</v>
      </c>
      <c r="AH93" s="4">
        <f t="shared" si="21"/>
        <v>132.37872124000009</v>
      </c>
      <c r="AI93" s="5"/>
      <c r="AJ93" s="5"/>
      <c r="AO93" s="4"/>
      <c r="AP93" s="4">
        <v>71</v>
      </c>
      <c r="AQ93" s="4"/>
      <c r="AR93" s="4"/>
      <c r="AS93" s="4"/>
      <c r="AT93" s="4">
        <f t="shared" si="22"/>
        <v>93.449200000000005</v>
      </c>
      <c r="AU93" s="4">
        <f t="shared" si="23"/>
        <v>10.679599183299588</v>
      </c>
      <c r="AV93">
        <f t="shared" si="24"/>
        <v>183.65929422430048</v>
      </c>
    </row>
    <row r="94" spans="1:48" x14ac:dyDescent="0.2">
      <c r="A94" s="1">
        <v>44126</v>
      </c>
      <c r="B94" t="s">
        <v>430</v>
      </c>
      <c r="C94" t="s">
        <v>256</v>
      </c>
      <c r="D94">
        <v>49</v>
      </c>
      <c r="E94">
        <v>1</v>
      </c>
      <c r="F94">
        <v>1</v>
      </c>
      <c r="G94" t="s">
        <v>60</v>
      </c>
      <c r="H94" t="s">
        <v>212</v>
      </c>
      <c r="I94">
        <v>5.7500000000000002E-2</v>
      </c>
      <c r="J94">
        <v>1.36</v>
      </c>
      <c r="K94">
        <v>34</v>
      </c>
      <c r="L94" t="s">
        <v>61</v>
      </c>
      <c r="M94" t="s">
        <v>213</v>
      </c>
      <c r="N94">
        <v>0.53200000000000003</v>
      </c>
      <c r="O94">
        <v>9.08</v>
      </c>
      <c r="P94">
        <v>108</v>
      </c>
      <c r="R94" s="4">
        <v>1</v>
      </c>
      <c r="S94" s="4">
        <v>1</v>
      </c>
      <c r="T94" s="4"/>
      <c r="U94" s="4">
        <f t="shared" si="16"/>
        <v>34</v>
      </c>
      <c r="V94" s="4">
        <f t="shared" si="17"/>
        <v>34</v>
      </c>
      <c r="W94" s="4">
        <f t="shared" si="18"/>
        <v>34</v>
      </c>
      <c r="Z94" s="7"/>
      <c r="AA94" s="7"/>
      <c r="AD94" s="4">
        <v>3</v>
      </c>
      <c r="AE94" s="4" t="s">
        <v>471</v>
      </c>
      <c r="AF94">
        <f t="shared" si="20"/>
        <v>86.698243840000004</v>
      </c>
      <c r="AG94" s="6">
        <f t="shared" si="19"/>
        <v>86.698243840000004</v>
      </c>
      <c r="AH94" s="4">
        <f t="shared" si="21"/>
        <v>86.698243840000004</v>
      </c>
      <c r="AK94" s="7"/>
      <c r="AL94" s="7"/>
      <c r="AO94" s="4"/>
      <c r="AP94" s="4">
        <v>72</v>
      </c>
      <c r="AQ94" s="4"/>
      <c r="AR94" s="4"/>
      <c r="AS94" s="4"/>
      <c r="AT94" s="4">
        <f t="shared" si="22"/>
        <v>93.3874</v>
      </c>
      <c r="AU94" s="4">
        <f t="shared" si="23"/>
        <v>9.722939068867964</v>
      </c>
      <c r="AV94">
        <f t="shared" si="24"/>
        <v>128.64540673932328</v>
      </c>
    </row>
    <row r="95" spans="1:48" x14ac:dyDescent="0.2">
      <c r="A95" s="1">
        <v>44126</v>
      </c>
      <c r="B95" t="s">
        <v>430</v>
      </c>
      <c r="C95" t="s">
        <v>257</v>
      </c>
      <c r="D95">
        <v>50</v>
      </c>
      <c r="E95">
        <v>1</v>
      </c>
      <c r="F95">
        <v>1</v>
      </c>
      <c r="G95" t="s">
        <v>60</v>
      </c>
      <c r="H95" t="s">
        <v>212</v>
      </c>
      <c r="I95">
        <v>6.1400000000000003E-2</v>
      </c>
      <c r="J95">
        <v>1.4</v>
      </c>
      <c r="K95">
        <v>35.4</v>
      </c>
      <c r="L95" t="s">
        <v>61</v>
      </c>
      <c r="M95" t="s">
        <v>213</v>
      </c>
      <c r="N95">
        <v>0.879</v>
      </c>
      <c r="O95">
        <v>14.9</v>
      </c>
      <c r="P95">
        <v>515</v>
      </c>
      <c r="R95" s="4">
        <v>1</v>
      </c>
      <c r="S95" s="4">
        <v>1</v>
      </c>
      <c r="T95" s="4"/>
      <c r="U95" s="4">
        <f t="shared" si="16"/>
        <v>35.4</v>
      </c>
      <c r="V95" s="4">
        <f t="shared" si="17"/>
        <v>35.4</v>
      </c>
      <c r="W95" s="4">
        <f t="shared" si="18"/>
        <v>35.4</v>
      </c>
      <c r="X95" s="5"/>
      <c r="Y95" s="5"/>
      <c r="Z95" s="7"/>
      <c r="AA95" s="7"/>
      <c r="AD95" s="4">
        <v>3</v>
      </c>
      <c r="AE95" s="4" t="s">
        <v>471</v>
      </c>
      <c r="AF95">
        <f t="shared" si="20"/>
        <v>435.87693100000013</v>
      </c>
      <c r="AG95" s="6">
        <f t="shared" si="19"/>
        <v>435.87693100000013</v>
      </c>
      <c r="AH95" s="4">
        <f t="shared" si="21"/>
        <v>435.87693100000013</v>
      </c>
      <c r="AI95" s="5"/>
      <c r="AJ95" s="5"/>
      <c r="AK95" s="7"/>
      <c r="AL95" s="7"/>
      <c r="AO95" s="4"/>
      <c r="AP95" s="4">
        <v>73</v>
      </c>
      <c r="AQ95" s="4"/>
      <c r="AR95" s="4"/>
      <c r="AS95" s="4"/>
      <c r="AT95" s="4">
        <f t="shared" si="22"/>
        <v>93.325600000000009</v>
      </c>
      <c r="AU95" s="4">
        <f t="shared" si="23"/>
        <v>15.965608578996545</v>
      </c>
      <c r="AV95">
        <f t="shared" si="24"/>
        <v>524.8140645845865</v>
      </c>
    </row>
    <row r="96" spans="1:48" x14ac:dyDescent="0.2">
      <c r="A96" s="1">
        <v>44126</v>
      </c>
      <c r="B96" t="s">
        <v>430</v>
      </c>
      <c r="C96" t="s">
        <v>258</v>
      </c>
      <c r="D96">
        <v>51</v>
      </c>
      <c r="E96">
        <v>1</v>
      </c>
      <c r="F96">
        <v>1</v>
      </c>
      <c r="G96" t="s">
        <v>60</v>
      </c>
      <c r="H96" t="s">
        <v>212</v>
      </c>
      <c r="I96">
        <v>3.4700000000000002E-2</v>
      </c>
      <c r="J96">
        <v>0.83899999999999997</v>
      </c>
      <c r="K96">
        <v>17.2</v>
      </c>
      <c r="L96" t="s">
        <v>61</v>
      </c>
      <c r="M96" t="s">
        <v>213</v>
      </c>
      <c r="N96">
        <v>0.41599999999999998</v>
      </c>
      <c r="O96">
        <v>7.04</v>
      </c>
      <c r="P96">
        <v>-32.1</v>
      </c>
      <c r="R96" s="4">
        <v>1</v>
      </c>
      <c r="S96" s="4">
        <v>1</v>
      </c>
      <c r="T96" s="4"/>
      <c r="U96" s="4">
        <f t="shared" si="16"/>
        <v>17.2</v>
      </c>
      <c r="V96" s="4">
        <f t="shared" si="17"/>
        <v>17.2</v>
      </c>
      <c r="W96" s="4">
        <f t="shared" si="18"/>
        <v>17.2</v>
      </c>
      <c r="AB96" s="7"/>
      <c r="AC96" s="7"/>
      <c r="AD96" s="4">
        <v>3</v>
      </c>
      <c r="AE96" s="4" t="s">
        <v>471</v>
      </c>
      <c r="AF96">
        <f t="shared" si="20"/>
        <v>-5.5800790399999869</v>
      </c>
      <c r="AG96" s="6">
        <f t="shared" si="19"/>
        <v>-5.5800790399999869</v>
      </c>
      <c r="AH96" s="4">
        <f t="shared" si="21"/>
        <v>-5.5800790399999869</v>
      </c>
      <c r="AM96" s="7"/>
      <c r="AN96" s="7"/>
      <c r="AO96" s="4"/>
      <c r="AP96" s="4">
        <v>74</v>
      </c>
      <c r="AQ96" s="4"/>
      <c r="AR96" s="4"/>
      <c r="AS96" s="4"/>
      <c r="AT96" s="4">
        <f t="shared" si="22"/>
        <v>93.263800000000003</v>
      </c>
      <c r="AU96" s="4">
        <f t="shared" si="23"/>
        <v>7.5484807610241056</v>
      </c>
      <c r="AV96">
        <f t="shared" si="24"/>
        <v>11.271014130459093</v>
      </c>
    </row>
    <row r="97" spans="1:48" x14ac:dyDescent="0.2">
      <c r="A97" s="1">
        <v>44126</v>
      </c>
      <c r="B97" t="s">
        <v>430</v>
      </c>
      <c r="C97" t="s">
        <v>259</v>
      </c>
      <c r="D97">
        <v>52</v>
      </c>
      <c r="E97">
        <v>1</v>
      </c>
      <c r="F97">
        <v>1</v>
      </c>
      <c r="G97" t="s">
        <v>60</v>
      </c>
      <c r="H97" t="s">
        <v>212</v>
      </c>
      <c r="I97">
        <v>5.1400000000000001E-2</v>
      </c>
      <c r="J97">
        <v>1.17</v>
      </c>
      <c r="K97">
        <v>28</v>
      </c>
      <c r="L97" t="s">
        <v>61</v>
      </c>
      <c r="M97" t="s">
        <v>213</v>
      </c>
      <c r="N97">
        <v>0.51900000000000002</v>
      </c>
      <c r="O97">
        <v>8.89</v>
      </c>
      <c r="P97">
        <v>94.8</v>
      </c>
      <c r="R97" s="4">
        <v>1</v>
      </c>
      <c r="S97" s="4">
        <v>1</v>
      </c>
      <c r="T97" s="4"/>
      <c r="U97" s="4">
        <f t="shared" si="16"/>
        <v>28</v>
      </c>
      <c r="V97" s="4">
        <f t="shared" si="17"/>
        <v>28</v>
      </c>
      <c r="W97" s="4">
        <f t="shared" si="18"/>
        <v>28</v>
      </c>
      <c r="X97" s="5"/>
      <c r="Y97" s="5"/>
      <c r="AD97" s="4">
        <v>3</v>
      </c>
      <c r="AE97" s="4" t="s">
        <v>471</v>
      </c>
      <c r="AF97">
        <f t="shared" si="20"/>
        <v>77.443542010000073</v>
      </c>
      <c r="AG97" s="6">
        <f t="shared" si="19"/>
        <v>77.443542010000073</v>
      </c>
      <c r="AH97" s="4">
        <f t="shared" si="21"/>
        <v>77.443542010000073</v>
      </c>
      <c r="AI97" s="5"/>
      <c r="AJ97" s="5"/>
      <c r="AO97" s="4"/>
      <c r="AP97" s="4">
        <v>75</v>
      </c>
      <c r="AQ97" s="4"/>
      <c r="AR97" s="4"/>
      <c r="AS97" s="4"/>
      <c r="AT97" s="4">
        <f t="shared" si="22"/>
        <v>93.201999999999998</v>
      </c>
      <c r="AU97" s="4">
        <f t="shared" si="23"/>
        <v>9.5384219222763473</v>
      </c>
      <c r="AV97">
        <f t="shared" si="24"/>
        <v>118.27175140403517</v>
      </c>
    </row>
    <row r="98" spans="1:48" x14ac:dyDescent="0.2">
      <c r="A98" s="1">
        <v>44126</v>
      </c>
      <c r="B98" t="s">
        <v>430</v>
      </c>
      <c r="C98" t="s">
        <v>260</v>
      </c>
      <c r="D98">
        <v>53</v>
      </c>
      <c r="E98">
        <v>1</v>
      </c>
      <c r="F98">
        <v>1</v>
      </c>
      <c r="G98" t="s">
        <v>60</v>
      </c>
      <c r="H98" t="s">
        <v>212</v>
      </c>
      <c r="I98">
        <v>7.4700000000000003E-2</v>
      </c>
      <c r="J98">
        <v>1.65</v>
      </c>
      <c r="K98">
        <v>43.2</v>
      </c>
      <c r="L98" t="s">
        <v>61</v>
      </c>
      <c r="M98" t="s">
        <v>213</v>
      </c>
      <c r="N98">
        <v>0.51400000000000001</v>
      </c>
      <c r="O98">
        <v>8.76</v>
      </c>
      <c r="P98">
        <v>86.3</v>
      </c>
      <c r="R98" s="4">
        <v>1</v>
      </c>
      <c r="S98" s="4">
        <v>1</v>
      </c>
      <c r="T98" s="4"/>
      <c r="U98" s="4">
        <f t="shared" si="16"/>
        <v>43.2</v>
      </c>
      <c r="V98" s="4">
        <f t="shared" si="17"/>
        <v>43.2</v>
      </c>
      <c r="W98" s="4">
        <f t="shared" si="18"/>
        <v>43.2</v>
      </c>
      <c r="Z98" s="7"/>
      <c r="AA98" s="7"/>
      <c r="AD98" s="4">
        <v>3</v>
      </c>
      <c r="AE98" s="4" t="s">
        <v>471</v>
      </c>
      <c r="AF98">
        <f t="shared" si="20"/>
        <v>71.189506560000012</v>
      </c>
      <c r="AG98" s="6">
        <f t="shared" si="19"/>
        <v>71.189506560000012</v>
      </c>
      <c r="AH98" s="4">
        <f t="shared" si="21"/>
        <v>71.189506560000012</v>
      </c>
      <c r="AK98" s="7"/>
      <c r="AL98" s="7"/>
      <c r="AO98" s="4"/>
      <c r="AP98" s="4">
        <v>76</v>
      </c>
      <c r="AQ98" s="4"/>
      <c r="AR98" s="4"/>
      <c r="AS98" s="4"/>
      <c r="AT98" s="4">
        <f t="shared" si="22"/>
        <v>93.140200000000007</v>
      </c>
      <c r="AU98" s="4">
        <f t="shared" si="23"/>
        <v>9.4051762826362832</v>
      </c>
      <c r="AV98">
        <f t="shared" si="24"/>
        <v>110.82830916635135</v>
      </c>
    </row>
    <row r="99" spans="1:48" x14ac:dyDescent="0.2">
      <c r="A99" s="1">
        <v>44126</v>
      </c>
      <c r="B99" t="s">
        <v>430</v>
      </c>
      <c r="C99" t="s">
        <v>261</v>
      </c>
      <c r="D99">
        <v>54</v>
      </c>
      <c r="E99">
        <v>1</v>
      </c>
      <c r="F99">
        <v>1</v>
      </c>
      <c r="G99" t="s">
        <v>60</v>
      </c>
      <c r="H99" t="s">
        <v>212</v>
      </c>
      <c r="I99">
        <v>2.7900000000000001E-2</v>
      </c>
      <c r="J99">
        <v>0.69299999999999995</v>
      </c>
      <c r="K99">
        <v>12.4</v>
      </c>
      <c r="L99" t="s">
        <v>61</v>
      </c>
      <c r="M99" t="s">
        <v>213</v>
      </c>
      <c r="N99">
        <v>0.27800000000000002</v>
      </c>
      <c r="O99">
        <v>4.7300000000000004</v>
      </c>
      <c r="P99">
        <v>-190</v>
      </c>
      <c r="R99" s="4">
        <v>1</v>
      </c>
      <c r="S99" s="4">
        <v>1</v>
      </c>
      <c r="T99" s="4"/>
      <c r="U99" s="4">
        <f t="shared" si="16"/>
        <v>12.4</v>
      </c>
      <c r="V99" s="4">
        <f t="shared" si="17"/>
        <v>12.4</v>
      </c>
      <c r="W99" s="4">
        <f t="shared" si="18"/>
        <v>12.4</v>
      </c>
      <c r="AB99" s="7"/>
      <c r="AC99" s="7"/>
      <c r="AD99" s="4">
        <v>3</v>
      </c>
      <c r="AE99" s="4" t="s">
        <v>471</v>
      </c>
      <c r="AF99">
        <f t="shared" si="20"/>
        <v>-91.199621509999972</v>
      </c>
      <c r="AG99" s="6">
        <f t="shared" si="19"/>
        <v>-91.199621509999972</v>
      </c>
      <c r="AH99" s="4">
        <f t="shared" si="21"/>
        <v>-91.199621509999972</v>
      </c>
      <c r="AM99" s="7"/>
      <c r="AN99" s="7"/>
      <c r="AO99" s="4"/>
      <c r="AP99" s="4">
        <v>77</v>
      </c>
      <c r="AQ99" s="4"/>
      <c r="AR99" s="4"/>
      <c r="AS99" s="4"/>
      <c r="AT99" s="4">
        <f t="shared" si="22"/>
        <v>93.078400000000002</v>
      </c>
      <c r="AU99" s="4">
        <f t="shared" si="23"/>
        <v>5.0817375459827412</v>
      </c>
      <c r="AV99">
        <f t="shared" si="24"/>
        <v>-108.98248065898355</v>
      </c>
    </row>
    <row r="100" spans="1:48" x14ac:dyDescent="0.2">
      <c r="A100" s="1">
        <v>44126</v>
      </c>
      <c r="B100" t="s">
        <v>430</v>
      </c>
      <c r="C100" t="s">
        <v>262</v>
      </c>
      <c r="D100">
        <v>55</v>
      </c>
      <c r="E100">
        <v>1</v>
      </c>
      <c r="F100">
        <v>1</v>
      </c>
      <c r="G100" t="s">
        <v>60</v>
      </c>
      <c r="H100" t="s">
        <v>212</v>
      </c>
      <c r="I100">
        <v>5.1999999999999998E-2</v>
      </c>
      <c r="J100">
        <v>1.17</v>
      </c>
      <c r="K100">
        <v>28</v>
      </c>
      <c r="L100" t="s">
        <v>61</v>
      </c>
      <c r="M100" t="s">
        <v>213</v>
      </c>
      <c r="N100">
        <v>0.45800000000000002</v>
      </c>
      <c r="O100">
        <v>7.83</v>
      </c>
      <c r="P100">
        <v>22</v>
      </c>
      <c r="R100" s="4">
        <v>1</v>
      </c>
      <c r="S100" s="4">
        <v>1</v>
      </c>
      <c r="T100" s="4"/>
      <c r="U100" s="4">
        <f t="shared" si="16"/>
        <v>28</v>
      </c>
      <c r="V100" s="4">
        <f t="shared" si="17"/>
        <v>28</v>
      </c>
      <c r="W100" s="4">
        <f t="shared" si="18"/>
        <v>28</v>
      </c>
      <c r="X100" s="5"/>
      <c r="Y100" s="5"/>
      <c r="Z100" s="7">
        <f>ABS(100*ABS(W100-W94)/AVERAGE(W100,W94))</f>
        <v>19.35483870967742</v>
      </c>
      <c r="AA100" s="7" t="str">
        <f>IF(W100&gt;10, (IF((AND(Z100&gt;=0,Z100&lt;=20)=TRUE),"PASS","FAIL")),(IF((AND(Z100&gt;=0,Z100&lt;=50)=TRUE),"PASS","FAIL")))</f>
        <v>PASS</v>
      </c>
      <c r="AB100" s="7"/>
      <c r="AC100" s="7"/>
      <c r="AD100" s="4">
        <v>3</v>
      </c>
      <c r="AE100" s="4" t="s">
        <v>471</v>
      </c>
      <c r="AF100">
        <f t="shared" si="20"/>
        <v>28.300530090000024</v>
      </c>
      <c r="AG100" s="6">
        <f t="shared" si="19"/>
        <v>28.300530090000024</v>
      </c>
      <c r="AH100" s="4">
        <f t="shared" si="21"/>
        <v>28.300530090000024</v>
      </c>
      <c r="AI100" s="5"/>
      <c r="AJ100" s="5"/>
      <c r="AK100" s="7">
        <f>ABS(100*ABS(AH100-AH94)/AVERAGE(AH100,AH94))</f>
        <v>101.56232410885839</v>
      </c>
      <c r="AL100" s="7" t="str">
        <f>IF(AH100&gt;10, (IF((AND(AK100&gt;=0,AK100&lt;=20)=TRUE),"PASS","FAIL")),(IF((AND(AK100&gt;=0,AK100&lt;=50)=TRUE),"PASS","FAIL")))</f>
        <v>FAIL</v>
      </c>
      <c r="AM100" s="7"/>
      <c r="AN100" s="7"/>
      <c r="AO100" s="4"/>
      <c r="AP100" s="4">
        <v>78</v>
      </c>
      <c r="AQ100" s="4"/>
      <c r="AR100" s="4"/>
      <c r="AS100" s="4"/>
      <c r="AT100" s="4">
        <f t="shared" si="22"/>
        <v>93.016599999999997</v>
      </c>
      <c r="AU100" s="4">
        <f t="shared" si="23"/>
        <v>8.4178522973318746</v>
      </c>
      <c r="AV100">
        <f t="shared" si="24"/>
        <v>56.920297142341383</v>
      </c>
    </row>
    <row r="101" spans="1:48" x14ac:dyDescent="0.2">
      <c r="A101" s="1">
        <v>44126</v>
      </c>
      <c r="B101" t="s">
        <v>430</v>
      </c>
      <c r="C101" t="s">
        <v>263</v>
      </c>
      <c r="D101">
        <v>56</v>
      </c>
      <c r="E101">
        <v>1</v>
      </c>
      <c r="F101">
        <v>1</v>
      </c>
      <c r="G101" t="s">
        <v>60</v>
      </c>
      <c r="H101" t="s">
        <v>212</v>
      </c>
      <c r="I101">
        <v>7.2099999999999997E-2</v>
      </c>
      <c r="J101">
        <v>1.55</v>
      </c>
      <c r="K101">
        <v>40.1</v>
      </c>
      <c r="L101" t="s">
        <v>61</v>
      </c>
      <c r="M101" t="s">
        <v>213</v>
      </c>
      <c r="N101">
        <v>0.502</v>
      </c>
      <c r="O101">
        <v>8.56</v>
      </c>
      <c r="P101">
        <v>72.400000000000006</v>
      </c>
      <c r="R101" s="4">
        <v>1</v>
      </c>
      <c r="S101" s="4">
        <v>1</v>
      </c>
      <c r="T101" s="4"/>
      <c r="U101" s="4">
        <f t="shared" si="16"/>
        <v>40.1</v>
      </c>
      <c r="V101" s="4">
        <f t="shared" si="17"/>
        <v>40.1</v>
      </c>
      <c r="W101" s="4">
        <f t="shared" si="18"/>
        <v>40.1</v>
      </c>
      <c r="Z101" s="7"/>
      <c r="AA101" s="7"/>
      <c r="AB101" s="7">
        <f>100*((W101*10250)-(W99*10000))/(1000*250)</f>
        <v>114.81</v>
      </c>
      <c r="AC101" s="7" t="str">
        <f>IF(W101&gt;30, (IF((AND(AB101&gt;=80,AB101&lt;=120)=TRUE),"PASS","FAIL")),(IF((AND(AB101&gt;=50,AB101&lt;=150)=TRUE),"PASS","FAIL")))</f>
        <v>PASS</v>
      </c>
      <c r="AD101" s="4">
        <v>3</v>
      </c>
      <c r="AE101" s="4" t="s">
        <v>471</v>
      </c>
      <c r="AF101">
        <f t="shared" si="20"/>
        <v>61.691868160000041</v>
      </c>
      <c r="AG101" s="6">
        <f t="shared" si="19"/>
        <v>61.691868160000041</v>
      </c>
      <c r="AH101" s="4">
        <f t="shared" si="21"/>
        <v>61.691868160000041</v>
      </c>
      <c r="AK101" s="7"/>
      <c r="AL101" s="7"/>
      <c r="AM101" s="7">
        <f>100*((AH101*10250)-(AH99*10000))/(10000*250)</f>
        <v>61.773514549599994</v>
      </c>
      <c r="AN101" s="7" t="str">
        <f>IF(AH101&gt;30, (IF((AND(AM101&gt;=80,AM101&lt;=120)=TRUE),"PASS","FAIL")),(IF((AND(AM101&gt;=50,AM101&lt;=150)=TRUE),"PASS","FAIL")))</f>
        <v>FAIL</v>
      </c>
      <c r="AO101" s="4"/>
      <c r="AP101" s="4">
        <v>79</v>
      </c>
      <c r="AQ101" s="4"/>
      <c r="AR101" s="4"/>
      <c r="AS101" s="4"/>
      <c r="AT101" s="4">
        <f t="shared" si="22"/>
        <v>92.954800000000006</v>
      </c>
      <c r="AU101" s="4">
        <f t="shared" si="23"/>
        <v>9.2087767388020847</v>
      </c>
      <c r="AV101">
        <f t="shared" si="24"/>
        <v>99.929866830845469</v>
      </c>
    </row>
    <row r="102" spans="1:48" x14ac:dyDescent="0.2">
      <c r="A102" s="1">
        <v>44126</v>
      </c>
      <c r="B102" t="s">
        <v>430</v>
      </c>
      <c r="C102" t="s">
        <v>264</v>
      </c>
      <c r="D102">
        <v>57</v>
      </c>
      <c r="E102">
        <v>1</v>
      </c>
      <c r="F102">
        <v>1</v>
      </c>
      <c r="G102" t="s">
        <v>60</v>
      </c>
      <c r="H102" t="s">
        <v>212</v>
      </c>
      <c r="I102">
        <v>7.5700000000000003E-2</v>
      </c>
      <c r="J102">
        <v>1.65</v>
      </c>
      <c r="K102">
        <v>43.1</v>
      </c>
      <c r="L102" t="s">
        <v>61</v>
      </c>
      <c r="M102" t="s">
        <v>213</v>
      </c>
      <c r="N102">
        <v>0.51500000000000001</v>
      </c>
      <c r="O102">
        <v>8.74</v>
      </c>
      <c r="P102">
        <v>84.8</v>
      </c>
      <c r="R102" s="4">
        <v>1</v>
      </c>
      <c r="S102" s="4">
        <v>1</v>
      </c>
      <c r="T102" s="4"/>
      <c r="U102" s="4">
        <f t="shared" si="16"/>
        <v>43.1</v>
      </c>
      <c r="V102" s="4">
        <f t="shared" si="17"/>
        <v>43.1</v>
      </c>
      <c r="W102" s="4">
        <f t="shared" si="18"/>
        <v>43.1</v>
      </c>
      <c r="AD102" s="4">
        <v>3</v>
      </c>
      <c r="AE102" s="4" t="s">
        <v>471</v>
      </c>
      <c r="AF102">
        <f t="shared" si="20"/>
        <v>70.23298156000007</v>
      </c>
      <c r="AG102" s="6">
        <f t="shared" si="19"/>
        <v>70.23298156000007</v>
      </c>
      <c r="AH102" s="4">
        <f t="shared" si="21"/>
        <v>70.23298156000007</v>
      </c>
      <c r="AO102" s="4"/>
      <c r="AP102" s="4">
        <v>80</v>
      </c>
      <c r="AQ102" s="4"/>
      <c r="AR102" s="4"/>
      <c r="AS102" s="4"/>
      <c r="AT102" s="4">
        <f t="shared" si="22"/>
        <v>92.893000000000001</v>
      </c>
      <c r="AU102" s="4">
        <f t="shared" si="23"/>
        <v>9.4086744964636733</v>
      </c>
      <c r="AV102">
        <f t="shared" si="24"/>
        <v>111.02321699227889</v>
      </c>
    </row>
    <row r="103" spans="1:48" x14ac:dyDescent="0.2">
      <c r="A103" s="1">
        <v>44126</v>
      </c>
      <c r="B103" t="s">
        <v>430</v>
      </c>
      <c r="C103" t="s">
        <v>429</v>
      </c>
      <c r="D103">
        <v>7</v>
      </c>
      <c r="E103">
        <v>1</v>
      </c>
      <c r="F103">
        <v>1</v>
      </c>
      <c r="G103" t="s">
        <v>60</v>
      </c>
      <c r="H103" t="s">
        <v>212</v>
      </c>
      <c r="I103">
        <v>4.65E-2</v>
      </c>
      <c r="J103">
        <v>1.1100000000000001</v>
      </c>
      <c r="K103">
        <v>25.9</v>
      </c>
      <c r="L103" t="s">
        <v>61</v>
      </c>
      <c r="M103" t="s">
        <v>213</v>
      </c>
      <c r="N103">
        <v>0.53200000000000003</v>
      </c>
      <c r="O103">
        <v>9.14</v>
      </c>
      <c r="P103">
        <v>112</v>
      </c>
      <c r="R103" s="4">
        <v>1</v>
      </c>
      <c r="S103" s="4">
        <v>1</v>
      </c>
      <c r="T103" s="4"/>
      <c r="U103" s="4">
        <f t="shared" si="16"/>
        <v>25.9</v>
      </c>
      <c r="V103" s="4">
        <f t="shared" si="17"/>
        <v>25.9</v>
      </c>
      <c r="W103" s="4">
        <f t="shared" si="18"/>
        <v>25.9</v>
      </c>
      <c r="X103" s="5">
        <f>100*(W103-25)/25</f>
        <v>3.5999999999999943</v>
      </c>
      <c r="Y103" s="5" t="str">
        <f>IF((ABS(X103))&lt;=20,"PASS","FAIL")</f>
        <v>PASS</v>
      </c>
      <c r="AD103" s="4">
        <v>3</v>
      </c>
      <c r="AE103" s="4" t="s">
        <v>471</v>
      </c>
      <c r="AF103">
        <f t="shared" si="20"/>
        <v>89.648952760000014</v>
      </c>
      <c r="AG103" s="6">
        <f t="shared" si="19"/>
        <v>89.648952760000014</v>
      </c>
      <c r="AH103" s="4">
        <f t="shared" si="21"/>
        <v>89.648952760000014</v>
      </c>
      <c r="AI103" s="5">
        <f>100*(AH103-250)/250</f>
        <v>-64.140418896</v>
      </c>
      <c r="AJ103" s="5" t="str">
        <f>IF((ABS(AI103))&lt;=20,"PASS","FAIL")</f>
        <v>FAIL</v>
      </c>
      <c r="AO103" s="4"/>
      <c r="AP103" s="4">
        <v>81</v>
      </c>
      <c r="AQ103" s="4">
        <f t="shared" si="25"/>
        <v>9.14</v>
      </c>
      <c r="AR103" s="4">
        <f t="shared" si="10"/>
        <v>0.80884955752212384</v>
      </c>
      <c r="AS103" s="4"/>
      <c r="AT103" s="4">
        <f t="shared" si="22"/>
        <v>92.83120000000001</v>
      </c>
      <c r="AU103" s="4">
        <f t="shared" si="23"/>
        <v>9.8458276958608728</v>
      </c>
      <c r="AV103">
        <f t="shared" si="24"/>
        <v>135.59683205098463</v>
      </c>
    </row>
    <row r="104" spans="1:48" x14ac:dyDescent="0.2">
      <c r="A104" s="1">
        <v>44126</v>
      </c>
      <c r="B104" t="s">
        <v>430</v>
      </c>
      <c r="C104" t="s">
        <v>66</v>
      </c>
      <c r="D104" t="s">
        <v>11</v>
      </c>
      <c r="E104">
        <v>1</v>
      </c>
      <c r="F104">
        <v>1</v>
      </c>
      <c r="G104" t="s">
        <v>60</v>
      </c>
      <c r="H104" t="s">
        <v>212</v>
      </c>
      <c r="I104">
        <v>1.1499999999999999</v>
      </c>
      <c r="J104">
        <v>3.06</v>
      </c>
      <c r="K104">
        <v>85.6</v>
      </c>
      <c r="L104" t="s">
        <v>61</v>
      </c>
      <c r="M104" t="s">
        <v>213</v>
      </c>
      <c r="N104">
        <v>6.96E-3</v>
      </c>
      <c r="O104">
        <v>-1.1599999999999999E-2</v>
      </c>
      <c r="P104">
        <v>-510</v>
      </c>
      <c r="R104" s="4">
        <v>1</v>
      </c>
      <c r="S104" s="4">
        <v>1</v>
      </c>
      <c r="T104" s="4"/>
      <c r="U104" s="4">
        <f t="shared" si="16"/>
        <v>85.6</v>
      </c>
      <c r="V104" s="4">
        <f t="shared" si="17"/>
        <v>85.6</v>
      </c>
      <c r="W104" s="4">
        <f t="shared" si="18"/>
        <v>85.6</v>
      </c>
      <c r="X104" s="5"/>
      <c r="Y104" s="5"/>
      <c r="Z104" s="7"/>
      <c r="AA104" s="7"/>
      <c r="AB104" s="4"/>
      <c r="AC104" s="4"/>
      <c r="AD104" s="4">
        <v>3</v>
      </c>
      <c r="AE104" s="4" t="s">
        <v>471</v>
      </c>
      <c r="AF104">
        <f t="shared" si="20"/>
        <v>-204.14987748286399</v>
      </c>
      <c r="AG104" s="6">
        <f t="shared" si="19"/>
        <v>-204.14987748286399</v>
      </c>
      <c r="AH104" s="4">
        <f t="shared" si="21"/>
        <v>-204.14987748286399</v>
      </c>
      <c r="AI104" s="5"/>
      <c r="AJ104" s="5"/>
      <c r="AK104" s="7"/>
      <c r="AL104" s="7"/>
      <c r="AM104" s="4"/>
      <c r="AN104" s="4"/>
      <c r="AO104" s="4"/>
      <c r="AP104" s="4">
        <v>82</v>
      </c>
      <c r="AQ104" s="4"/>
      <c r="AR104" s="4"/>
      <c r="AS104" s="4"/>
      <c r="AT104" s="4">
        <f t="shared" si="22"/>
        <v>92.769400000000005</v>
      </c>
      <c r="AU104" s="4">
        <f t="shared" si="23"/>
        <v>-1.2504123126806899E-2</v>
      </c>
      <c r="AV104">
        <f t="shared" si="24"/>
        <v>-313.93247493582652</v>
      </c>
    </row>
    <row r="105" spans="1:48" x14ac:dyDescent="0.2">
      <c r="A105" s="1">
        <v>44126</v>
      </c>
      <c r="B105" t="s">
        <v>430</v>
      </c>
      <c r="C105" t="s">
        <v>265</v>
      </c>
      <c r="D105">
        <v>58</v>
      </c>
      <c r="E105">
        <v>1</v>
      </c>
      <c r="F105">
        <v>1</v>
      </c>
      <c r="G105" t="s">
        <v>60</v>
      </c>
      <c r="H105" t="s">
        <v>212</v>
      </c>
      <c r="I105">
        <v>2.47E-2</v>
      </c>
      <c r="J105">
        <v>0.32300000000000001</v>
      </c>
      <c r="K105">
        <v>8.5500000000000007E-2</v>
      </c>
      <c r="L105" t="s">
        <v>61</v>
      </c>
      <c r="M105" t="s">
        <v>213</v>
      </c>
      <c r="N105">
        <v>0.41399999999999998</v>
      </c>
      <c r="O105">
        <v>7.08</v>
      </c>
      <c r="P105">
        <v>-29.4</v>
      </c>
      <c r="R105" s="4">
        <v>1</v>
      </c>
      <c r="S105" s="4">
        <v>1</v>
      </c>
      <c r="T105" s="4"/>
      <c r="U105" s="4">
        <f t="shared" si="16"/>
        <v>8.5500000000000007E-2</v>
      </c>
      <c r="V105" s="4">
        <f t="shared" si="17"/>
        <v>8.5500000000000007E-2</v>
      </c>
      <c r="W105" s="4">
        <f t="shared" si="18"/>
        <v>8.5500000000000007E-2</v>
      </c>
      <c r="X105" s="5"/>
      <c r="Y105" s="5"/>
      <c r="Z105" s="4"/>
      <c r="AA105" s="4"/>
      <c r="AB105" s="7"/>
      <c r="AC105" s="7"/>
      <c r="AD105" s="4">
        <v>3</v>
      </c>
      <c r="AE105" s="4" t="s">
        <v>471</v>
      </c>
      <c r="AF105">
        <f t="shared" si="20"/>
        <v>-3.9209481599999663</v>
      </c>
      <c r="AG105" s="6">
        <f t="shared" si="19"/>
        <v>-3.9209481599999663</v>
      </c>
      <c r="AH105" s="4">
        <f t="shared" si="21"/>
        <v>-3.9209481599999663</v>
      </c>
      <c r="AI105" s="5"/>
      <c r="AJ105" s="5"/>
      <c r="AK105" s="4"/>
      <c r="AL105" s="4"/>
      <c r="AM105" s="7"/>
      <c r="AN105" s="7"/>
      <c r="AO105" s="4"/>
      <c r="AP105" s="4">
        <v>83</v>
      </c>
      <c r="AQ105" s="4"/>
      <c r="AR105" s="4"/>
      <c r="AS105" s="4"/>
      <c r="AT105" s="4">
        <f t="shared" si="22"/>
        <v>92.707599999999999</v>
      </c>
      <c r="AU105" s="4">
        <f t="shared" si="23"/>
        <v>7.6369143414347906</v>
      </c>
      <c r="AV105">
        <f t="shared" si="24"/>
        <v>15.83671308413534</v>
      </c>
    </row>
    <row r="106" spans="1:48" x14ac:dyDescent="0.2">
      <c r="A106" s="1">
        <v>44126</v>
      </c>
      <c r="B106" t="s">
        <v>430</v>
      </c>
      <c r="C106" t="s">
        <v>266</v>
      </c>
      <c r="D106">
        <v>59</v>
      </c>
      <c r="E106">
        <v>1</v>
      </c>
      <c r="F106">
        <v>1</v>
      </c>
      <c r="G106" t="s">
        <v>60</v>
      </c>
      <c r="H106" t="s">
        <v>212</v>
      </c>
      <c r="I106">
        <v>0.32700000000000001</v>
      </c>
      <c r="J106">
        <v>6.23</v>
      </c>
      <c r="K106">
        <v>168</v>
      </c>
      <c r="L106" t="s">
        <v>61</v>
      </c>
      <c r="M106" t="s">
        <v>213</v>
      </c>
      <c r="N106">
        <v>0.96499999999999997</v>
      </c>
      <c r="O106">
        <v>16.600000000000001</v>
      </c>
      <c r="P106">
        <v>631</v>
      </c>
      <c r="R106" s="4">
        <v>1</v>
      </c>
      <c r="S106" s="4">
        <v>1</v>
      </c>
      <c r="T106" s="4"/>
      <c r="U106" s="4">
        <f t="shared" si="16"/>
        <v>168</v>
      </c>
      <c r="V106" s="4">
        <f t="shared" si="17"/>
        <v>168</v>
      </c>
      <c r="W106" s="4">
        <f t="shared" si="18"/>
        <v>168</v>
      </c>
      <c r="X106" s="5"/>
      <c r="Y106" s="5"/>
      <c r="Z106" s="7"/>
      <c r="AA106" s="7"/>
      <c r="AB106" s="5"/>
      <c r="AC106" s="5"/>
      <c r="AD106" s="4">
        <v>3</v>
      </c>
      <c r="AE106" s="4" t="s">
        <v>471</v>
      </c>
      <c r="AF106">
        <f t="shared" si="20"/>
        <v>561.88033600000017</v>
      </c>
      <c r="AG106" s="6">
        <f t="shared" si="19"/>
        <v>561.88033600000017</v>
      </c>
      <c r="AH106" s="4">
        <f t="shared" si="21"/>
        <v>561.88033600000017</v>
      </c>
      <c r="AI106" s="5"/>
      <c r="AJ106" s="5"/>
      <c r="AK106" s="7"/>
      <c r="AL106" s="7"/>
      <c r="AM106" s="5"/>
      <c r="AN106" s="5"/>
      <c r="AO106" s="4"/>
      <c r="AP106" s="4">
        <v>84</v>
      </c>
      <c r="AQ106" s="4"/>
      <c r="AR106" s="4"/>
      <c r="AS106" s="4"/>
      <c r="AT106" s="4">
        <f t="shared" si="22"/>
        <v>92.645800000000008</v>
      </c>
      <c r="AU106" s="4">
        <f t="shared" si="23"/>
        <v>17.917703770705202</v>
      </c>
      <c r="AV106">
        <f t="shared" si="24"/>
        <v>666.71896909743305</v>
      </c>
    </row>
    <row r="107" spans="1:48" x14ac:dyDescent="0.2">
      <c r="A107" s="1">
        <v>44126</v>
      </c>
      <c r="B107" t="s">
        <v>430</v>
      </c>
      <c r="C107" t="s">
        <v>267</v>
      </c>
      <c r="D107">
        <v>60</v>
      </c>
      <c r="E107">
        <v>1</v>
      </c>
      <c r="F107">
        <v>1</v>
      </c>
      <c r="G107" t="s">
        <v>60</v>
      </c>
      <c r="H107" t="s">
        <v>212</v>
      </c>
      <c r="I107">
        <v>0.60799999999999998</v>
      </c>
      <c r="J107">
        <v>11.3</v>
      </c>
      <c r="K107">
        <v>265</v>
      </c>
      <c r="L107" t="s">
        <v>61</v>
      </c>
      <c r="M107" t="s">
        <v>213</v>
      </c>
      <c r="N107">
        <v>0.81899999999999995</v>
      </c>
      <c r="O107">
        <v>14.1</v>
      </c>
      <c r="P107">
        <v>460</v>
      </c>
      <c r="R107" s="4">
        <v>1</v>
      </c>
      <c r="S107" s="4">
        <v>1</v>
      </c>
      <c r="T107" s="4"/>
      <c r="U107" s="4">
        <f t="shared" si="16"/>
        <v>265</v>
      </c>
      <c r="V107" s="4">
        <f t="shared" si="17"/>
        <v>265</v>
      </c>
      <c r="W107" s="4">
        <f t="shared" si="18"/>
        <v>265</v>
      </c>
      <c r="Z107" s="7"/>
      <c r="AA107" s="7"/>
      <c r="AD107" s="4">
        <v>3</v>
      </c>
      <c r="AE107" s="4" t="s">
        <v>471</v>
      </c>
      <c r="AF107">
        <f t="shared" si="20"/>
        <v>380.33741099999997</v>
      </c>
      <c r="AG107" s="6">
        <f t="shared" si="19"/>
        <v>380.33741099999997</v>
      </c>
      <c r="AH107" s="4">
        <f t="shared" si="21"/>
        <v>380.33741099999997</v>
      </c>
      <c r="AK107" s="7"/>
      <c r="AL107" s="7"/>
      <c r="AO107" s="4"/>
      <c r="AP107" s="4">
        <v>85</v>
      </c>
      <c r="AQ107" s="4"/>
      <c r="AR107" s="4"/>
      <c r="AS107" s="4"/>
      <c r="AT107" s="4">
        <f t="shared" si="22"/>
        <v>92.584000000000003</v>
      </c>
      <c r="AU107" s="4">
        <f t="shared" si="23"/>
        <v>15.229413289553269</v>
      </c>
      <c r="AV107">
        <f t="shared" si="24"/>
        <v>473.52701117833647</v>
      </c>
    </row>
    <row r="108" spans="1:48" x14ac:dyDescent="0.2">
      <c r="A108" s="1">
        <v>44126</v>
      </c>
      <c r="B108" t="s">
        <v>430</v>
      </c>
      <c r="C108" t="s">
        <v>268</v>
      </c>
      <c r="D108">
        <v>61</v>
      </c>
      <c r="E108">
        <v>1</v>
      </c>
      <c r="F108">
        <v>1</v>
      </c>
      <c r="G108" t="s">
        <v>60</v>
      </c>
      <c r="H108" t="s">
        <v>212</v>
      </c>
      <c r="I108">
        <v>6.1699999999999998E-2</v>
      </c>
      <c r="J108">
        <v>1.37</v>
      </c>
      <c r="K108">
        <v>34.299999999999997</v>
      </c>
      <c r="L108" t="s">
        <v>61</v>
      </c>
      <c r="M108" t="s">
        <v>213</v>
      </c>
      <c r="N108">
        <v>0.89300000000000002</v>
      </c>
      <c r="O108">
        <v>15.3</v>
      </c>
      <c r="P108">
        <v>541</v>
      </c>
      <c r="R108" s="4">
        <v>1</v>
      </c>
      <c r="S108" s="4">
        <v>1</v>
      </c>
      <c r="T108" s="4"/>
      <c r="U108" s="4">
        <f t="shared" si="16"/>
        <v>34.299999999999997</v>
      </c>
      <c r="V108" s="4">
        <f t="shared" si="17"/>
        <v>34.299999999999997</v>
      </c>
      <c r="W108" s="4">
        <f t="shared" si="18"/>
        <v>34.299999999999997</v>
      </c>
      <c r="Z108" s="7"/>
      <c r="AA108" s="7"/>
      <c r="AB108" s="7"/>
      <c r="AC108" s="7"/>
      <c r="AD108" s="4">
        <v>3</v>
      </c>
      <c r="AE108" s="4" t="s">
        <v>471</v>
      </c>
      <c r="AF108">
        <f t="shared" si="20"/>
        <v>464.54817900000012</v>
      </c>
      <c r="AG108" s="6">
        <f t="shared" si="19"/>
        <v>464.54817900000012</v>
      </c>
      <c r="AH108" s="4">
        <f t="shared" si="21"/>
        <v>464.54817900000012</v>
      </c>
      <c r="AK108" s="7"/>
      <c r="AL108" s="7"/>
      <c r="AM108" s="7"/>
      <c r="AN108" s="7"/>
      <c r="AO108" s="4"/>
      <c r="AP108" s="4">
        <v>86</v>
      </c>
      <c r="AQ108" s="4"/>
      <c r="AR108" s="4"/>
      <c r="AS108" s="4"/>
      <c r="AT108" s="4">
        <f t="shared" si="22"/>
        <v>92.522199999999998</v>
      </c>
      <c r="AU108" s="4">
        <f t="shared" si="23"/>
        <v>16.536571763317344</v>
      </c>
      <c r="AV108">
        <f t="shared" si="24"/>
        <v>565.431047392805</v>
      </c>
    </row>
    <row r="109" spans="1:48" x14ac:dyDescent="0.2">
      <c r="A109" s="1">
        <v>44126</v>
      </c>
      <c r="B109" t="s">
        <v>430</v>
      </c>
      <c r="C109" t="s">
        <v>269</v>
      </c>
      <c r="D109">
        <v>62</v>
      </c>
      <c r="E109">
        <v>1</v>
      </c>
      <c r="F109">
        <v>1</v>
      </c>
      <c r="G109" t="s">
        <v>60</v>
      </c>
      <c r="H109" t="s">
        <v>212</v>
      </c>
      <c r="I109">
        <v>7.0499999999999993E-2</v>
      </c>
      <c r="J109">
        <v>1.55</v>
      </c>
      <c r="K109">
        <v>40</v>
      </c>
      <c r="L109" t="s">
        <v>61</v>
      </c>
      <c r="M109" t="s">
        <v>213</v>
      </c>
      <c r="N109">
        <v>1.07</v>
      </c>
      <c r="O109">
        <v>18.2</v>
      </c>
      <c r="P109">
        <v>749</v>
      </c>
      <c r="R109" s="4">
        <v>1</v>
      </c>
      <c r="S109" s="4">
        <v>1</v>
      </c>
      <c r="T109" s="4"/>
      <c r="U109" s="4">
        <f t="shared" si="16"/>
        <v>40</v>
      </c>
      <c r="V109" s="4">
        <f t="shared" si="17"/>
        <v>40</v>
      </c>
      <c r="W109" s="4">
        <f t="shared" si="18"/>
        <v>40</v>
      </c>
      <c r="X109" s="5"/>
      <c r="Y109" s="5"/>
      <c r="AD109" s="4">
        <v>3</v>
      </c>
      <c r="AE109" s="4" t="s">
        <v>471</v>
      </c>
      <c r="AF109">
        <f t="shared" si="20"/>
        <v>690.38814400000001</v>
      </c>
      <c r="AG109" s="6">
        <f t="shared" si="19"/>
        <v>690.38814400000001</v>
      </c>
      <c r="AH109" s="4">
        <f t="shared" si="21"/>
        <v>690.38814400000001</v>
      </c>
      <c r="AI109" s="5"/>
      <c r="AJ109" s="5"/>
      <c r="AO109" s="4"/>
      <c r="AP109" s="4">
        <v>87</v>
      </c>
      <c r="AQ109" s="4"/>
      <c r="AR109" s="4"/>
      <c r="AS109" s="4"/>
      <c r="AT109" s="4">
        <f t="shared" si="22"/>
        <v>92.460400000000007</v>
      </c>
      <c r="AU109" s="4">
        <f t="shared" si="23"/>
        <v>19.684102599599392</v>
      </c>
      <c r="AV109">
        <f t="shared" si="24"/>
        <v>802.52482488773308</v>
      </c>
    </row>
    <row r="110" spans="1:48" x14ac:dyDescent="0.2">
      <c r="A110" s="1">
        <v>44126</v>
      </c>
      <c r="B110" t="s">
        <v>430</v>
      </c>
      <c r="C110" t="s">
        <v>270</v>
      </c>
      <c r="D110">
        <v>63</v>
      </c>
      <c r="E110">
        <v>1</v>
      </c>
      <c r="F110">
        <v>1</v>
      </c>
      <c r="G110" t="s">
        <v>60</v>
      </c>
      <c r="H110" t="s">
        <v>212</v>
      </c>
      <c r="I110">
        <v>6.7199999999999996E-2</v>
      </c>
      <c r="J110">
        <v>1.48</v>
      </c>
      <c r="K110">
        <v>37.9</v>
      </c>
      <c r="L110" t="s">
        <v>61</v>
      </c>
      <c r="M110" t="s">
        <v>213</v>
      </c>
      <c r="N110">
        <v>0.73399999999999999</v>
      </c>
      <c r="O110">
        <v>12.6</v>
      </c>
      <c r="P110">
        <v>353</v>
      </c>
      <c r="R110" s="4">
        <v>1</v>
      </c>
      <c r="S110" s="4">
        <v>1</v>
      </c>
      <c r="T110" s="4"/>
      <c r="U110" s="4">
        <f t="shared" si="16"/>
        <v>37.9</v>
      </c>
      <c r="V110" s="4">
        <f t="shared" si="17"/>
        <v>37.9</v>
      </c>
      <c r="W110" s="4">
        <f t="shared" si="18"/>
        <v>37.9</v>
      </c>
      <c r="AB110" s="7"/>
      <c r="AC110" s="7"/>
      <c r="AD110" s="4">
        <v>3</v>
      </c>
      <c r="AE110" s="4" t="s">
        <v>471</v>
      </c>
      <c r="AF110">
        <f t="shared" si="20"/>
        <v>282.68025599999999</v>
      </c>
      <c r="AG110" s="6">
        <f t="shared" si="19"/>
        <v>282.68025599999999</v>
      </c>
      <c r="AH110" s="4">
        <f t="shared" si="21"/>
        <v>282.68025599999999</v>
      </c>
      <c r="AM110" s="7"/>
      <c r="AN110" s="7"/>
      <c r="AO110" s="4"/>
      <c r="AP110" s="4">
        <v>88</v>
      </c>
      <c r="AQ110" s="4"/>
      <c r="AR110" s="4"/>
      <c r="AS110" s="4"/>
      <c r="AT110" s="4">
        <f t="shared" si="22"/>
        <v>92.398600000000002</v>
      </c>
      <c r="AU110" s="4">
        <f t="shared" si="23"/>
        <v>13.636570251064411</v>
      </c>
      <c r="AV110">
        <f t="shared" si="24"/>
        <v>366.74103458180048</v>
      </c>
    </row>
    <row r="111" spans="1:48" x14ac:dyDescent="0.2">
      <c r="A111" s="1">
        <v>44126</v>
      </c>
      <c r="B111" t="s">
        <v>430</v>
      </c>
      <c r="C111" t="s">
        <v>271</v>
      </c>
      <c r="D111">
        <v>64</v>
      </c>
      <c r="E111">
        <v>1</v>
      </c>
      <c r="F111">
        <v>1</v>
      </c>
      <c r="G111" t="s">
        <v>60</v>
      </c>
      <c r="H111" t="s">
        <v>212</v>
      </c>
      <c r="I111">
        <v>6.83E-2</v>
      </c>
      <c r="J111">
        <v>1.48</v>
      </c>
      <c r="K111">
        <v>37.700000000000003</v>
      </c>
      <c r="L111" t="s">
        <v>61</v>
      </c>
      <c r="M111" t="s">
        <v>213</v>
      </c>
      <c r="N111">
        <v>1.36</v>
      </c>
      <c r="O111">
        <v>22.9</v>
      </c>
      <c r="P111">
        <v>1090</v>
      </c>
      <c r="R111" s="4">
        <v>1</v>
      </c>
      <c r="S111" s="4">
        <v>1</v>
      </c>
      <c r="T111" s="4"/>
      <c r="U111" s="4">
        <f t="shared" si="16"/>
        <v>37.700000000000003</v>
      </c>
      <c r="V111" s="4">
        <f t="shared" si="17"/>
        <v>37.700000000000003</v>
      </c>
      <c r="W111" s="4">
        <f t="shared" si="18"/>
        <v>37.700000000000003</v>
      </c>
      <c r="Z111" s="7"/>
      <c r="AA111" s="7"/>
      <c r="AD111" s="4">
        <v>3</v>
      </c>
      <c r="AE111" s="4" t="s">
        <v>471</v>
      </c>
      <c r="AF111">
        <f t="shared" si="20"/>
        <v>1123.4903709999999</v>
      </c>
      <c r="AG111" s="6">
        <f t="shared" si="19"/>
        <v>1123.4903709999999</v>
      </c>
      <c r="AH111" s="4">
        <f t="shared" si="21"/>
        <v>1123.4903709999999</v>
      </c>
      <c r="AK111" s="7"/>
      <c r="AL111" s="7"/>
      <c r="AO111" s="4"/>
      <c r="AP111" s="4">
        <v>89</v>
      </c>
      <c r="AQ111" s="4"/>
      <c r="AR111" s="4"/>
      <c r="AS111" s="4"/>
      <c r="AT111" s="4">
        <f t="shared" si="22"/>
        <v>92.336799999999997</v>
      </c>
      <c r="AU111" s="4">
        <f t="shared" si="23"/>
        <v>24.800512904930645</v>
      </c>
      <c r="AV111">
        <f t="shared" si="24"/>
        <v>1235.5627909328809</v>
      </c>
    </row>
    <row r="112" spans="1:48" x14ac:dyDescent="0.2">
      <c r="A112" s="1">
        <v>44126</v>
      </c>
      <c r="B112" t="s">
        <v>430</v>
      </c>
      <c r="C112" t="s">
        <v>272</v>
      </c>
      <c r="D112">
        <v>65</v>
      </c>
      <c r="E112">
        <v>1</v>
      </c>
      <c r="F112">
        <v>1</v>
      </c>
      <c r="G112" t="s">
        <v>60</v>
      </c>
      <c r="H112" t="s">
        <v>212</v>
      </c>
      <c r="I112">
        <v>3.56E-2</v>
      </c>
      <c r="J112">
        <v>0.89700000000000002</v>
      </c>
      <c r="K112">
        <v>19.100000000000001</v>
      </c>
      <c r="L112" t="s">
        <v>61</v>
      </c>
      <c r="M112" t="s">
        <v>213</v>
      </c>
      <c r="N112">
        <v>0.33900000000000002</v>
      </c>
      <c r="O112">
        <v>6.06</v>
      </c>
      <c r="P112">
        <v>-99.7</v>
      </c>
      <c r="R112" s="4">
        <v>1</v>
      </c>
      <c r="S112" s="4">
        <v>1</v>
      </c>
      <c r="T112" s="4"/>
      <c r="U112" s="4">
        <f t="shared" si="16"/>
        <v>19.100000000000001</v>
      </c>
      <c r="V112" s="4">
        <f t="shared" si="17"/>
        <v>19.100000000000001</v>
      </c>
      <c r="W112" s="4">
        <f t="shared" si="18"/>
        <v>19.100000000000001</v>
      </c>
      <c r="X112" s="5"/>
      <c r="Y112" s="5"/>
      <c r="AB112" s="7"/>
      <c r="AC112" s="7"/>
      <c r="AD112" s="4">
        <v>3</v>
      </c>
      <c r="AE112" s="4" t="s">
        <v>471</v>
      </c>
      <c r="AF112">
        <f t="shared" si="20"/>
        <v>-44.351436839999991</v>
      </c>
      <c r="AG112" s="6">
        <f t="shared" si="19"/>
        <v>-44.351436839999991</v>
      </c>
      <c r="AH112" s="4">
        <f t="shared" si="21"/>
        <v>-44.351436839999991</v>
      </c>
      <c r="AI112" s="5"/>
      <c r="AJ112" s="5"/>
      <c r="AM112" s="7"/>
      <c r="AN112" s="7"/>
      <c r="AO112" s="4"/>
      <c r="AP112" s="4">
        <v>90</v>
      </c>
      <c r="AQ112" s="4"/>
      <c r="AR112" s="4"/>
      <c r="AS112" s="4"/>
      <c r="AT112" s="4">
        <f t="shared" si="22"/>
        <v>92.275000000000006</v>
      </c>
      <c r="AU112" s="4">
        <f t="shared" si="23"/>
        <v>6.5673259279328082</v>
      </c>
      <c r="AV112">
        <f t="shared" si="24"/>
        <v>-38.202313133699136</v>
      </c>
    </row>
    <row r="113" spans="1:48" x14ac:dyDescent="0.2">
      <c r="A113" s="1">
        <v>44126</v>
      </c>
      <c r="B113" t="s">
        <v>430</v>
      </c>
      <c r="C113" t="s">
        <v>273</v>
      </c>
      <c r="D113">
        <v>66</v>
      </c>
      <c r="E113">
        <v>1</v>
      </c>
      <c r="F113">
        <v>1</v>
      </c>
      <c r="G113" t="s">
        <v>60</v>
      </c>
      <c r="H113" t="s">
        <v>212</v>
      </c>
      <c r="I113">
        <v>0.34399999999999997</v>
      </c>
      <c r="J113">
        <v>6.33</v>
      </c>
      <c r="K113">
        <v>171</v>
      </c>
      <c r="L113" t="s">
        <v>61</v>
      </c>
      <c r="M113" t="s">
        <v>213</v>
      </c>
      <c r="N113">
        <v>0.84599999999999997</v>
      </c>
      <c r="O113">
        <v>12.4</v>
      </c>
      <c r="P113">
        <v>335</v>
      </c>
      <c r="R113" s="4">
        <v>1</v>
      </c>
      <c r="S113" s="4">
        <v>1</v>
      </c>
      <c r="T113" s="4"/>
      <c r="U113" s="4">
        <f t="shared" si="16"/>
        <v>171</v>
      </c>
      <c r="V113" s="4">
        <f t="shared" si="17"/>
        <v>171</v>
      </c>
      <c r="W113" s="4">
        <f t="shared" si="18"/>
        <v>171</v>
      </c>
      <c r="AD113" s="4">
        <v>3</v>
      </c>
      <c r="AE113" s="4" t="s">
        <v>471</v>
      </c>
      <c r="AF113">
        <f t="shared" si="20"/>
        <v>270.29785600000014</v>
      </c>
      <c r="AG113" s="6">
        <f t="shared" si="19"/>
        <v>270.29785600000014</v>
      </c>
      <c r="AH113" s="4">
        <f t="shared" si="21"/>
        <v>270.29785600000014</v>
      </c>
      <c r="AO113" s="4"/>
      <c r="AP113" s="4">
        <v>91</v>
      </c>
      <c r="AQ113" s="4"/>
      <c r="AR113" s="4"/>
      <c r="AS113" s="4"/>
      <c r="AT113" s="4">
        <f t="shared" si="22"/>
        <v>92.213200000000001</v>
      </c>
      <c r="AU113" s="4">
        <f t="shared" si="23"/>
        <v>13.447098680015444</v>
      </c>
      <c r="AV113">
        <f t="shared" si="24"/>
        <v>354.41909931769749</v>
      </c>
    </row>
    <row r="114" spans="1:48" x14ac:dyDescent="0.2">
      <c r="A114" s="1">
        <v>44126</v>
      </c>
      <c r="B114" t="s">
        <v>430</v>
      </c>
      <c r="C114" t="s">
        <v>274</v>
      </c>
      <c r="D114">
        <v>67</v>
      </c>
      <c r="E114">
        <v>1</v>
      </c>
      <c r="F114">
        <v>1</v>
      </c>
      <c r="G114" t="s">
        <v>60</v>
      </c>
      <c r="H114" t="s">
        <v>212</v>
      </c>
      <c r="I114">
        <v>6.4799999999999996E-2</v>
      </c>
      <c r="J114">
        <v>1.42</v>
      </c>
      <c r="K114">
        <v>35.9</v>
      </c>
      <c r="L114" t="s">
        <v>61</v>
      </c>
      <c r="M114" t="s">
        <v>213</v>
      </c>
      <c r="N114">
        <v>0.92700000000000005</v>
      </c>
      <c r="O114">
        <v>15.9</v>
      </c>
      <c r="P114">
        <v>586</v>
      </c>
      <c r="R114" s="4">
        <v>1</v>
      </c>
      <c r="S114" s="4">
        <v>1</v>
      </c>
      <c r="T114" s="4"/>
      <c r="U114" s="4">
        <f t="shared" si="16"/>
        <v>35.9</v>
      </c>
      <c r="V114" s="4">
        <f t="shared" si="17"/>
        <v>35.9</v>
      </c>
      <c r="W114" s="4">
        <f t="shared" si="18"/>
        <v>35.9</v>
      </c>
      <c r="Z114" s="7">
        <f>ABS(100*ABS(W114-W108)/AVERAGE(W114,W108))</f>
        <v>4.5584045584045629</v>
      </c>
      <c r="AA114" s="7" t="str">
        <f>IF(W114&gt;10, (IF((AND(Z114&gt;=0,Z114&lt;=20)=TRUE),"PASS","FAIL")),(IF((AND(Z114&gt;=0,Z114&lt;=50)=TRUE),"PASS","FAIL")))</f>
        <v>PASS</v>
      </c>
      <c r="AB114" s="7"/>
      <c r="AC114" s="7"/>
      <c r="AD114" s="4">
        <v>3</v>
      </c>
      <c r="AE114" s="4" t="s">
        <v>471</v>
      </c>
      <c r="AF114">
        <f t="shared" si="20"/>
        <v>508.68191100000013</v>
      </c>
      <c r="AG114" s="6">
        <f t="shared" si="19"/>
        <v>508.68191100000013</v>
      </c>
      <c r="AH114" s="4">
        <f t="shared" si="21"/>
        <v>508.68191100000013</v>
      </c>
      <c r="AK114" s="7">
        <f>ABS(100*ABS(AH114-AH108)/AVERAGE(AH114,AH108))</f>
        <v>9.0695370916860973</v>
      </c>
      <c r="AL114" s="7" t="str">
        <f>IF(AH114&gt;10, (IF((AND(AK114&gt;=0,AK114&lt;=20)=TRUE),"PASS","FAIL")),(IF((AND(AK114&gt;=0,AK114&lt;=50)=TRUE),"PASS","FAIL")))</f>
        <v>PASS</v>
      </c>
      <c r="AM114" s="7"/>
      <c r="AN114" s="7"/>
      <c r="AO114" s="4"/>
      <c r="AP114" s="4">
        <v>92</v>
      </c>
      <c r="AQ114" s="4"/>
      <c r="AR114" s="4"/>
      <c r="AS114" s="4"/>
      <c r="AT114" s="4">
        <f t="shared" si="22"/>
        <v>92.15140000000001</v>
      </c>
      <c r="AU114" s="4">
        <f t="shared" si="23"/>
        <v>17.254214260445309</v>
      </c>
      <c r="AV114">
        <f t="shared" si="24"/>
        <v>617.52428533967043</v>
      </c>
    </row>
    <row r="115" spans="1:48" x14ac:dyDescent="0.2">
      <c r="A115" s="1">
        <v>44126</v>
      </c>
      <c r="B115" t="s">
        <v>430</v>
      </c>
      <c r="C115" t="s">
        <v>422</v>
      </c>
      <c r="D115" t="s">
        <v>423</v>
      </c>
      <c r="E115">
        <v>1</v>
      </c>
      <c r="F115">
        <v>1</v>
      </c>
      <c r="G115" t="s">
        <v>60</v>
      </c>
      <c r="H115" t="s">
        <v>212</v>
      </c>
      <c r="I115">
        <v>2.9</v>
      </c>
      <c r="J115">
        <v>51.2</v>
      </c>
      <c r="K115">
        <v>-532</v>
      </c>
      <c r="L115" t="s">
        <v>61</v>
      </c>
      <c r="M115" t="s">
        <v>213</v>
      </c>
      <c r="N115">
        <v>0.92600000000000005</v>
      </c>
      <c r="O115">
        <v>15.7</v>
      </c>
      <c r="P115">
        <v>572</v>
      </c>
      <c r="Q115" s="4">
        <f>100*O115/O116</f>
        <v>82.198952879581142</v>
      </c>
      <c r="R115" s="4">
        <v>1</v>
      </c>
      <c r="S115" s="4">
        <v>1</v>
      </c>
      <c r="T115" s="4"/>
      <c r="U115" s="4">
        <f t="shared" si="16"/>
        <v>-532</v>
      </c>
      <c r="V115" s="4">
        <f t="shared" si="17"/>
        <v>-532</v>
      </c>
      <c r="W115" s="4">
        <f t="shared" si="18"/>
        <v>-532</v>
      </c>
      <c r="X115" s="5"/>
      <c r="Y115" s="5"/>
      <c r="Z115" s="7"/>
      <c r="AA115" s="7"/>
      <c r="AB115" s="7"/>
      <c r="AC115" s="7"/>
      <c r="AD115" s="4">
        <v>3</v>
      </c>
      <c r="AE115" s="4" t="s">
        <v>471</v>
      </c>
      <c r="AF115">
        <f t="shared" si="20"/>
        <v>493.82041900000002</v>
      </c>
      <c r="AG115" s="6">
        <f t="shared" si="19"/>
        <v>493.82041900000002</v>
      </c>
      <c r="AH115" s="4">
        <f t="shared" si="21"/>
        <v>493.82041900000002</v>
      </c>
      <c r="AI115" s="5"/>
      <c r="AJ115" s="5"/>
      <c r="AK115" s="7"/>
      <c r="AL115" s="7"/>
      <c r="AM115" s="7"/>
      <c r="AN115" s="7"/>
      <c r="AO115" s="4"/>
      <c r="AP115" s="4">
        <v>93</v>
      </c>
      <c r="AQ115" s="4"/>
      <c r="AR115" s="4"/>
      <c r="AS115" s="4"/>
      <c r="AT115" s="4">
        <f t="shared" si="22"/>
        <v>92.089600000000004</v>
      </c>
      <c r="AU115" s="4">
        <f t="shared" si="23"/>
        <v>17.048613524219888</v>
      </c>
      <c r="AV115">
        <f t="shared" si="24"/>
        <v>602.48124722798457</v>
      </c>
    </row>
    <row r="116" spans="1:48" x14ac:dyDescent="0.2">
      <c r="A116" s="1">
        <v>44126</v>
      </c>
      <c r="B116" t="s">
        <v>430</v>
      </c>
      <c r="C116" t="s">
        <v>424</v>
      </c>
      <c r="D116" t="s">
        <v>425</v>
      </c>
      <c r="E116">
        <v>1</v>
      </c>
      <c r="F116">
        <v>1</v>
      </c>
      <c r="G116" t="s">
        <v>60</v>
      </c>
      <c r="H116" t="s">
        <v>212</v>
      </c>
      <c r="I116">
        <v>0.115</v>
      </c>
      <c r="J116">
        <v>1.42</v>
      </c>
      <c r="K116">
        <v>35.799999999999997</v>
      </c>
      <c r="L116" t="s">
        <v>61</v>
      </c>
      <c r="M116" t="s">
        <v>213</v>
      </c>
      <c r="N116">
        <v>1.1200000000000001</v>
      </c>
      <c r="O116">
        <v>19.100000000000001</v>
      </c>
      <c r="P116">
        <v>813</v>
      </c>
      <c r="R116" s="4">
        <v>1</v>
      </c>
      <c r="S116" s="4">
        <v>1</v>
      </c>
      <c r="T116" s="4"/>
      <c r="U116" s="4">
        <f t="shared" si="16"/>
        <v>35.799999999999997</v>
      </c>
      <c r="V116" s="4">
        <f t="shared" si="17"/>
        <v>35.799999999999997</v>
      </c>
      <c r="W116" s="4">
        <f t="shared" si="18"/>
        <v>35.799999999999997</v>
      </c>
      <c r="X116" s="5"/>
      <c r="Y116" s="5"/>
      <c r="Z116" s="7"/>
      <c r="AA116" s="7"/>
      <c r="AB116" s="4"/>
      <c r="AC116" s="4"/>
      <c r="AD116" s="4">
        <v>3</v>
      </c>
      <c r="AE116" s="4" t="s">
        <v>471</v>
      </c>
      <c r="AF116">
        <f t="shared" si="20"/>
        <v>766.89951100000019</v>
      </c>
      <c r="AG116" s="6">
        <f t="shared" si="19"/>
        <v>766.89951100000019</v>
      </c>
      <c r="AH116" s="4">
        <f t="shared" si="21"/>
        <v>766.89951100000019</v>
      </c>
      <c r="AI116" s="5"/>
      <c r="AJ116" s="5"/>
      <c r="AK116" s="7"/>
      <c r="AL116" s="7"/>
      <c r="AM116" s="4"/>
      <c r="AN116" s="4"/>
      <c r="AO116" s="4"/>
      <c r="AP116" s="4">
        <v>94</v>
      </c>
      <c r="AQ116" s="4"/>
      <c r="AR116" s="4"/>
      <c r="AS116" s="4"/>
      <c r="AT116" s="4">
        <f t="shared" si="22"/>
        <v>92.027799999999999</v>
      </c>
      <c r="AU116" s="4">
        <f t="shared" si="23"/>
        <v>20.75459806710581</v>
      </c>
      <c r="AV116">
        <f t="shared" si="24"/>
        <v>888.24896738362418</v>
      </c>
    </row>
    <row r="117" spans="1:48" x14ac:dyDescent="0.2">
      <c r="A117" s="1"/>
      <c r="R117" s="4"/>
      <c r="S117" s="4"/>
      <c r="T117" s="4"/>
      <c r="U117" s="4"/>
      <c r="V117" s="4"/>
      <c r="W117" s="4"/>
      <c r="X117" s="5"/>
      <c r="Y117" s="5"/>
      <c r="Z117" s="7"/>
      <c r="AA117" s="7"/>
      <c r="AB117" s="4"/>
      <c r="AC117" s="4"/>
      <c r="AD117" s="4"/>
      <c r="AE117" s="4"/>
      <c r="AF117" s="24"/>
      <c r="AG117" s="6"/>
      <c r="AH117" s="4"/>
      <c r="AI117" s="5"/>
      <c r="AJ117" s="5"/>
      <c r="AK117" s="7"/>
      <c r="AL117" s="7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x14ac:dyDescent="0.2">
      <c r="A118" s="1"/>
      <c r="R118" s="4"/>
      <c r="S118" s="4"/>
      <c r="T118" s="4"/>
      <c r="U118" s="4"/>
      <c r="V118" s="4"/>
      <c r="W118" s="4"/>
      <c r="X118" s="5"/>
      <c r="Y118" s="5"/>
      <c r="Z118" s="7"/>
      <c r="AA118" s="7"/>
      <c r="AB118" s="4"/>
      <c r="AC118" s="4"/>
      <c r="AD118" s="4"/>
      <c r="AE118" s="4"/>
      <c r="AF118" s="24"/>
      <c r="AG118" s="6"/>
      <c r="AH118" s="4"/>
      <c r="AI118" s="5"/>
      <c r="AJ118" s="5"/>
      <c r="AK118" s="7"/>
      <c r="AL118" s="7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x14ac:dyDescent="0.2">
      <c r="A119" s="1"/>
      <c r="R119" s="4"/>
      <c r="S119" s="4"/>
      <c r="T119" s="4"/>
      <c r="U119" s="4"/>
      <c r="V119" s="4"/>
      <c r="W119" s="4"/>
      <c r="X119" s="5"/>
      <c r="Y119" s="5"/>
      <c r="Z119" s="7"/>
      <c r="AA119" s="7"/>
      <c r="AB119" s="4"/>
      <c r="AC119" s="4"/>
      <c r="AD119" s="4"/>
      <c r="AE119" s="4"/>
      <c r="AF119" s="24"/>
      <c r="AG119" s="6"/>
      <c r="AH119" s="4"/>
      <c r="AI119" s="5"/>
      <c r="AJ119" s="5"/>
      <c r="AK119" s="7"/>
      <c r="AL119" s="7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x14ac:dyDescent="0.2">
      <c r="A120" s="1"/>
      <c r="R120" s="4"/>
      <c r="S120" s="4"/>
      <c r="T120" s="4"/>
      <c r="U120" s="4"/>
      <c r="V120" s="4"/>
      <c r="W120" s="4"/>
      <c r="X120" s="5"/>
      <c r="Y120" s="5"/>
      <c r="Z120" s="7"/>
      <c r="AA120" s="7"/>
      <c r="AB120" s="4"/>
      <c r="AC120" s="4"/>
      <c r="AD120" s="4"/>
      <c r="AE120" s="4"/>
      <c r="AF120" s="24"/>
      <c r="AG120" s="6"/>
      <c r="AH120" s="4"/>
      <c r="AI120" s="5"/>
      <c r="AJ120" s="5"/>
      <c r="AK120" s="7"/>
      <c r="AL120" s="7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2">
      <c r="A121" s="1"/>
      <c r="R121" s="4"/>
      <c r="S121" s="4"/>
      <c r="T121" s="4"/>
      <c r="U121" s="4"/>
      <c r="V121" s="4"/>
      <c r="W121" s="4"/>
      <c r="X121" s="5"/>
      <c r="Y121" s="5"/>
      <c r="Z121" s="7"/>
      <c r="AA121" s="7"/>
      <c r="AB121" s="4"/>
      <c r="AC121" s="4"/>
      <c r="AD121" s="4"/>
      <c r="AE121" s="4"/>
      <c r="AF121" s="24"/>
      <c r="AG121" s="6"/>
      <c r="AH121" s="4"/>
      <c r="AI121" s="5"/>
      <c r="AJ121" s="5"/>
      <c r="AK121" s="7"/>
      <c r="AL121" s="7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2">
      <c r="A122" s="1"/>
      <c r="R122" s="4"/>
      <c r="S122" s="4"/>
      <c r="T122" s="4"/>
      <c r="U122" s="4"/>
      <c r="V122" s="4"/>
      <c r="W122" s="4"/>
      <c r="X122" s="5"/>
      <c r="Y122" s="5"/>
      <c r="Z122" s="7"/>
      <c r="AA122" s="7"/>
      <c r="AB122" s="4"/>
      <c r="AC122" s="4"/>
      <c r="AD122" s="4"/>
      <c r="AE122" s="4"/>
      <c r="AF122" s="24"/>
      <c r="AG122" s="6"/>
      <c r="AH122" s="4"/>
      <c r="AI122" s="5"/>
      <c r="AJ122" s="5"/>
      <c r="AK122" s="7"/>
      <c r="AL122" s="7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2">
      <c r="A123" s="1">
        <v>44126</v>
      </c>
      <c r="B123" t="s">
        <v>431</v>
      </c>
      <c r="C123" t="s">
        <v>422</v>
      </c>
      <c r="D123" t="s">
        <v>423</v>
      </c>
      <c r="E123">
        <v>1</v>
      </c>
      <c r="F123">
        <v>1</v>
      </c>
      <c r="G123" t="s">
        <v>60</v>
      </c>
      <c r="H123" t="s">
        <v>212</v>
      </c>
      <c r="I123">
        <v>2.87</v>
      </c>
      <c r="J123">
        <v>50.9</v>
      </c>
      <c r="K123">
        <v>93.9</v>
      </c>
      <c r="L123" t="s">
        <v>61</v>
      </c>
      <c r="M123" t="s">
        <v>213</v>
      </c>
      <c r="N123">
        <v>1.28</v>
      </c>
      <c r="O123">
        <v>21.7</v>
      </c>
      <c r="P123">
        <v>1000</v>
      </c>
      <c r="Q123" s="4">
        <f>100*O123/O124</f>
        <v>90.416666666666671</v>
      </c>
      <c r="R123" s="4">
        <v>1</v>
      </c>
      <c r="S123" s="4">
        <v>1</v>
      </c>
      <c r="T123" s="4"/>
      <c r="U123" s="4">
        <f t="shared" si="16"/>
        <v>93.9</v>
      </c>
      <c r="V123" s="4">
        <f t="shared" si="17"/>
        <v>93.9</v>
      </c>
      <c r="W123" s="4">
        <f t="shared" si="18"/>
        <v>93.9</v>
      </c>
      <c r="X123" s="5"/>
      <c r="Y123" s="5"/>
      <c r="Z123" s="7"/>
      <c r="AA123" s="7"/>
      <c r="AB123" s="4"/>
      <c r="AC123" s="4"/>
      <c r="AD123" s="4">
        <v>1</v>
      </c>
      <c r="AE123" s="4"/>
      <c r="AF123" s="24">
        <f t="shared" ref="AF123:AF151" si="26">P123</f>
        <v>1000</v>
      </c>
      <c r="AG123" s="6">
        <f t="shared" si="19"/>
        <v>1000</v>
      </c>
      <c r="AH123" s="4">
        <f t="shared" si="21"/>
        <v>1000</v>
      </c>
      <c r="AI123" s="5"/>
      <c r="AJ123" s="5"/>
      <c r="AK123" s="7"/>
      <c r="AL123" s="7"/>
      <c r="AM123" s="4"/>
      <c r="AN123" s="4"/>
      <c r="AO123" s="4"/>
      <c r="AP123" s="4">
        <v>101</v>
      </c>
      <c r="AQ123" s="4"/>
      <c r="AR123" s="4"/>
      <c r="AS123" s="4"/>
      <c r="AT123" s="4">
        <f t="shared" ref="AT123:AT151" si="27">(-0.001*AP123)+1.0008</f>
        <v>0.89979999999999993</v>
      </c>
      <c r="AU123" s="4">
        <f t="shared" ref="AU123:AU151" si="28">O123/AT123</f>
        <v>24.116470326739275</v>
      </c>
      <c r="AV123" s="4">
        <f t="shared" ref="AV123:AV151" si="29">10*((0.00716*AU123^2)+(8.5*AU123)-52.3)</f>
        <v>1568.5428342699061</v>
      </c>
    </row>
    <row r="124" spans="1:48" x14ac:dyDescent="0.2">
      <c r="A124" s="1">
        <v>44126</v>
      </c>
      <c r="B124" t="s">
        <v>431</v>
      </c>
      <c r="C124" t="s">
        <v>424</v>
      </c>
      <c r="D124" t="s">
        <v>425</v>
      </c>
      <c r="E124">
        <v>1</v>
      </c>
      <c r="F124">
        <v>1</v>
      </c>
      <c r="G124" t="s">
        <v>60</v>
      </c>
      <c r="H124" t="s">
        <v>212</v>
      </c>
      <c r="I124">
        <v>0.11600000000000001</v>
      </c>
      <c r="J124">
        <v>1.45</v>
      </c>
      <c r="K124">
        <v>35.799999999999997</v>
      </c>
      <c r="L124" t="s">
        <v>61</v>
      </c>
      <c r="M124" t="s">
        <v>213</v>
      </c>
      <c r="N124">
        <v>1.4</v>
      </c>
      <c r="O124">
        <v>24</v>
      </c>
      <c r="P124">
        <v>1160</v>
      </c>
      <c r="R124" s="4">
        <v>1</v>
      </c>
      <c r="S124" s="4">
        <v>1</v>
      </c>
      <c r="T124" s="4"/>
      <c r="U124" s="4">
        <f t="shared" si="16"/>
        <v>35.799999999999997</v>
      </c>
      <c r="V124" s="4">
        <f t="shared" si="17"/>
        <v>35.799999999999997</v>
      </c>
      <c r="W124" s="4">
        <f t="shared" si="18"/>
        <v>35.799999999999997</v>
      </c>
      <c r="X124" s="5"/>
      <c r="Y124" s="5"/>
      <c r="Z124" s="7"/>
      <c r="AA124" s="7"/>
      <c r="AB124" s="4"/>
      <c r="AC124" s="4"/>
      <c r="AD124" s="4">
        <v>1</v>
      </c>
      <c r="AE124" s="4"/>
      <c r="AF124" s="24">
        <f t="shared" si="26"/>
        <v>1160</v>
      </c>
      <c r="AG124" s="6">
        <f t="shared" si="19"/>
        <v>1160</v>
      </c>
      <c r="AH124" s="4">
        <f t="shared" si="21"/>
        <v>1160</v>
      </c>
      <c r="AI124" s="5"/>
      <c r="AJ124" s="5"/>
      <c r="AK124" s="7"/>
      <c r="AL124" s="7"/>
      <c r="AM124" s="4"/>
      <c r="AN124" s="4"/>
      <c r="AO124" s="4"/>
      <c r="AP124" s="4">
        <v>102</v>
      </c>
      <c r="AQ124" s="4"/>
      <c r="AR124" s="4"/>
      <c r="AS124" s="4"/>
      <c r="AT124" s="4">
        <f t="shared" si="27"/>
        <v>0.89879999999999993</v>
      </c>
      <c r="AU124" s="4">
        <f t="shared" si="28"/>
        <v>26.702269692923899</v>
      </c>
      <c r="AV124" s="4">
        <f t="shared" si="29"/>
        <v>1797.7445263020923</v>
      </c>
    </row>
    <row r="125" spans="1:48" x14ac:dyDescent="0.2">
      <c r="A125" s="1">
        <v>44126</v>
      </c>
      <c r="B125" t="s">
        <v>431</v>
      </c>
      <c r="C125" t="s">
        <v>432</v>
      </c>
      <c r="D125">
        <v>1</v>
      </c>
      <c r="E125">
        <v>1</v>
      </c>
      <c r="F125">
        <v>1</v>
      </c>
      <c r="G125" t="s">
        <v>60</v>
      </c>
      <c r="H125" t="s">
        <v>212</v>
      </c>
      <c r="I125">
        <v>0.28499999999999998</v>
      </c>
      <c r="J125">
        <v>5.5</v>
      </c>
      <c r="K125">
        <v>150</v>
      </c>
      <c r="L125" t="s">
        <v>61</v>
      </c>
      <c r="M125" t="s">
        <v>213</v>
      </c>
      <c r="N125">
        <v>1.64</v>
      </c>
      <c r="O125">
        <v>27.9</v>
      </c>
      <c r="P125">
        <v>1500</v>
      </c>
      <c r="R125" s="4">
        <v>1</v>
      </c>
      <c r="S125" s="4">
        <v>1</v>
      </c>
      <c r="T125" s="4"/>
      <c r="U125" s="4">
        <f t="shared" si="16"/>
        <v>150</v>
      </c>
      <c r="V125" s="4">
        <f t="shared" si="17"/>
        <v>150</v>
      </c>
      <c r="W125" s="4">
        <f t="shared" si="18"/>
        <v>150</v>
      </c>
      <c r="X125" s="5"/>
      <c r="Y125" s="5"/>
      <c r="Z125" s="7"/>
      <c r="AA125" s="7"/>
      <c r="AB125" s="4"/>
      <c r="AC125" s="4"/>
      <c r="AD125" s="4">
        <v>1</v>
      </c>
      <c r="AE125" s="4"/>
      <c r="AF125" s="24">
        <f t="shared" si="26"/>
        <v>1500</v>
      </c>
      <c r="AG125" s="6">
        <f t="shared" si="19"/>
        <v>1500</v>
      </c>
      <c r="AH125" s="4">
        <f t="shared" si="21"/>
        <v>1500</v>
      </c>
      <c r="AI125" s="5"/>
      <c r="AJ125" s="5"/>
      <c r="AK125" s="7"/>
      <c r="AL125" s="7"/>
      <c r="AM125" s="4"/>
      <c r="AN125" s="4"/>
      <c r="AO125" s="4"/>
      <c r="AP125" s="4">
        <v>103</v>
      </c>
      <c r="AQ125" s="4"/>
      <c r="AR125" s="4"/>
      <c r="AS125" s="4"/>
      <c r="AT125" s="4">
        <f t="shared" si="27"/>
        <v>0.89779999999999993</v>
      </c>
      <c r="AU125" s="4">
        <f t="shared" si="28"/>
        <v>31.075963466250837</v>
      </c>
      <c r="AV125" s="4">
        <f t="shared" si="29"/>
        <v>2187.6021248147931</v>
      </c>
    </row>
    <row r="126" spans="1:48" x14ac:dyDescent="0.2">
      <c r="A126" s="1">
        <v>44126</v>
      </c>
      <c r="B126" t="s">
        <v>431</v>
      </c>
      <c r="C126" t="s">
        <v>433</v>
      </c>
      <c r="D126">
        <v>3</v>
      </c>
      <c r="E126">
        <v>1</v>
      </c>
      <c r="F126">
        <v>1</v>
      </c>
      <c r="G126" t="s">
        <v>60</v>
      </c>
      <c r="H126" t="s">
        <v>212</v>
      </c>
      <c r="I126">
        <v>0.185</v>
      </c>
      <c r="J126">
        <v>3.66</v>
      </c>
      <c r="K126">
        <v>100</v>
      </c>
      <c r="L126" t="s">
        <v>61</v>
      </c>
      <c r="M126" t="s">
        <v>213</v>
      </c>
      <c r="N126">
        <v>1.25</v>
      </c>
      <c r="O126">
        <v>21.2</v>
      </c>
      <c r="P126">
        <v>1000</v>
      </c>
      <c r="R126" s="4">
        <v>1</v>
      </c>
      <c r="S126" s="4">
        <v>1</v>
      </c>
      <c r="T126" s="4"/>
      <c r="U126" s="4">
        <f t="shared" si="16"/>
        <v>100</v>
      </c>
      <c r="V126" s="4">
        <f t="shared" si="17"/>
        <v>100</v>
      </c>
      <c r="W126" s="4">
        <f t="shared" si="18"/>
        <v>100</v>
      </c>
      <c r="X126" s="5"/>
      <c r="Y126" s="5"/>
      <c r="Z126" s="7"/>
      <c r="AA126" s="7"/>
      <c r="AB126" s="4"/>
      <c r="AC126" s="4"/>
      <c r="AD126" s="4">
        <v>1</v>
      </c>
      <c r="AE126" s="4"/>
      <c r="AF126" s="24">
        <f t="shared" si="26"/>
        <v>1000</v>
      </c>
      <c r="AG126" s="6">
        <f t="shared" si="19"/>
        <v>1000</v>
      </c>
      <c r="AH126" s="4">
        <f t="shared" si="21"/>
        <v>1000</v>
      </c>
      <c r="AI126" s="5"/>
      <c r="AJ126" s="5"/>
      <c r="AK126" s="7"/>
      <c r="AL126" s="7"/>
      <c r="AM126" s="4"/>
      <c r="AN126" s="4"/>
      <c r="AO126" s="4">
        <f t="shared" ref="AO126" si="30">Q126</f>
        <v>0</v>
      </c>
      <c r="AP126" s="4">
        <v>104</v>
      </c>
      <c r="AQ126" s="4"/>
      <c r="AR126" s="4"/>
      <c r="AS126" s="4"/>
      <c r="AT126" s="4">
        <f t="shared" si="27"/>
        <v>0.89679999999999993</v>
      </c>
      <c r="AU126" s="4">
        <f t="shared" si="28"/>
        <v>23.639607493309548</v>
      </c>
      <c r="AV126" s="4">
        <f t="shared" si="29"/>
        <v>1526.3789395698536</v>
      </c>
    </row>
    <row r="127" spans="1:48" x14ac:dyDescent="0.2">
      <c r="A127" s="1">
        <v>44126</v>
      </c>
      <c r="B127" t="s">
        <v>431</v>
      </c>
      <c r="C127" t="s">
        <v>434</v>
      </c>
      <c r="D127">
        <v>5</v>
      </c>
      <c r="E127">
        <v>1</v>
      </c>
      <c r="F127">
        <v>1</v>
      </c>
      <c r="G127" t="s">
        <v>60</v>
      </c>
      <c r="H127" t="s">
        <v>212</v>
      </c>
      <c r="I127">
        <v>9.06E-2</v>
      </c>
      <c r="J127">
        <v>1.92</v>
      </c>
      <c r="K127">
        <v>50</v>
      </c>
      <c r="L127" t="s">
        <v>61</v>
      </c>
      <c r="M127" t="s">
        <v>213</v>
      </c>
      <c r="N127">
        <v>0.78900000000000003</v>
      </c>
      <c r="O127">
        <v>13.4</v>
      </c>
      <c r="P127">
        <v>500</v>
      </c>
      <c r="R127" s="4">
        <v>1</v>
      </c>
      <c r="S127" s="4">
        <v>1</v>
      </c>
      <c r="T127" s="4"/>
      <c r="U127" s="4">
        <f t="shared" si="16"/>
        <v>50</v>
      </c>
      <c r="V127" s="4">
        <f t="shared" si="17"/>
        <v>50</v>
      </c>
      <c r="W127" s="4">
        <f t="shared" si="18"/>
        <v>50</v>
      </c>
      <c r="X127" s="5"/>
      <c r="Y127" s="5"/>
      <c r="Z127" s="7"/>
      <c r="AA127" s="7"/>
      <c r="AB127" s="4"/>
      <c r="AC127" s="4"/>
      <c r="AD127" s="4">
        <v>1</v>
      </c>
      <c r="AE127" s="4"/>
      <c r="AF127" s="24">
        <f t="shared" si="26"/>
        <v>500</v>
      </c>
      <c r="AG127" s="6">
        <f t="shared" si="19"/>
        <v>500</v>
      </c>
      <c r="AH127" s="4">
        <f t="shared" si="21"/>
        <v>500</v>
      </c>
      <c r="AI127" s="5"/>
      <c r="AJ127" s="5"/>
      <c r="AK127" s="7"/>
      <c r="AL127" s="7"/>
      <c r="AM127" s="4"/>
      <c r="AN127" s="4"/>
      <c r="AO127" s="4"/>
      <c r="AP127" s="4">
        <v>105</v>
      </c>
      <c r="AQ127" s="4"/>
      <c r="AR127" s="4"/>
      <c r="AS127" s="4"/>
      <c r="AT127" s="4">
        <f t="shared" si="27"/>
        <v>0.89579999999999993</v>
      </c>
      <c r="AU127" s="4">
        <f t="shared" si="28"/>
        <v>14.958696137530701</v>
      </c>
      <c r="AV127" s="4">
        <f t="shared" si="29"/>
        <v>764.51057314377397</v>
      </c>
    </row>
    <row r="128" spans="1:48" x14ac:dyDescent="0.2">
      <c r="A128" s="1">
        <v>44126</v>
      </c>
      <c r="B128" t="s">
        <v>431</v>
      </c>
      <c r="C128" t="s">
        <v>429</v>
      </c>
      <c r="D128">
        <v>7</v>
      </c>
      <c r="E128">
        <v>1</v>
      </c>
      <c r="F128">
        <v>1</v>
      </c>
      <c r="G128" t="s">
        <v>60</v>
      </c>
      <c r="H128" t="s">
        <v>212</v>
      </c>
      <c r="I128">
        <v>4.6300000000000001E-2</v>
      </c>
      <c r="J128">
        <v>1.1200000000000001</v>
      </c>
      <c r="K128">
        <v>25</v>
      </c>
      <c r="L128" t="s">
        <v>61</v>
      </c>
      <c r="M128" t="s">
        <v>213</v>
      </c>
      <c r="N128">
        <v>0.63300000000000001</v>
      </c>
      <c r="O128">
        <v>10.9</v>
      </c>
      <c r="P128">
        <v>250</v>
      </c>
      <c r="R128" s="4">
        <v>1</v>
      </c>
      <c r="S128" s="4">
        <v>1</v>
      </c>
      <c r="T128" s="4"/>
      <c r="U128" s="4">
        <f t="shared" si="16"/>
        <v>25</v>
      </c>
      <c r="V128" s="4">
        <f t="shared" si="17"/>
        <v>25</v>
      </c>
      <c r="W128" s="4">
        <f t="shared" si="18"/>
        <v>25</v>
      </c>
      <c r="X128" s="5"/>
      <c r="Y128" s="5"/>
      <c r="Z128" s="7"/>
      <c r="AA128" s="7"/>
      <c r="AB128" s="4"/>
      <c r="AC128" s="4"/>
      <c r="AD128" s="4">
        <v>1</v>
      </c>
      <c r="AE128" s="4"/>
      <c r="AF128" s="24">
        <f t="shared" si="26"/>
        <v>250</v>
      </c>
      <c r="AG128" s="6">
        <f t="shared" si="19"/>
        <v>250</v>
      </c>
      <c r="AH128" s="4">
        <f t="shared" si="21"/>
        <v>250</v>
      </c>
      <c r="AI128" s="5"/>
      <c r="AJ128" s="5"/>
      <c r="AK128" s="7"/>
      <c r="AL128" s="7"/>
      <c r="AM128" s="4"/>
      <c r="AN128" s="4"/>
      <c r="AO128" s="4"/>
      <c r="AP128" s="4">
        <v>106</v>
      </c>
      <c r="AQ128" s="4">
        <f t="shared" si="25"/>
        <v>10.9</v>
      </c>
      <c r="AR128" s="4">
        <f t="shared" ref="AR128:AR155" si="31">AQ128/11.3</f>
        <v>0.96460176991150437</v>
      </c>
      <c r="AS128" s="4"/>
      <c r="AT128" s="4">
        <f t="shared" si="27"/>
        <v>0.89479999999999993</v>
      </c>
      <c r="AU128" s="4">
        <f t="shared" si="28"/>
        <v>12.181493071077337</v>
      </c>
      <c r="AV128" s="4">
        <f t="shared" si="29"/>
        <v>523.05154721992824</v>
      </c>
    </row>
    <row r="129" spans="1:48" x14ac:dyDescent="0.2">
      <c r="A129" s="1">
        <v>44126</v>
      </c>
      <c r="B129" t="s">
        <v>431</v>
      </c>
      <c r="C129" t="s">
        <v>435</v>
      </c>
      <c r="D129">
        <v>9</v>
      </c>
      <c r="E129">
        <v>1</v>
      </c>
      <c r="F129">
        <v>1</v>
      </c>
      <c r="G129" t="s">
        <v>60</v>
      </c>
      <c r="H129" t="s">
        <v>212</v>
      </c>
      <c r="I129">
        <v>2.2700000000000001E-2</v>
      </c>
      <c r="J129">
        <v>0.56200000000000006</v>
      </c>
      <c r="K129">
        <v>10</v>
      </c>
      <c r="L129" t="s">
        <v>61</v>
      </c>
      <c r="M129" t="s">
        <v>213</v>
      </c>
      <c r="N129">
        <v>0.53300000000000003</v>
      </c>
      <c r="O129">
        <v>9.2899999999999991</v>
      </c>
      <c r="P129">
        <v>100</v>
      </c>
      <c r="R129" s="4">
        <v>1</v>
      </c>
      <c r="S129" s="4">
        <v>1</v>
      </c>
      <c r="T129" s="4"/>
      <c r="U129" s="4">
        <f t="shared" si="16"/>
        <v>10</v>
      </c>
      <c r="V129" s="4">
        <f t="shared" si="17"/>
        <v>10</v>
      </c>
      <c r="W129" s="4">
        <f t="shared" si="18"/>
        <v>10</v>
      </c>
      <c r="X129" s="5"/>
      <c r="Y129" s="5"/>
      <c r="Z129" s="7"/>
      <c r="AA129" s="7"/>
      <c r="AB129" s="4"/>
      <c r="AC129" s="4"/>
      <c r="AD129" s="4">
        <v>1</v>
      </c>
      <c r="AE129" s="4"/>
      <c r="AF129" s="24">
        <f t="shared" si="26"/>
        <v>100</v>
      </c>
      <c r="AG129" s="6">
        <f t="shared" si="19"/>
        <v>100</v>
      </c>
      <c r="AH129" s="4">
        <f t="shared" si="21"/>
        <v>100</v>
      </c>
      <c r="AI129" s="5"/>
      <c r="AJ129" s="5"/>
      <c r="AK129" s="7"/>
      <c r="AL129" s="7"/>
      <c r="AM129" s="4"/>
      <c r="AN129" s="4"/>
      <c r="AO129" s="4"/>
      <c r="AP129" s="4">
        <v>107</v>
      </c>
      <c r="AQ129" s="4"/>
      <c r="AR129" s="4"/>
      <c r="AS129" s="4"/>
      <c r="AT129" s="4">
        <f t="shared" si="27"/>
        <v>0.89379999999999993</v>
      </c>
      <c r="AU129" s="4">
        <f t="shared" si="28"/>
        <v>10.393824121727455</v>
      </c>
      <c r="AV129" s="4">
        <f t="shared" si="29"/>
        <v>368.21011146576939</v>
      </c>
    </row>
    <row r="130" spans="1:48" x14ac:dyDescent="0.2">
      <c r="A130" s="1">
        <v>44126</v>
      </c>
      <c r="B130" t="s">
        <v>431</v>
      </c>
      <c r="C130" t="s">
        <v>436</v>
      </c>
      <c r="D130">
        <v>11</v>
      </c>
      <c r="E130">
        <v>1</v>
      </c>
      <c r="F130">
        <v>1</v>
      </c>
      <c r="G130" t="s">
        <v>60</v>
      </c>
      <c r="H130" t="s">
        <v>212</v>
      </c>
      <c r="I130">
        <v>0.39500000000000002</v>
      </c>
      <c r="J130">
        <v>0.39500000000000002</v>
      </c>
      <c r="K130">
        <v>5</v>
      </c>
      <c r="L130" t="s">
        <v>61</v>
      </c>
      <c r="M130" t="s">
        <v>213</v>
      </c>
      <c r="N130">
        <v>-8.5100000000000002E-3</v>
      </c>
      <c r="O130">
        <v>-8.2600000000000007E-2</v>
      </c>
      <c r="P130">
        <v>50</v>
      </c>
      <c r="R130" s="4">
        <v>1</v>
      </c>
      <c r="S130" s="4">
        <v>1</v>
      </c>
      <c r="T130" s="4"/>
      <c r="U130" s="4">
        <f t="shared" si="16"/>
        <v>5</v>
      </c>
      <c r="V130" s="4">
        <f t="shared" si="17"/>
        <v>5</v>
      </c>
      <c r="W130" s="4">
        <f t="shared" si="18"/>
        <v>5</v>
      </c>
      <c r="X130" s="5"/>
      <c r="Y130" s="5"/>
      <c r="Z130" s="7"/>
      <c r="AA130" s="7"/>
      <c r="AB130" s="4"/>
      <c r="AC130" s="4"/>
      <c r="AD130" s="4">
        <v>1</v>
      </c>
      <c r="AE130" s="4"/>
      <c r="AF130" s="24">
        <f t="shared" si="26"/>
        <v>50</v>
      </c>
      <c r="AG130" s="6">
        <f t="shared" si="19"/>
        <v>50</v>
      </c>
      <c r="AH130" s="4">
        <f t="shared" si="21"/>
        <v>50</v>
      </c>
      <c r="AI130" s="5"/>
      <c r="AJ130" s="5"/>
      <c r="AK130" s="7"/>
      <c r="AL130" s="7"/>
      <c r="AM130" s="4"/>
      <c r="AN130" s="4"/>
      <c r="AO130" s="4"/>
      <c r="AP130" s="4">
        <v>108</v>
      </c>
      <c r="AQ130" s="4"/>
      <c r="AR130" s="4"/>
      <c r="AS130" s="4"/>
      <c r="AT130" s="4">
        <f t="shared" si="27"/>
        <v>0.89279999999999993</v>
      </c>
      <c r="AU130" s="4">
        <f t="shared" si="28"/>
        <v>-9.2517921146953425E-2</v>
      </c>
      <c r="AV130" s="4">
        <f t="shared" si="29"/>
        <v>-530.86341043258449</v>
      </c>
    </row>
    <row r="131" spans="1:48" x14ac:dyDescent="0.2">
      <c r="A131" s="1">
        <v>44126</v>
      </c>
      <c r="B131" t="s">
        <v>431</v>
      </c>
      <c r="C131" t="s">
        <v>437</v>
      </c>
      <c r="D131">
        <v>12</v>
      </c>
      <c r="E131">
        <v>1</v>
      </c>
      <c r="F131">
        <v>1</v>
      </c>
      <c r="G131" t="s">
        <v>60</v>
      </c>
      <c r="H131" t="s">
        <v>212</v>
      </c>
      <c r="I131">
        <v>1.84E-2</v>
      </c>
      <c r="J131">
        <v>0.32100000000000001</v>
      </c>
      <c r="K131">
        <v>2.5</v>
      </c>
      <c r="L131" t="s">
        <v>61</v>
      </c>
      <c r="M131" t="s">
        <v>213</v>
      </c>
      <c r="N131">
        <v>0.47699999999999998</v>
      </c>
      <c r="O131">
        <v>8.08</v>
      </c>
      <c r="P131">
        <v>25</v>
      </c>
      <c r="R131" s="4">
        <v>1</v>
      </c>
      <c r="S131" s="4">
        <v>1</v>
      </c>
      <c r="T131" s="4"/>
      <c r="U131" s="4">
        <f t="shared" si="16"/>
        <v>2.5</v>
      </c>
      <c r="V131" s="4">
        <f t="shared" si="17"/>
        <v>2.5</v>
      </c>
      <c r="W131" s="4">
        <f t="shared" si="18"/>
        <v>2.5</v>
      </c>
      <c r="X131" s="5"/>
      <c r="Y131" s="5"/>
      <c r="Z131" s="7"/>
      <c r="AA131" s="7"/>
      <c r="AB131" s="4"/>
      <c r="AC131" s="4"/>
      <c r="AD131" s="4">
        <v>1</v>
      </c>
      <c r="AE131" s="4"/>
      <c r="AF131" s="24">
        <f t="shared" si="26"/>
        <v>25</v>
      </c>
      <c r="AG131" s="6">
        <f t="shared" si="19"/>
        <v>25</v>
      </c>
      <c r="AH131" s="4">
        <f t="shared" si="21"/>
        <v>25</v>
      </c>
      <c r="AI131" s="5"/>
      <c r="AJ131" s="5"/>
      <c r="AK131" s="7"/>
      <c r="AL131" s="7"/>
      <c r="AM131" s="4"/>
      <c r="AN131" s="4"/>
      <c r="AO131" s="4"/>
      <c r="AP131" s="4">
        <v>109</v>
      </c>
      <c r="AQ131" s="4"/>
      <c r="AR131" s="4"/>
      <c r="AS131" s="4"/>
      <c r="AT131" s="4">
        <f t="shared" si="27"/>
        <v>0.89179999999999993</v>
      </c>
      <c r="AU131" s="4">
        <f t="shared" si="28"/>
        <v>9.0603274276743679</v>
      </c>
      <c r="AV131" s="4">
        <f t="shared" si="29"/>
        <v>253.00544192204271</v>
      </c>
    </row>
    <row r="132" spans="1:48" x14ac:dyDescent="0.2">
      <c r="A132" s="1">
        <v>44126</v>
      </c>
      <c r="B132" t="s">
        <v>431</v>
      </c>
      <c r="C132" t="s">
        <v>438</v>
      </c>
      <c r="D132">
        <v>13</v>
      </c>
      <c r="E132">
        <v>1</v>
      </c>
      <c r="F132">
        <v>1</v>
      </c>
      <c r="G132" t="s">
        <v>60</v>
      </c>
      <c r="H132" t="s">
        <v>212</v>
      </c>
      <c r="I132">
        <v>1.9099999999999999E-2</v>
      </c>
      <c r="J132">
        <v>0.375</v>
      </c>
      <c r="K132">
        <v>0</v>
      </c>
      <c r="L132" t="s">
        <v>61</v>
      </c>
      <c r="M132" t="s">
        <v>213</v>
      </c>
      <c r="N132">
        <v>0.45</v>
      </c>
      <c r="O132">
        <v>7.64</v>
      </c>
      <c r="P132">
        <v>0</v>
      </c>
      <c r="R132" s="4">
        <v>1</v>
      </c>
      <c r="S132" s="4">
        <v>1</v>
      </c>
      <c r="T132" s="4"/>
      <c r="U132" s="4">
        <f t="shared" si="16"/>
        <v>0</v>
      </c>
      <c r="V132" s="4">
        <f t="shared" si="17"/>
        <v>0</v>
      </c>
      <c r="W132" s="4">
        <f t="shared" si="18"/>
        <v>0</v>
      </c>
      <c r="X132" s="5"/>
      <c r="Y132" s="5"/>
      <c r="Z132" s="7"/>
      <c r="AA132" s="7"/>
      <c r="AB132" s="4"/>
      <c r="AC132" s="4"/>
      <c r="AD132" s="4">
        <v>1</v>
      </c>
      <c r="AE132" s="4"/>
      <c r="AF132" s="24">
        <f t="shared" si="26"/>
        <v>0</v>
      </c>
      <c r="AG132" s="6">
        <f t="shared" si="19"/>
        <v>0</v>
      </c>
      <c r="AH132" s="4">
        <f t="shared" si="21"/>
        <v>0</v>
      </c>
      <c r="AI132" s="5"/>
      <c r="AJ132" s="5"/>
      <c r="AK132" s="7"/>
      <c r="AL132" s="7"/>
      <c r="AM132" s="4"/>
      <c r="AN132" s="4"/>
      <c r="AO132" s="4"/>
      <c r="AP132" s="4">
        <v>110</v>
      </c>
      <c r="AQ132" s="4"/>
      <c r="AR132" s="4"/>
      <c r="AS132" s="4"/>
      <c r="AT132" s="4">
        <f t="shared" si="27"/>
        <v>0.89079999999999993</v>
      </c>
      <c r="AU132" s="4">
        <f t="shared" si="28"/>
        <v>8.5765603951504268</v>
      </c>
      <c r="AV132" s="4">
        <f t="shared" si="29"/>
        <v>211.27434258374137</v>
      </c>
    </row>
    <row r="133" spans="1:48" x14ac:dyDescent="0.2">
      <c r="A133" s="1">
        <v>44126</v>
      </c>
      <c r="B133" t="s">
        <v>431</v>
      </c>
      <c r="C133" t="s">
        <v>275</v>
      </c>
      <c r="D133">
        <v>68</v>
      </c>
      <c r="E133">
        <v>1</v>
      </c>
      <c r="F133">
        <v>1</v>
      </c>
      <c r="G133" t="s">
        <v>60</v>
      </c>
      <c r="H133" t="s">
        <v>212</v>
      </c>
      <c r="I133">
        <v>0.42799999999999999</v>
      </c>
      <c r="J133">
        <v>8.0299999999999994</v>
      </c>
      <c r="K133">
        <v>211</v>
      </c>
      <c r="L133" t="s">
        <v>61</v>
      </c>
      <c r="M133" t="s">
        <v>213</v>
      </c>
      <c r="N133">
        <v>1.45</v>
      </c>
      <c r="O133">
        <v>24.8</v>
      </c>
      <c r="P133">
        <v>1280</v>
      </c>
      <c r="R133" s="4">
        <v>1</v>
      </c>
      <c r="S133" s="4">
        <v>1</v>
      </c>
      <c r="T133" s="4"/>
      <c r="U133" s="4">
        <f t="shared" si="16"/>
        <v>211</v>
      </c>
      <c r="V133" s="4">
        <f t="shared" si="17"/>
        <v>211</v>
      </c>
      <c r="W133" s="4">
        <f t="shared" si="18"/>
        <v>211</v>
      </c>
      <c r="X133" s="5"/>
      <c r="Y133" s="5"/>
      <c r="Z133" s="7"/>
      <c r="AA133" s="7"/>
      <c r="AB133" s="7"/>
      <c r="AC133" s="7"/>
      <c r="AD133" s="4">
        <v>1</v>
      </c>
      <c r="AE133" s="4"/>
      <c r="AF133" s="24">
        <f t="shared" si="26"/>
        <v>1280</v>
      </c>
      <c r="AG133" s="6">
        <f t="shared" si="19"/>
        <v>1280</v>
      </c>
      <c r="AH133" s="4">
        <f t="shared" si="21"/>
        <v>1280</v>
      </c>
      <c r="AI133" s="5"/>
      <c r="AJ133" s="5"/>
      <c r="AK133" s="7"/>
      <c r="AL133" s="7"/>
      <c r="AM133" s="7"/>
      <c r="AN133" s="7"/>
      <c r="AO133" s="4"/>
      <c r="AP133" s="4">
        <v>111</v>
      </c>
      <c r="AQ133" s="4"/>
      <c r="AR133" s="4"/>
      <c r="AS133" s="4"/>
      <c r="AT133" s="4">
        <f t="shared" si="27"/>
        <v>0.88979999999999992</v>
      </c>
      <c r="AU133" s="4">
        <f t="shared" si="28"/>
        <v>27.87143178242302</v>
      </c>
      <c r="AV133" s="4">
        <f t="shared" si="29"/>
        <v>1901.6917779134787</v>
      </c>
    </row>
    <row r="134" spans="1:48" x14ac:dyDescent="0.2">
      <c r="A134" s="1">
        <v>44126</v>
      </c>
      <c r="B134" t="s">
        <v>431</v>
      </c>
      <c r="C134" t="s">
        <v>276</v>
      </c>
      <c r="D134">
        <v>69</v>
      </c>
      <c r="E134">
        <v>1</v>
      </c>
      <c r="F134">
        <v>1</v>
      </c>
      <c r="G134" t="s">
        <v>60</v>
      </c>
      <c r="H134" t="s">
        <v>212</v>
      </c>
      <c r="I134">
        <v>6.5699999999999995E-2</v>
      </c>
      <c r="J134">
        <v>1.48</v>
      </c>
      <c r="K134">
        <v>36.700000000000003</v>
      </c>
      <c r="L134" t="s">
        <v>61</v>
      </c>
      <c r="M134" t="s">
        <v>213</v>
      </c>
      <c r="N134">
        <v>0.86799999999999999</v>
      </c>
      <c r="O134">
        <v>14.8</v>
      </c>
      <c r="P134">
        <v>547</v>
      </c>
      <c r="R134" s="4">
        <v>1</v>
      </c>
      <c r="S134" s="4">
        <v>1</v>
      </c>
      <c r="T134" s="4"/>
      <c r="U134" s="4">
        <f t="shared" si="16"/>
        <v>36.700000000000003</v>
      </c>
      <c r="V134" s="4">
        <f t="shared" si="17"/>
        <v>36.700000000000003</v>
      </c>
      <c r="W134" s="4">
        <f t="shared" si="18"/>
        <v>36.700000000000003</v>
      </c>
      <c r="X134" s="5"/>
      <c r="Y134" s="5"/>
      <c r="Z134" s="7"/>
      <c r="AA134" s="7"/>
      <c r="AB134" s="4"/>
      <c r="AC134" s="4"/>
      <c r="AD134" s="4">
        <v>1</v>
      </c>
      <c r="AE134" s="4"/>
      <c r="AF134" s="24">
        <f t="shared" si="26"/>
        <v>547</v>
      </c>
      <c r="AG134" s="6">
        <f t="shared" si="19"/>
        <v>547</v>
      </c>
      <c r="AH134" s="4">
        <f t="shared" si="21"/>
        <v>547</v>
      </c>
      <c r="AI134" s="5"/>
      <c r="AJ134" s="5"/>
      <c r="AK134" s="7"/>
      <c r="AL134" s="7"/>
      <c r="AM134" s="4"/>
      <c r="AN134" s="4"/>
      <c r="AO134" s="4"/>
      <c r="AP134" s="4">
        <v>112</v>
      </c>
      <c r="AQ134" s="4"/>
      <c r="AR134" s="4"/>
      <c r="AS134" s="4"/>
      <c r="AT134" s="4">
        <f t="shared" si="27"/>
        <v>0.88879999999999992</v>
      </c>
      <c r="AU134" s="4">
        <f t="shared" si="28"/>
        <v>16.651665166516654</v>
      </c>
      <c r="AV134" s="4">
        <f t="shared" si="29"/>
        <v>912.24464057566888</v>
      </c>
    </row>
    <row r="135" spans="1:48" x14ac:dyDescent="0.2">
      <c r="A135" s="1">
        <v>44126</v>
      </c>
      <c r="B135" t="s">
        <v>431</v>
      </c>
      <c r="C135" t="s">
        <v>277</v>
      </c>
      <c r="D135">
        <v>70</v>
      </c>
      <c r="E135">
        <v>1</v>
      </c>
      <c r="F135">
        <v>1</v>
      </c>
      <c r="G135" t="s">
        <v>60</v>
      </c>
      <c r="H135" t="s">
        <v>212</v>
      </c>
      <c r="I135">
        <v>3.8600000000000002E-2</v>
      </c>
      <c r="J135">
        <v>0.9</v>
      </c>
      <c r="K135">
        <v>18.899999999999999</v>
      </c>
      <c r="L135" t="s">
        <v>61</v>
      </c>
      <c r="M135" t="s">
        <v>213</v>
      </c>
      <c r="N135">
        <v>0.55100000000000005</v>
      </c>
      <c r="O135">
        <v>9.44</v>
      </c>
      <c r="P135">
        <v>136</v>
      </c>
      <c r="R135" s="4">
        <v>1</v>
      </c>
      <c r="S135" s="4">
        <v>1</v>
      </c>
      <c r="T135" s="4"/>
      <c r="U135" s="4">
        <f t="shared" si="16"/>
        <v>18.899999999999999</v>
      </c>
      <c r="V135" s="4">
        <f t="shared" si="17"/>
        <v>18.899999999999999</v>
      </c>
      <c r="W135" s="4">
        <f t="shared" si="18"/>
        <v>18.899999999999999</v>
      </c>
      <c r="X135" s="4"/>
      <c r="Y135" s="4"/>
      <c r="Z135" s="4"/>
      <c r="AA135" s="4"/>
      <c r="AB135" s="7"/>
      <c r="AC135" s="7"/>
      <c r="AD135" s="4">
        <v>1</v>
      </c>
      <c r="AE135" s="4"/>
      <c r="AF135" s="24">
        <f t="shared" si="26"/>
        <v>136</v>
      </c>
      <c r="AG135" s="6">
        <f t="shared" si="19"/>
        <v>136</v>
      </c>
      <c r="AH135" s="4">
        <f t="shared" si="21"/>
        <v>136</v>
      </c>
      <c r="AI135" s="4"/>
      <c r="AJ135" s="4"/>
      <c r="AK135" s="4"/>
      <c r="AL135" s="4"/>
      <c r="AM135" s="7"/>
      <c r="AN135" s="7"/>
      <c r="AO135" s="4"/>
      <c r="AP135" s="4">
        <v>113</v>
      </c>
      <c r="AQ135" s="4"/>
      <c r="AR135" s="4"/>
      <c r="AS135" s="4"/>
      <c r="AT135" s="4">
        <f t="shared" si="27"/>
        <v>0.88779999999999992</v>
      </c>
      <c r="AU135" s="4">
        <f t="shared" si="28"/>
        <v>10.633025456183825</v>
      </c>
      <c r="AV135" s="4">
        <f t="shared" si="29"/>
        <v>388.90234786881774</v>
      </c>
    </row>
    <row r="136" spans="1:48" x14ac:dyDescent="0.2">
      <c r="A136" s="1">
        <v>44126</v>
      </c>
      <c r="B136" t="s">
        <v>431</v>
      </c>
      <c r="C136" t="s">
        <v>278</v>
      </c>
      <c r="D136">
        <v>71</v>
      </c>
      <c r="E136">
        <v>1</v>
      </c>
      <c r="F136">
        <v>1</v>
      </c>
      <c r="G136" t="s">
        <v>60</v>
      </c>
      <c r="H136" t="s">
        <v>212</v>
      </c>
      <c r="I136">
        <v>5.4699999999999999E-2</v>
      </c>
      <c r="J136">
        <v>1.24</v>
      </c>
      <c r="K136">
        <v>29.4</v>
      </c>
      <c r="L136" t="s">
        <v>61</v>
      </c>
      <c r="M136" t="s">
        <v>213</v>
      </c>
      <c r="N136">
        <v>0.55100000000000005</v>
      </c>
      <c r="O136">
        <v>9.41</v>
      </c>
      <c r="P136">
        <v>134</v>
      </c>
      <c r="R136" s="4">
        <v>1</v>
      </c>
      <c r="S136" s="4">
        <v>1</v>
      </c>
      <c r="T136" s="4"/>
      <c r="U136" s="4">
        <f t="shared" si="16"/>
        <v>29.4</v>
      </c>
      <c r="V136" s="4">
        <f t="shared" si="17"/>
        <v>29.4</v>
      </c>
      <c r="W136" s="4">
        <f t="shared" si="18"/>
        <v>29.4</v>
      </c>
      <c r="X136" s="5"/>
      <c r="Y136" s="5"/>
      <c r="Z136" s="7"/>
      <c r="AA136" s="7"/>
      <c r="AB136" s="5"/>
      <c r="AC136" s="5"/>
      <c r="AD136" s="4">
        <v>1</v>
      </c>
      <c r="AE136" s="4"/>
      <c r="AF136" s="24">
        <f t="shared" si="26"/>
        <v>134</v>
      </c>
      <c r="AG136" s="6">
        <f t="shared" si="19"/>
        <v>134</v>
      </c>
      <c r="AH136" s="4">
        <f t="shared" si="21"/>
        <v>134</v>
      </c>
      <c r="AI136" s="5"/>
      <c r="AJ136" s="5"/>
      <c r="AK136" s="7"/>
      <c r="AL136" s="7"/>
      <c r="AM136" s="5"/>
      <c r="AN136" s="5"/>
      <c r="AO136" s="4"/>
      <c r="AP136" s="4">
        <v>114</v>
      </c>
      <c r="AQ136" s="4"/>
      <c r="AR136" s="4"/>
      <c r="AS136" s="4"/>
      <c r="AT136" s="4">
        <f t="shared" si="27"/>
        <v>0.88679999999999992</v>
      </c>
      <c r="AU136" s="4">
        <f t="shared" si="28"/>
        <v>10.611186287776276</v>
      </c>
      <c r="AV136" s="4">
        <f t="shared" si="29"/>
        <v>387.01279931045008</v>
      </c>
    </row>
    <row r="137" spans="1:48" x14ac:dyDescent="0.2">
      <c r="A137" s="1">
        <v>44126</v>
      </c>
      <c r="B137" t="s">
        <v>431</v>
      </c>
      <c r="C137" t="s">
        <v>279</v>
      </c>
      <c r="D137">
        <v>72</v>
      </c>
      <c r="E137">
        <v>1</v>
      </c>
      <c r="F137">
        <v>1</v>
      </c>
      <c r="G137" t="s">
        <v>60</v>
      </c>
      <c r="H137" t="s">
        <v>212</v>
      </c>
      <c r="I137">
        <v>4.7600000000000003E-2</v>
      </c>
      <c r="J137">
        <v>1.08</v>
      </c>
      <c r="K137">
        <v>24.5</v>
      </c>
      <c r="L137" t="s">
        <v>61</v>
      </c>
      <c r="M137" t="s">
        <v>213</v>
      </c>
      <c r="N137">
        <v>0.58299999999999996</v>
      </c>
      <c r="O137">
        <v>9.94</v>
      </c>
      <c r="P137">
        <v>175</v>
      </c>
      <c r="R137" s="4">
        <v>1</v>
      </c>
      <c r="S137" s="4">
        <v>1</v>
      </c>
      <c r="T137" s="4"/>
      <c r="U137" s="4">
        <f t="shared" si="16"/>
        <v>24.5</v>
      </c>
      <c r="V137" s="4">
        <f t="shared" si="17"/>
        <v>24.5</v>
      </c>
      <c r="W137" s="4">
        <f t="shared" si="18"/>
        <v>24.5</v>
      </c>
      <c r="Z137" s="7"/>
      <c r="AA137" s="7"/>
      <c r="AD137" s="4">
        <v>1</v>
      </c>
      <c r="AE137" s="4"/>
      <c r="AF137" s="24">
        <f t="shared" si="26"/>
        <v>175</v>
      </c>
      <c r="AG137" s="6">
        <f t="shared" si="19"/>
        <v>175</v>
      </c>
      <c r="AH137" s="4">
        <f t="shared" si="21"/>
        <v>175</v>
      </c>
      <c r="AK137" s="7"/>
      <c r="AL137" s="7"/>
      <c r="AO137" s="4"/>
      <c r="AP137" s="4">
        <v>115</v>
      </c>
      <c r="AQ137" s="4"/>
      <c r="AR137" s="4"/>
      <c r="AS137" s="4"/>
      <c r="AT137" s="4">
        <f t="shared" si="27"/>
        <v>0.88579999999999992</v>
      </c>
      <c r="AU137" s="4">
        <f t="shared" si="28"/>
        <v>11.221494694061866</v>
      </c>
      <c r="AV137" s="4">
        <f t="shared" si="29"/>
        <v>439.84306012614894</v>
      </c>
    </row>
    <row r="138" spans="1:48" x14ac:dyDescent="0.2">
      <c r="A138" s="1">
        <v>44126</v>
      </c>
      <c r="B138" t="s">
        <v>431</v>
      </c>
      <c r="C138" t="s">
        <v>280</v>
      </c>
      <c r="D138">
        <v>73</v>
      </c>
      <c r="E138">
        <v>1</v>
      </c>
      <c r="F138">
        <v>1</v>
      </c>
      <c r="G138" t="s">
        <v>60</v>
      </c>
      <c r="H138" t="s">
        <v>212</v>
      </c>
      <c r="I138">
        <v>3.56E-2</v>
      </c>
      <c r="J138">
        <v>0.879</v>
      </c>
      <c r="K138">
        <v>18.3</v>
      </c>
      <c r="L138" t="s">
        <v>61</v>
      </c>
      <c r="M138" t="s">
        <v>213</v>
      </c>
      <c r="N138">
        <v>0.65100000000000002</v>
      </c>
      <c r="O138">
        <v>11.1</v>
      </c>
      <c r="P138">
        <v>265</v>
      </c>
      <c r="R138" s="4">
        <v>1</v>
      </c>
      <c r="S138" s="4">
        <v>1</v>
      </c>
      <c r="T138" s="4"/>
      <c r="U138" s="4">
        <f t="shared" si="16"/>
        <v>18.3</v>
      </c>
      <c r="V138" s="4">
        <f t="shared" si="17"/>
        <v>18.3</v>
      </c>
      <c r="W138" s="4">
        <f t="shared" si="18"/>
        <v>18.3</v>
      </c>
      <c r="AB138" s="7"/>
      <c r="AC138" s="7"/>
      <c r="AD138" s="4">
        <v>1</v>
      </c>
      <c r="AE138" s="4"/>
      <c r="AF138" s="24">
        <f t="shared" si="26"/>
        <v>265</v>
      </c>
      <c r="AG138" s="6">
        <f t="shared" si="19"/>
        <v>265</v>
      </c>
      <c r="AH138" s="4">
        <f t="shared" si="21"/>
        <v>265</v>
      </c>
      <c r="AM138" s="7"/>
      <c r="AN138" s="7"/>
      <c r="AO138" s="4"/>
      <c r="AP138" s="4">
        <v>116</v>
      </c>
      <c r="AQ138" s="4"/>
      <c r="AR138" s="4"/>
      <c r="AS138" s="4"/>
      <c r="AT138" s="4">
        <f t="shared" si="27"/>
        <v>0.88479999999999992</v>
      </c>
      <c r="AU138" s="4">
        <f t="shared" si="28"/>
        <v>12.545207956600363</v>
      </c>
      <c r="AV138" s="4">
        <f t="shared" si="29"/>
        <v>554.61124488651421</v>
      </c>
    </row>
    <row r="139" spans="1:48" x14ac:dyDescent="0.2">
      <c r="A139" s="1">
        <v>44126</v>
      </c>
      <c r="B139" t="s">
        <v>431</v>
      </c>
      <c r="C139" t="s">
        <v>281</v>
      </c>
      <c r="D139">
        <v>74</v>
      </c>
      <c r="E139">
        <v>1</v>
      </c>
      <c r="F139">
        <v>1</v>
      </c>
      <c r="G139" t="s">
        <v>60</v>
      </c>
      <c r="H139" t="s">
        <v>212</v>
      </c>
      <c r="I139">
        <v>0.14399999999999999</v>
      </c>
      <c r="J139">
        <v>2.89</v>
      </c>
      <c r="K139">
        <v>78.5</v>
      </c>
      <c r="L139" t="s">
        <v>61</v>
      </c>
      <c r="M139" t="s">
        <v>213</v>
      </c>
      <c r="N139">
        <v>1.29</v>
      </c>
      <c r="O139">
        <v>22.1</v>
      </c>
      <c r="P139">
        <v>1090</v>
      </c>
      <c r="R139" s="4">
        <v>1</v>
      </c>
      <c r="S139" s="4">
        <v>1</v>
      </c>
      <c r="T139" s="4"/>
      <c r="U139" s="4">
        <f t="shared" si="16"/>
        <v>78.5</v>
      </c>
      <c r="V139" s="4">
        <f t="shared" si="17"/>
        <v>78.5</v>
      </c>
      <c r="W139" s="4">
        <f t="shared" si="18"/>
        <v>78.5</v>
      </c>
      <c r="Z139" s="7"/>
      <c r="AA139" s="7"/>
      <c r="AD139" s="4">
        <v>1</v>
      </c>
      <c r="AE139" s="4"/>
      <c r="AF139" s="24">
        <f t="shared" si="26"/>
        <v>1090</v>
      </c>
      <c r="AG139" s="6">
        <f t="shared" si="19"/>
        <v>1090</v>
      </c>
      <c r="AH139" s="4">
        <f t="shared" si="21"/>
        <v>1090</v>
      </c>
      <c r="AK139" s="7"/>
      <c r="AL139" s="7"/>
      <c r="AO139" s="4"/>
      <c r="AP139" s="4">
        <v>117</v>
      </c>
      <c r="AQ139" s="4"/>
      <c r="AR139" s="4"/>
      <c r="AS139" s="4"/>
      <c r="AT139" s="4">
        <f t="shared" si="27"/>
        <v>0.88379999999999992</v>
      </c>
      <c r="AU139" s="4">
        <f t="shared" si="28"/>
        <v>25.005657388549448</v>
      </c>
      <c r="AV139" s="4">
        <f t="shared" si="29"/>
        <v>1647.2511337693431</v>
      </c>
    </row>
    <row r="140" spans="1:48" x14ac:dyDescent="0.2">
      <c r="A140" s="1">
        <v>44126</v>
      </c>
      <c r="B140" t="s">
        <v>431</v>
      </c>
      <c r="C140" t="s">
        <v>282</v>
      </c>
      <c r="D140">
        <v>75</v>
      </c>
      <c r="E140">
        <v>1</v>
      </c>
      <c r="F140">
        <v>1</v>
      </c>
      <c r="G140" t="s">
        <v>60</v>
      </c>
      <c r="H140" t="s">
        <v>212</v>
      </c>
      <c r="I140">
        <v>7.17E-2</v>
      </c>
      <c r="J140">
        <v>1.62</v>
      </c>
      <c r="K140">
        <v>41.1</v>
      </c>
      <c r="L140" t="s">
        <v>61</v>
      </c>
      <c r="M140" t="s">
        <v>213</v>
      </c>
      <c r="N140">
        <v>1.04</v>
      </c>
      <c r="O140">
        <v>17.8</v>
      </c>
      <c r="P140">
        <v>771</v>
      </c>
      <c r="R140" s="4">
        <v>1</v>
      </c>
      <c r="S140" s="4">
        <v>1</v>
      </c>
      <c r="T140" s="4"/>
      <c r="U140" s="4">
        <f t="shared" si="16"/>
        <v>41.1</v>
      </c>
      <c r="V140" s="4">
        <f t="shared" si="17"/>
        <v>41.1</v>
      </c>
      <c r="W140" s="4">
        <f t="shared" si="18"/>
        <v>41.1</v>
      </c>
      <c r="X140" s="5"/>
      <c r="Y140" s="5"/>
      <c r="AB140" s="7"/>
      <c r="AC140" s="7"/>
      <c r="AD140" s="4">
        <v>1</v>
      </c>
      <c r="AE140" s="4"/>
      <c r="AF140" s="24">
        <f t="shared" si="26"/>
        <v>771</v>
      </c>
      <c r="AG140" s="6">
        <f t="shared" si="19"/>
        <v>771</v>
      </c>
      <c r="AH140" s="4">
        <f t="shared" si="21"/>
        <v>771</v>
      </c>
      <c r="AI140" s="5"/>
      <c r="AJ140" s="5"/>
      <c r="AM140" s="7"/>
      <c r="AN140" s="7"/>
      <c r="AO140" s="4"/>
      <c r="AP140" s="4">
        <v>118</v>
      </c>
      <c r="AQ140" s="4"/>
      <c r="AR140" s="4"/>
      <c r="AS140" s="4"/>
      <c r="AT140" s="4">
        <f t="shared" si="27"/>
        <v>0.88279999999999992</v>
      </c>
      <c r="AU140" s="4">
        <f t="shared" si="28"/>
        <v>20.163117353874039</v>
      </c>
      <c r="AV140" s="4">
        <f t="shared" si="29"/>
        <v>1219.974048261402</v>
      </c>
    </row>
    <row r="141" spans="1:48" x14ac:dyDescent="0.2">
      <c r="A141" s="1">
        <v>44126</v>
      </c>
      <c r="B141" t="s">
        <v>431</v>
      </c>
      <c r="C141" t="s">
        <v>283</v>
      </c>
      <c r="D141">
        <v>76</v>
      </c>
      <c r="E141">
        <v>1</v>
      </c>
      <c r="F141">
        <v>1</v>
      </c>
      <c r="G141" t="s">
        <v>60</v>
      </c>
      <c r="H141" t="s">
        <v>212</v>
      </c>
      <c r="I141">
        <v>9.9500000000000005E-2</v>
      </c>
      <c r="J141">
        <v>2.1</v>
      </c>
      <c r="K141">
        <v>55.4</v>
      </c>
      <c r="L141" t="s">
        <v>61</v>
      </c>
      <c r="M141" t="s">
        <v>213</v>
      </c>
      <c r="N141">
        <v>0.69499999999999995</v>
      </c>
      <c r="O141">
        <v>11.9</v>
      </c>
      <c r="P141">
        <v>324</v>
      </c>
      <c r="R141" s="4">
        <v>1</v>
      </c>
      <c r="S141" s="4">
        <v>1</v>
      </c>
      <c r="T141" s="4"/>
      <c r="U141" s="4">
        <f t="shared" si="16"/>
        <v>55.4</v>
      </c>
      <c r="V141" s="4">
        <f t="shared" si="17"/>
        <v>55.4</v>
      </c>
      <c r="W141" s="4">
        <f t="shared" si="18"/>
        <v>55.4</v>
      </c>
      <c r="AD141" s="4">
        <v>1</v>
      </c>
      <c r="AE141" s="4"/>
      <c r="AF141" s="24">
        <f t="shared" si="26"/>
        <v>324</v>
      </c>
      <c r="AG141" s="6">
        <f t="shared" si="19"/>
        <v>324</v>
      </c>
      <c r="AH141" s="4">
        <f t="shared" si="21"/>
        <v>324</v>
      </c>
      <c r="AO141" s="4"/>
      <c r="AP141" s="4">
        <v>119</v>
      </c>
      <c r="AQ141" s="4"/>
      <c r="AR141" s="4"/>
      <c r="AS141" s="4"/>
      <c r="AT141" s="4">
        <f t="shared" si="27"/>
        <v>0.88179999999999992</v>
      </c>
      <c r="AU141" s="4">
        <f t="shared" si="28"/>
        <v>13.495123610796101</v>
      </c>
      <c r="AV141" s="4">
        <f t="shared" si="29"/>
        <v>637.12518158464832</v>
      </c>
    </row>
    <row r="142" spans="1:48" x14ac:dyDescent="0.2">
      <c r="A142" s="1">
        <v>44126</v>
      </c>
      <c r="B142" t="s">
        <v>431</v>
      </c>
      <c r="C142" t="s">
        <v>284</v>
      </c>
      <c r="D142">
        <v>77</v>
      </c>
      <c r="E142">
        <v>1</v>
      </c>
      <c r="F142">
        <v>1</v>
      </c>
      <c r="G142" t="s">
        <v>60</v>
      </c>
      <c r="H142" t="s">
        <v>212</v>
      </c>
      <c r="I142">
        <v>4.6699999999999998E-2</v>
      </c>
      <c r="J142">
        <v>1.1100000000000001</v>
      </c>
      <c r="K142">
        <v>25.6</v>
      </c>
      <c r="L142" t="s">
        <v>61</v>
      </c>
      <c r="M142" t="s">
        <v>213</v>
      </c>
      <c r="N142">
        <v>0.56399999999999995</v>
      </c>
      <c r="O142">
        <v>9.6199999999999992</v>
      </c>
      <c r="P142">
        <v>150</v>
      </c>
      <c r="R142" s="4">
        <v>1</v>
      </c>
      <c r="S142" s="4">
        <v>1</v>
      </c>
      <c r="T142" s="4"/>
      <c r="U142" s="4">
        <f t="shared" si="16"/>
        <v>25.6</v>
      </c>
      <c r="V142" s="4">
        <f t="shared" si="17"/>
        <v>25.6</v>
      </c>
      <c r="W142" s="4">
        <f t="shared" si="18"/>
        <v>25.6</v>
      </c>
      <c r="AD142" s="4">
        <v>1</v>
      </c>
      <c r="AE142" s="4"/>
      <c r="AF142" s="24">
        <f t="shared" si="26"/>
        <v>150</v>
      </c>
      <c r="AG142" s="6">
        <f t="shared" si="19"/>
        <v>150</v>
      </c>
      <c r="AH142" s="4">
        <f t="shared" si="21"/>
        <v>150</v>
      </c>
      <c r="AI142" s="5"/>
      <c r="AJ142" s="5"/>
      <c r="AO142" s="4"/>
      <c r="AP142" s="4">
        <v>120</v>
      </c>
      <c r="AQ142" s="4"/>
      <c r="AR142" s="4"/>
      <c r="AS142" s="4"/>
      <c r="AT142" s="4">
        <f t="shared" si="27"/>
        <v>0.88079999999999992</v>
      </c>
      <c r="AU142" s="4">
        <f t="shared" si="28"/>
        <v>10.92188919164396</v>
      </c>
      <c r="AV142" s="4">
        <f t="shared" si="29"/>
        <v>413.90157799737835</v>
      </c>
    </row>
    <row r="143" spans="1:48" x14ac:dyDescent="0.2">
      <c r="A143" s="1">
        <v>44126</v>
      </c>
      <c r="B143" t="s">
        <v>431</v>
      </c>
      <c r="C143" t="s">
        <v>429</v>
      </c>
      <c r="D143">
        <v>7</v>
      </c>
      <c r="E143">
        <v>1</v>
      </c>
      <c r="F143">
        <v>1</v>
      </c>
      <c r="G143" t="s">
        <v>60</v>
      </c>
      <c r="H143" t="s">
        <v>212</v>
      </c>
      <c r="I143">
        <v>4.5600000000000002E-2</v>
      </c>
      <c r="J143">
        <v>1.0900000000000001</v>
      </c>
      <c r="K143">
        <v>24.8</v>
      </c>
      <c r="L143" t="s">
        <v>61</v>
      </c>
      <c r="M143" t="s">
        <v>213</v>
      </c>
      <c r="N143">
        <v>0.60099999999999998</v>
      </c>
      <c r="O143">
        <v>10.3</v>
      </c>
      <c r="P143">
        <v>203</v>
      </c>
      <c r="R143" s="4">
        <v>1</v>
      </c>
      <c r="S143" s="4">
        <v>1</v>
      </c>
      <c r="T143" s="4"/>
      <c r="U143" s="4">
        <f t="shared" si="16"/>
        <v>24.8</v>
      </c>
      <c r="V143" s="4">
        <f t="shared" si="17"/>
        <v>24.8</v>
      </c>
      <c r="W143" s="4">
        <f t="shared" si="18"/>
        <v>24.8</v>
      </c>
      <c r="X143" s="5">
        <f>100*(W143-25)/25</f>
        <v>-0.79999999999999716</v>
      </c>
      <c r="Y143" s="5" t="str">
        <f>IF((ABS(X143))&lt;=20,"PASS","FAIL")</f>
        <v>PASS</v>
      </c>
      <c r="AD143" s="4">
        <v>1</v>
      </c>
      <c r="AE143" s="4"/>
      <c r="AF143" s="24">
        <f t="shared" si="26"/>
        <v>203</v>
      </c>
      <c r="AG143" s="6">
        <f t="shared" si="19"/>
        <v>203</v>
      </c>
      <c r="AH143" s="4">
        <f t="shared" si="21"/>
        <v>203</v>
      </c>
      <c r="AI143" s="5">
        <f>100*(AH143-250)/250</f>
        <v>-18.8</v>
      </c>
      <c r="AJ143" s="5" t="str">
        <f>IF((ABS(AI143))&lt;=20,"PASS","FAIL")</f>
        <v>PASS</v>
      </c>
      <c r="AO143" s="4"/>
      <c r="AP143" s="4">
        <v>121</v>
      </c>
      <c r="AQ143" s="4">
        <f t="shared" si="25"/>
        <v>10.3</v>
      </c>
      <c r="AR143" s="4">
        <f t="shared" si="31"/>
        <v>0.91150442477876104</v>
      </c>
      <c r="AS143" s="4"/>
      <c r="AT143" s="4">
        <f t="shared" si="27"/>
        <v>0.87979999999999992</v>
      </c>
      <c r="AU143" s="4">
        <f t="shared" si="28"/>
        <v>11.707206183223462</v>
      </c>
      <c r="AV143" s="4">
        <f t="shared" si="29"/>
        <v>481.92592681973611</v>
      </c>
    </row>
    <row r="144" spans="1:48" x14ac:dyDescent="0.2">
      <c r="A144" s="1">
        <v>44126</v>
      </c>
      <c r="B144" t="s">
        <v>431</v>
      </c>
      <c r="C144" t="s">
        <v>66</v>
      </c>
      <c r="D144" t="s">
        <v>11</v>
      </c>
      <c r="E144">
        <v>1</v>
      </c>
      <c r="F144">
        <v>1</v>
      </c>
      <c r="G144" t="s">
        <v>60</v>
      </c>
      <c r="H144" t="s">
        <v>212</v>
      </c>
      <c r="I144">
        <v>-1.3899999999999999E-2</v>
      </c>
      <c r="J144">
        <v>-0.318</v>
      </c>
      <c r="K144">
        <v>-19.899999999999999</v>
      </c>
      <c r="L144" t="s">
        <v>61</v>
      </c>
      <c r="M144" t="s">
        <v>213</v>
      </c>
      <c r="N144">
        <v>-3.0200000000000001E-3</v>
      </c>
      <c r="O144">
        <v>-6.3100000000000003E-2</v>
      </c>
      <c r="P144">
        <v>-633</v>
      </c>
      <c r="R144" s="4">
        <v>1</v>
      </c>
      <c r="S144" s="4">
        <v>1</v>
      </c>
      <c r="T144" s="4"/>
      <c r="U144" s="4">
        <f t="shared" si="16"/>
        <v>-19.899999999999999</v>
      </c>
      <c r="V144" s="4">
        <f t="shared" si="17"/>
        <v>-19.899999999999999</v>
      </c>
      <c r="W144" s="4">
        <f t="shared" si="18"/>
        <v>-19.899999999999999</v>
      </c>
      <c r="X144" s="5"/>
      <c r="Y144" s="5"/>
      <c r="Z144" s="7"/>
      <c r="AA144" s="7"/>
      <c r="AD144" s="4">
        <v>1</v>
      </c>
      <c r="AE144" s="4"/>
      <c r="AF144" s="24">
        <f t="shared" si="26"/>
        <v>-633</v>
      </c>
      <c r="AG144" s="6">
        <f t="shared" si="19"/>
        <v>-633</v>
      </c>
      <c r="AH144" s="4">
        <f t="shared" si="21"/>
        <v>-633</v>
      </c>
      <c r="AI144" s="5"/>
      <c r="AJ144" s="5"/>
      <c r="AK144" s="7"/>
      <c r="AL144" s="7"/>
      <c r="AO144" s="4"/>
      <c r="AP144" s="4">
        <v>122</v>
      </c>
      <c r="AQ144" s="4"/>
      <c r="AR144" s="4"/>
      <c r="AS144" s="4"/>
      <c r="AT144" s="4">
        <f t="shared" si="27"/>
        <v>0.87879999999999991</v>
      </c>
      <c r="AU144" s="4">
        <f t="shared" si="28"/>
        <v>-7.1802457897132466E-2</v>
      </c>
      <c r="AV144" s="4">
        <f t="shared" si="29"/>
        <v>-529.10283978080031</v>
      </c>
    </row>
    <row r="145" spans="1:48" x14ac:dyDescent="0.2">
      <c r="A145" s="1">
        <v>44126</v>
      </c>
      <c r="B145" t="s">
        <v>431</v>
      </c>
      <c r="C145" t="s">
        <v>291</v>
      </c>
      <c r="D145">
        <v>78</v>
      </c>
      <c r="E145">
        <v>1</v>
      </c>
      <c r="F145">
        <v>1</v>
      </c>
      <c r="G145" t="s">
        <v>60</v>
      </c>
      <c r="H145" t="s">
        <v>212</v>
      </c>
      <c r="I145">
        <v>5.91E-2</v>
      </c>
      <c r="J145">
        <v>1.38</v>
      </c>
      <c r="K145">
        <v>33.799999999999997</v>
      </c>
      <c r="L145" t="s">
        <v>61</v>
      </c>
      <c r="M145" t="s">
        <v>213</v>
      </c>
      <c r="N145">
        <v>0.74</v>
      </c>
      <c r="O145">
        <v>12.6</v>
      </c>
      <c r="P145">
        <v>381</v>
      </c>
      <c r="R145" s="4">
        <v>1</v>
      </c>
      <c r="S145" s="4">
        <v>1</v>
      </c>
      <c r="T145" s="4"/>
      <c r="U145" s="4">
        <f t="shared" si="16"/>
        <v>33.799999999999997</v>
      </c>
      <c r="V145" s="4">
        <f t="shared" si="17"/>
        <v>33.799999999999997</v>
      </c>
      <c r="W145" s="4">
        <f t="shared" si="18"/>
        <v>33.799999999999997</v>
      </c>
      <c r="X145" s="5"/>
      <c r="Y145" s="5"/>
      <c r="AB145" s="7"/>
      <c r="AC145" s="7"/>
      <c r="AD145" s="4">
        <v>1</v>
      </c>
      <c r="AE145" s="4"/>
      <c r="AF145" s="24">
        <f t="shared" si="26"/>
        <v>381</v>
      </c>
      <c r="AG145" s="6">
        <f t="shared" si="19"/>
        <v>381</v>
      </c>
      <c r="AH145" s="4">
        <f t="shared" si="21"/>
        <v>381</v>
      </c>
      <c r="AI145" s="5"/>
      <c r="AJ145" s="5"/>
      <c r="AM145" s="7"/>
      <c r="AN145" s="7"/>
      <c r="AO145" s="4"/>
      <c r="AP145" s="4">
        <v>123</v>
      </c>
      <c r="AQ145" s="4"/>
      <c r="AR145" s="4"/>
      <c r="AS145" s="4"/>
      <c r="AT145" s="4">
        <f t="shared" si="27"/>
        <v>0.87779999999999991</v>
      </c>
      <c r="AU145" s="4">
        <f t="shared" si="28"/>
        <v>14.354066985645934</v>
      </c>
      <c r="AV145" s="4">
        <f t="shared" si="29"/>
        <v>711.84810329433867</v>
      </c>
    </row>
    <row r="146" spans="1:48" x14ac:dyDescent="0.2">
      <c r="A146" s="1">
        <v>44126</v>
      </c>
      <c r="B146" t="s">
        <v>431</v>
      </c>
      <c r="C146" t="s">
        <v>292</v>
      </c>
      <c r="D146">
        <v>79</v>
      </c>
      <c r="E146">
        <v>1</v>
      </c>
      <c r="F146">
        <v>1</v>
      </c>
      <c r="G146" t="s">
        <v>60</v>
      </c>
      <c r="H146" t="s">
        <v>212</v>
      </c>
      <c r="I146">
        <v>3.8300000000000001E-2</v>
      </c>
      <c r="J146">
        <v>0.91200000000000003</v>
      </c>
      <c r="K146">
        <v>19.3</v>
      </c>
      <c r="L146" t="s">
        <v>61</v>
      </c>
      <c r="M146" t="s">
        <v>213</v>
      </c>
      <c r="N146">
        <v>0.69</v>
      </c>
      <c r="O146">
        <v>11.8</v>
      </c>
      <c r="P146">
        <v>322</v>
      </c>
      <c r="R146" s="4">
        <v>1</v>
      </c>
      <c r="S146" s="4">
        <v>1</v>
      </c>
      <c r="T146" s="4"/>
      <c r="U146" s="4">
        <f t="shared" si="16"/>
        <v>19.3</v>
      </c>
      <c r="V146" s="4">
        <f t="shared" si="17"/>
        <v>19.3</v>
      </c>
      <c r="W146" s="4">
        <f t="shared" si="18"/>
        <v>19.3</v>
      </c>
      <c r="X146" s="5"/>
      <c r="Y146" s="5"/>
      <c r="AD146" s="4">
        <v>1</v>
      </c>
      <c r="AE146" s="4"/>
      <c r="AF146" s="24">
        <f t="shared" si="26"/>
        <v>322</v>
      </c>
      <c r="AG146" s="6">
        <f t="shared" si="19"/>
        <v>322</v>
      </c>
      <c r="AH146" s="4">
        <f t="shared" si="21"/>
        <v>322</v>
      </c>
      <c r="AI146" s="5"/>
      <c r="AJ146" s="5"/>
      <c r="AO146" s="4"/>
      <c r="AP146" s="4">
        <v>124</v>
      </c>
      <c r="AQ146" s="4"/>
      <c r="AR146" s="4"/>
      <c r="AS146" s="4"/>
      <c r="AT146" s="4">
        <f t="shared" si="27"/>
        <v>0.87679999999999991</v>
      </c>
      <c r="AU146" s="4">
        <f t="shared" si="28"/>
        <v>13.458029197080295</v>
      </c>
      <c r="AV146" s="4">
        <f t="shared" si="29"/>
        <v>633.90056992247878</v>
      </c>
    </row>
    <row r="147" spans="1:48" x14ac:dyDescent="0.2">
      <c r="A147" s="1">
        <v>44126</v>
      </c>
      <c r="B147" t="s">
        <v>431</v>
      </c>
      <c r="C147" t="s">
        <v>293</v>
      </c>
      <c r="D147">
        <v>80</v>
      </c>
      <c r="E147">
        <v>1</v>
      </c>
      <c r="F147">
        <v>1</v>
      </c>
      <c r="G147" t="s">
        <v>60</v>
      </c>
      <c r="H147" t="s">
        <v>212</v>
      </c>
      <c r="I147">
        <v>0.106</v>
      </c>
      <c r="J147">
        <v>2.2599999999999998</v>
      </c>
      <c r="K147">
        <v>60.2</v>
      </c>
      <c r="L147" t="s">
        <v>61</v>
      </c>
      <c r="M147" t="s">
        <v>213</v>
      </c>
      <c r="N147">
        <v>0.85</v>
      </c>
      <c r="O147">
        <v>14.5</v>
      </c>
      <c r="P147">
        <v>529</v>
      </c>
      <c r="R147" s="4">
        <v>1</v>
      </c>
      <c r="S147" s="4">
        <v>1</v>
      </c>
      <c r="T147" s="4"/>
      <c r="U147" s="4">
        <f t="shared" si="16"/>
        <v>60.2</v>
      </c>
      <c r="V147" s="4">
        <f t="shared" si="17"/>
        <v>60.2</v>
      </c>
      <c r="W147" s="4">
        <f t="shared" si="18"/>
        <v>60.2</v>
      </c>
      <c r="AD147" s="4">
        <v>1</v>
      </c>
      <c r="AE147" s="4"/>
      <c r="AF147" s="24">
        <f t="shared" si="26"/>
        <v>529</v>
      </c>
      <c r="AG147" s="6">
        <f t="shared" si="19"/>
        <v>529</v>
      </c>
      <c r="AH147" s="4">
        <f t="shared" si="21"/>
        <v>529</v>
      </c>
      <c r="AO147" s="4"/>
      <c r="AP147" s="4">
        <v>125</v>
      </c>
      <c r="AQ147" s="4"/>
      <c r="AR147" s="4"/>
      <c r="AS147" s="4"/>
      <c r="AT147" s="4">
        <f t="shared" si="27"/>
        <v>0.87579999999999991</v>
      </c>
      <c r="AU147" s="4">
        <f t="shared" si="28"/>
        <v>16.556291390728479</v>
      </c>
      <c r="AV147" s="4">
        <f t="shared" si="29"/>
        <v>903.9111003903339</v>
      </c>
    </row>
    <row r="148" spans="1:48" x14ac:dyDescent="0.2">
      <c r="A148" s="1">
        <v>44126</v>
      </c>
      <c r="B148" t="s">
        <v>431</v>
      </c>
      <c r="C148" t="s">
        <v>294</v>
      </c>
      <c r="D148">
        <v>81</v>
      </c>
      <c r="E148">
        <v>1</v>
      </c>
      <c r="F148">
        <v>1</v>
      </c>
      <c r="G148" t="s">
        <v>60</v>
      </c>
      <c r="H148" t="s">
        <v>212</v>
      </c>
      <c r="I148">
        <v>0.13700000000000001</v>
      </c>
      <c r="J148">
        <v>2.73</v>
      </c>
      <c r="K148">
        <v>73.900000000000006</v>
      </c>
      <c r="L148" t="s">
        <v>61</v>
      </c>
      <c r="M148" t="s">
        <v>213</v>
      </c>
      <c r="N148">
        <v>0.71499999999999997</v>
      </c>
      <c r="O148">
        <v>12.2</v>
      </c>
      <c r="P148">
        <v>352</v>
      </c>
      <c r="R148" s="4">
        <v>1</v>
      </c>
      <c r="S148" s="4">
        <v>1</v>
      </c>
      <c r="T148" s="4"/>
      <c r="U148" s="4">
        <f t="shared" si="16"/>
        <v>73.900000000000006</v>
      </c>
      <c r="V148" s="4">
        <f t="shared" si="17"/>
        <v>73.900000000000006</v>
      </c>
      <c r="W148" s="4">
        <f t="shared" si="18"/>
        <v>73.900000000000006</v>
      </c>
      <c r="X148" s="5"/>
      <c r="Y148" s="5"/>
      <c r="Z148" s="7"/>
      <c r="AA148" s="7"/>
      <c r="AB148" s="4"/>
      <c r="AC148" s="4"/>
      <c r="AD148" s="4">
        <v>1</v>
      </c>
      <c r="AE148" s="4"/>
      <c r="AF148" s="24">
        <f t="shared" si="26"/>
        <v>352</v>
      </c>
      <c r="AG148" s="6">
        <f t="shared" si="19"/>
        <v>352</v>
      </c>
      <c r="AH148" s="4">
        <f t="shared" si="21"/>
        <v>352</v>
      </c>
      <c r="AI148" s="5"/>
      <c r="AJ148" s="5"/>
      <c r="AK148" s="7"/>
      <c r="AL148" s="7"/>
      <c r="AM148" s="4"/>
      <c r="AN148" s="4"/>
      <c r="AO148" s="4"/>
      <c r="AP148" s="4">
        <v>126</v>
      </c>
      <c r="AQ148" s="4"/>
      <c r="AR148" s="4"/>
      <c r="AS148" s="4"/>
      <c r="AT148" s="4">
        <f t="shared" si="27"/>
        <v>0.87479999999999991</v>
      </c>
      <c r="AU148" s="4">
        <f t="shared" si="28"/>
        <v>13.946044810242341</v>
      </c>
      <c r="AV148" s="4">
        <f t="shared" si="29"/>
        <v>676.33944794540798</v>
      </c>
    </row>
    <row r="149" spans="1:48" x14ac:dyDescent="0.2">
      <c r="A149" s="1">
        <v>44126</v>
      </c>
      <c r="B149" t="s">
        <v>431</v>
      </c>
      <c r="C149" t="s">
        <v>295</v>
      </c>
      <c r="D149">
        <v>82</v>
      </c>
      <c r="E149">
        <v>1</v>
      </c>
      <c r="F149">
        <v>1</v>
      </c>
      <c r="G149" t="s">
        <v>60</v>
      </c>
      <c r="H149" t="s">
        <v>212</v>
      </c>
      <c r="I149">
        <v>4.0899999999999999E-2</v>
      </c>
      <c r="J149">
        <v>0.99199999999999999</v>
      </c>
      <c r="K149">
        <v>21.8</v>
      </c>
      <c r="L149" t="s">
        <v>61</v>
      </c>
      <c r="M149" t="s">
        <v>213</v>
      </c>
      <c r="N149">
        <v>0.59799999999999998</v>
      </c>
      <c r="O149">
        <v>10.199999999999999</v>
      </c>
      <c r="P149">
        <v>198</v>
      </c>
      <c r="R149" s="4">
        <v>1</v>
      </c>
      <c r="S149" s="4">
        <v>1</v>
      </c>
      <c r="T149" s="4"/>
      <c r="U149" s="4">
        <f t="shared" si="16"/>
        <v>21.8</v>
      </c>
      <c r="V149" s="4">
        <f t="shared" si="17"/>
        <v>21.8</v>
      </c>
      <c r="W149" s="4">
        <f t="shared" si="18"/>
        <v>21.8</v>
      </c>
      <c r="X149" s="4"/>
      <c r="Y149" s="4"/>
      <c r="Z149" s="4"/>
      <c r="AA149" s="4"/>
      <c r="AB149" s="7"/>
      <c r="AC149" s="7"/>
      <c r="AD149" s="4">
        <v>1</v>
      </c>
      <c r="AE149" s="4"/>
      <c r="AF149" s="24">
        <f t="shared" si="26"/>
        <v>198</v>
      </c>
      <c r="AG149" s="6">
        <f t="shared" si="19"/>
        <v>198</v>
      </c>
      <c r="AH149" s="4">
        <f t="shared" si="21"/>
        <v>198</v>
      </c>
      <c r="AI149" s="4"/>
      <c r="AJ149" s="4"/>
      <c r="AK149" s="4"/>
      <c r="AL149" s="4"/>
      <c r="AM149" s="7"/>
      <c r="AN149" s="7"/>
      <c r="AO149" s="4"/>
      <c r="AP149" s="4">
        <v>127</v>
      </c>
      <c r="AQ149" s="4"/>
      <c r="AR149" s="4"/>
      <c r="AS149" s="4"/>
      <c r="AT149" s="4">
        <f t="shared" si="27"/>
        <v>0.87379999999999991</v>
      </c>
      <c r="AU149" s="4">
        <f t="shared" si="28"/>
        <v>11.673151750972764</v>
      </c>
      <c r="AV149" s="4">
        <f t="shared" si="29"/>
        <v>478.97429181365351</v>
      </c>
    </row>
    <row r="150" spans="1:48" x14ac:dyDescent="0.2">
      <c r="A150" s="1">
        <v>44126</v>
      </c>
      <c r="B150" t="s">
        <v>431</v>
      </c>
      <c r="C150" t="s">
        <v>296</v>
      </c>
      <c r="D150">
        <v>83</v>
      </c>
      <c r="E150">
        <v>1</v>
      </c>
      <c r="F150">
        <v>1</v>
      </c>
      <c r="G150" t="s">
        <v>60</v>
      </c>
      <c r="H150" t="s">
        <v>212</v>
      </c>
      <c r="I150">
        <v>6.0699999999999997E-2</v>
      </c>
      <c r="J150">
        <v>1.37</v>
      </c>
      <c r="K150">
        <v>33.5</v>
      </c>
      <c r="L150" t="s">
        <v>61</v>
      </c>
      <c r="M150" t="s">
        <v>213</v>
      </c>
      <c r="N150">
        <v>0.91600000000000004</v>
      </c>
      <c r="O150">
        <v>15.7</v>
      </c>
      <c r="P150">
        <v>619</v>
      </c>
      <c r="R150" s="4">
        <v>1</v>
      </c>
      <c r="S150" s="4">
        <v>1</v>
      </c>
      <c r="T150" s="4"/>
      <c r="U150" s="4">
        <f t="shared" si="16"/>
        <v>33.5</v>
      </c>
      <c r="V150" s="4">
        <f t="shared" si="17"/>
        <v>33.5</v>
      </c>
      <c r="W150" s="4">
        <f t="shared" si="18"/>
        <v>33.5</v>
      </c>
      <c r="X150" s="5"/>
      <c r="Y150" s="5"/>
      <c r="Z150" s="7"/>
      <c r="AA150" s="7"/>
      <c r="AB150" s="5"/>
      <c r="AC150" s="5"/>
      <c r="AD150" s="4">
        <v>1</v>
      </c>
      <c r="AE150" s="4"/>
      <c r="AF150" s="24">
        <f t="shared" si="26"/>
        <v>619</v>
      </c>
      <c r="AG150" s="6">
        <f t="shared" si="19"/>
        <v>619</v>
      </c>
      <c r="AH150" s="4">
        <f t="shared" si="21"/>
        <v>619</v>
      </c>
      <c r="AI150" s="5"/>
      <c r="AJ150" s="5"/>
      <c r="AK150" s="7"/>
      <c r="AL150" s="7"/>
      <c r="AM150" s="5"/>
      <c r="AN150" s="5"/>
      <c r="AO150" s="4"/>
      <c r="AP150" s="4">
        <v>128</v>
      </c>
      <c r="AQ150" s="4"/>
      <c r="AR150" s="4"/>
      <c r="AS150" s="4"/>
      <c r="AT150" s="4">
        <f t="shared" si="27"/>
        <v>0.87279999999999991</v>
      </c>
      <c r="AU150" s="4">
        <f t="shared" si="28"/>
        <v>17.988084326306144</v>
      </c>
      <c r="AV150" s="4">
        <f t="shared" si="29"/>
        <v>1029.1548640615117</v>
      </c>
    </row>
    <row r="151" spans="1:48" x14ac:dyDescent="0.2">
      <c r="A151" s="1">
        <v>44126</v>
      </c>
      <c r="B151" t="s">
        <v>431</v>
      </c>
      <c r="C151" t="s">
        <v>297</v>
      </c>
      <c r="D151">
        <v>84</v>
      </c>
      <c r="E151">
        <v>1</v>
      </c>
      <c r="F151">
        <v>1</v>
      </c>
      <c r="G151" t="s">
        <v>60</v>
      </c>
      <c r="H151" t="s">
        <v>212</v>
      </c>
      <c r="I151">
        <v>5.8700000000000002E-2</v>
      </c>
      <c r="J151">
        <v>1.38</v>
      </c>
      <c r="K151">
        <v>33.700000000000003</v>
      </c>
      <c r="L151" t="s">
        <v>61</v>
      </c>
      <c r="M151" t="s">
        <v>213</v>
      </c>
      <c r="N151">
        <v>0.59199999999999997</v>
      </c>
      <c r="O151">
        <v>10.1</v>
      </c>
      <c r="P151">
        <v>185</v>
      </c>
      <c r="R151" s="4">
        <v>1</v>
      </c>
      <c r="S151" s="4">
        <v>1</v>
      </c>
      <c r="T151" s="4"/>
      <c r="U151" s="4">
        <f t="shared" ref="U151:U230" si="32">K151</f>
        <v>33.700000000000003</v>
      </c>
      <c r="V151" s="4">
        <f t="shared" ref="V151:V230" si="33">IF(R151=1,U151,(U151-6.8))</f>
        <v>33.700000000000003</v>
      </c>
      <c r="W151" s="4">
        <f t="shared" ref="W151:W230" si="34">IF(R151=1,U151,(V151*R151))</f>
        <v>33.700000000000003</v>
      </c>
      <c r="Z151" s="7"/>
      <c r="AA151" s="7"/>
      <c r="AD151" s="4">
        <v>1</v>
      </c>
      <c r="AE151" s="4"/>
      <c r="AF151" s="24">
        <f t="shared" si="26"/>
        <v>185</v>
      </c>
      <c r="AG151" s="6">
        <f t="shared" ref="AG151:AG214" si="35">IF(R151=1,AF151,(AF151-379))</f>
        <v>185</v>
      </c>
      <c r="AH151" s="4">
        <f t="shared" si="21"/>
        <v>185</v>
      </c>
      <c r="AK151" s="7"/>
      <c r="AL151" s="7"/>
      <c r="AO151" s="4"/>
      <c r="AP151" s="4">
        <v>129</v>
      </c>
      <c r="AQ151" s="4"/>
      <c r="AR151" s="4"/>
      <c r="AS151" s="4"/>
      <c r="AT151" s="4">
        <f t="shared" si="27"/>
        <v>0.87179999999999991</v>
      </c>
      <c r="AU151" s="4">
        <f t="shared" si="28"/>
        <v>11.585225969259005</v>
      </c>
      <c r="AV151" s="4">
        <f t="shared" si="29"/>
        <v>471.35417757734501</v>
      </c>
    </row>
    <row r="152" spans="1:48" x14ac:dyDescent="0.2">
      <c r="A152" s="1">
        <v>44126</v>
      </c>
      <c r="B152" t="s">
        <v>431</v>
      </c>
      <c r="C152" t="s">
        <v>298</v>
      </c>
      <c r="D152">
        <v>85</v>
      </c>
      <c r="E152">
        <v>1</v>
      </c>
      <c r="F152">
        <v>1</v>
      </c>
      <c r="G152" t="s">
        <v>60</v>
      </c>
      <c r="H152" t="s">
        <v>212</v>
      </c>
      <c r="I152">
        <v>4.7800000000000002E-2</v>
      </c>
      <c r="J152">
        <v>1.1100000000000001</v>
      </c>
      <c r="K152">
        <v>25.5</v>
      </c>
      <c r="L152" t="s">
        <v>61</v>
      </c>
      <c r="M152" t="s">
        <v>213</v>
      </c>
      <c r="N152">
        <v>0.72599999999999998</v>
      </c>
      <c r="O152">
        <v>12.4</v>
      </c>
      <c r="P152">
        <v>367</v>
      </c>
      <c r="R152" s="4">
        <v>1</v>
      </c>
      <c r="S152" s="4">
        <v>1</v>
      </c>
      <c r="T152" s="4"/>
      <c r="U152" s="4">
        <f t="shared" si="32"/>
        <v>25.5</v>
      </c>
      <c r="V152" s="4">
        <f t="shared" si="33"/>
        <v>25.5</v>
      </c>
      <c r="W152" s="4">
        <f t="shared" si="34"/>
        <v>25.5</v>
      </c>
      <c r="X152" s="5"/>
      <c r="Y152" s="5"/>
      <c r="AB152" s="7"/>
      <c r="AC152" s="7"/>
      <c r="AD152" s="4">
        <v>1</v>
      </c>
      <c r="AE152" s="4"/>
      <c r="AF152" s="24">
        <f t="shared" ref="AF152:AF215" si="36">P152</f>
        <v>367</v>
      </c>
      <c r="AG152" s="6">
        <f t="shared" si="35"/>
        <v>367</v>
      </c>
      <c r="AH152" s="4">
        <f t="shared" ref="AH152:AH215" si="37">IF(R152=1,AF152,(AG152*R152))</f>
        <v>367</v>
      </c>
      <c r="AI152" s="5"/>
      <c r="AJ152" s="5"/>
      <c r="AM152" s="7"/>
      <c r="AN152" s="7"/>
      <c r="AO152" s="4"/>
      <c r="AP152" s="4">
        <v>130</v>
      </c>
      <c r="AQ152" s="4"/>
      <c r="AR152" s="4"/>
      <c r="AS152" s="4"/>
      <c r="AT152" s="4">
        <f t="shared" ref="AT152:AT215" si="38">(-0.001*AP152)+1.0008</f>
        <v>0.87079999999999991</v>
      </c>
      <c r="AU152" s="4">
        <f t="shared" ref="AU152:AU215" si="39">O152/AT152</f>
        <v>14.239779513091412</v>
      </c>
      <c r="AV152" s="4">
        <f t="shared" ref="AV152:AV215" si="40">10*((0.00716*AU152^2)+(8.5*AU152)-52.3)</f>
        <v>701.89968516640238</v>
      </c>
    </row>
    <row r="153" spans="1:48" x14ac:dyDescent="0.2">
      <c r="A153" s="1">
        <v>44126</v>
      </c>
      <c r="B153" t="s">
        <v>431</v>
      </c>
      <c r="C153" t="s">
        <v>299</v>
      </c>
      <c r="D153">
        <v>86</v>
      </c>
      <c r="E153">
        <v>1</v>
      </c>
      <c r="F153">
        <v>1</v>
      </c>
      <c r="G153" t="s">
        <v>60</v>
      </c>
      <c r="H153" t="s">
        <v>212</v>
      </c>
      <c r="I153">
        <v>4.7399999999999998E-2</v>
      </c>
      <c r="J153">
        <v>1.1000000000000001</v>
      </c>
      <c r="K153">
        <v>25.3</v>
      </c>
      <c r="L153" t="s">
        <v>61</v>
      </c>
      <c r="M153" t="s">
        <v>213</v>
      </c>
      <c r="N153">
        <v>0.68500000000000005</v>
      </c>
      <c r="O153">
        <v>11.7</v>
      </c>
      <c r="P153">
        <v>308</v>
      </c>
      <c r="R153" s="4">
        <v>1</v>
      </c>
      <c r="S153" s="4">
        <v>1</v>
      </c>
      <c r="T153" s="4"/>
      <c r="U153" s="4">
        <f t="shared" si="32"/>
        <v>25.3</v>
      </c>
      <c r="V153" s="4">
        <f t="shared" si="33"/>
        <v>25.3</v>
      </c>
      <c r="W153" s="4">
        <f t="shared" si="34"/>
        <v>25.3</v>
      </c>
      <c r="Z153" s="7"/>
      <c r="AA153" s="7"/>
      <c r="AB153" s="7"/>
      <c r="AC153" s="7"/>
      <c r="AD153" s="4">
        <v>1</v>
      </c>
      <c r="AE153" s="4"/>
      <c r="AF153" s="24">
        <f t="shared" si="36"/>
        <v>308</v>
      </c>
      <c r="AG153" s="6">
        <f t="shared" si="35"/>
        <v>308</v>
      </c>
      <c r="AH153" s="4">
        <f t="shared" si="37"/>
        <v>308</v>
      </c>
      <c r="AK153" s="7"/>
      <c r="AL153" s="7"/>
      <c r="AM153" s="7"/>
      <c r="AN153" s="7"/>
      <c r="AO153" s="4"/>
      <c r="AP153" s="4">
        <v>131</v>
      </c>
      <c r="AQ153" s="4"/>
      <c r="AR153" s="4"/>
      <c r="AS153" s="4"/>
      <c r="AT153" s="4">
        <f t="shared" si="38"/>
        <v>0.86979999999999991</v>
      </c>
      <c r="AU153" s="4">
        <f t="shared" si="39"/>
        <v>13.451368130604738</v>
      </c>
      <c r="AV153" s="4">
        <f t="shared" si="40"/>
        <v>633.32154530969228</v>
      </c>
    </row>
    <row r="154" spans="1:48" x14ac:dyDescent="0.2">
      <c r="A154" s="1">
        <v>44126</v>
      </c>
      <c r="B154" t="s">
        <v>431</v>
      </c>
      <c r="C154" t="s">
        <v>300</v>
      </c>
      <c r="D154">
        <v>87</v>
      </c>
      <c r="E154">
        <v>1</v>
      </c>
      <c r="F154">
        <v>1</v>
      </c>
      <c r="G154" t="s">
        <v>60</v>
      </c>
      <c r="H154" t="s">
        <v>212</v>
      </c>
      <c r="I154">
        <v>0.161</v>
      </c>
      <c r="J154">
        <v>3.23</v>
      </c>
      <c r="K154">
        <v>88.3</v>
      </c>
      <c r="L154" t="s">
        <v>61</v>
      </c>
      <c r="M154" t="s">
        <v>213</v>
      </c>
      <c r="N154">
        <v>0.68600000000000005</v>
      </c>
      <c r="O154">
        <v>11.8</v>
      </c>
      <c r="P154">
        <v>318</v>
      </c>
      <c r="R154" s="4">
        <v>1</v>
      </c>
      <c r="S154" s="4">
        <v>1</v>
      </c>
      <c r="T154" s="4"/>
      <c r="U154" s="4">
        <f t="shared" si="32"/>
        <v>88.3</v>
      </c>
      <c r="V154" s="4">
        <f t="shared" si="33"/>
        <v>88.3</v>
      </c>
      <c r="W154" s="4">
        <f t="shared" si="34"/>
        <v>88.3</v>
      </c>
      <c r="X154" s="5"/>
      <c r="Y154" s="5"/>
      <c r="Z154" s="7"/>
      <c r="AA154" s="7"/>
      <c r="AB154" s="7"/>
      <c r="AC154" s="7"/>
      <c r="AD154" s="4">
        <v>1</v>
      </c>
      <c r="AE154" s="4"/>
      <c r="AF154" s="24">
        <f t="shared" si="36"/>
        <v>318</v>
      </c>
      <c r="AG154" s="6">
        <f t="shared" si="35"/>
        <v>318</v>
      </c>
      <c r="AH154" s="4">
        <f t="shared" si="37"/>
        <v>318</v>
      </c>
      <c r="AI154" s="5"/>
      <c r="AJ154" s="5"/>
      <c r="AK154" s="7"/>
      <c r="AL154" s="7"/>
      <c r="AM154" s="7"/>
      <c r="AN154" s="7"/>
      <c r="AO154" s="4"/>
      <c r="AP154" s="4">
        <v>132</v>
      </c>
      <c r="AQ154" s="4"/>
      <c r="AR154" s="4"/>
      <c r="AS154" s="4"/>
      <c r="AT154" s="4">
        <f t="shared" si="38"/>
        <v>0.86879999999999991</v>
      </c>
      <c r="AU154" s="4">
        <f t="shared" si="39"/>
        <v>13.581952117863722</v>
      </c>
      <c r="AV154" s="4">
        <f t="shared" si="40"/>
        <v>644.67394072898344</v>
      </c>
    </row>
    <row r="155" spans="1:48" x14ac:dyDescent="0.2">
      <c r="A155" s="1">
        <v>44126</v>
      </c>
      <c r="B155" t="s">
        <v>431</v>
      </c>
      <c r="C155" t="s">
        <v>429</v>
      </c>
      <c r="D155">
        <v>7</v>
      </c>
      <c r="E155">
        <v>1</v>
      </c>
      <c r="F155">
        <v>1</v>
      </c>
      <c r="G155" t="s">
        <v>60</v>
      </c>
      <c r="H155" t="s">
        <v>212</v>
      </c>
      <c r="I155">
        <v>4.6199999999999998E-2</v>
      </c>
      <c r="J155">
        <v>1.1000000000000001</v>
      </c>
      <c r="K155">
        <v>25.2</v>
      </c>
      <c r="L155" t="s">
        <v>61</v>
      </c>
      <c r="M155" t="s">
        <v>213</v>
      </c>
      <c r="N155">
        <v>0.621</v>
      </c>
      <c r="O155">
        <v>10.5</v>
      </c>
      <c r="P155">
        <v>222</v>
      </c>
      <c r="R155" s="4">
        <v>1</v>
      </c>
      <c r="S155" s="4">
        <v>1</v>
      </c>
      <c r="T155" s="4"/>
      <c r="U155" s="4">
        <f t="shared" si="32"/>
        <v>25.2</v>
      </c>
      <c r="V155" s="4">
        <f t="shared" si="33"/>
        <v>25.2</v>
      </c>
      <c r="W155" s="4">
        <f t="shared" si="34"/>
        <v>25.2</v>
      </c>
      <c r="X155" s="5">
        <f>100*(W155-25)/25</f>
        <v>0.79999999999999716</v>
      </c>
      <c r="Y155" s="5" t="str">
        <f>IF((ABS(X155))&lt;=20,"PASS","FAIL")</f>
        <v>PASS</v>
      </c>
      <c r="AD155" s="4">
        <v>1</v>
      </c>
      <c r="AE155" s="4"/>
      <c r="AF155" s="24">
        <f t="shared" si="36"/>
        <v>222</v>
      </c>
      <c r="AG155" s="6">
        <f t="shared" si="35"/>
        <v>222</v>
      </c>
      <c r="AH155" s="4">
        <f t="shared" si="37"/>
        <v>222</v>
      </c>
      <c r="AI155" s="5">
        <f>100*(AH155-250)/250</f>
        <v>-11.2</v>
      </c>
      <c r="AJ155" s="5" t="str">
        <f>IF((ABS(AI155))&lt;=20,"PASS","FAIL")</f>
        <v>PASS</v>
      </c>
      <c r="AO155" s="4"/>
      <c r="AP155" s="4">
        <v>133</v>
      </c>
      <c r="AQ155" s="4">
        <f t="shared" ref="AQ155:AQ207" si="41">O155</f>
        <v>10.5</v>
      </c>
      <c r="AR155" s="4">
        <f t="shared" si="31"/>
        <v>0.92920353982300874</v>
      </c>
      <c r="AS155" s="4"/>
      <c r="AT155" s="4">
        <f t="shared" si="38"/>
        <v>0.8677999999999999</v>
      </c>
      <c r="AU155" s="4">
        <f t="shared" si="39"/>
        <v>12.099562111085504</v>
      </c>
      <c r="AV155" s="4">
        <f t="shared" si="40"/>
        <v>515.94497671711702</v>
      </c>
    </row>
    <row r="156" spans="1:48" x14ac:dyDescent="0.2">
      <c r="A156" s="1">
        <v>44126</v>
      </c>
      <c r="B156" t="s">
        <v>431</v>
      </c>
      <c r="C156" t="s">
        <v>66</v>
      </c>
      <c r="D156" t="s">
        <v>11</v>
      </c>
      <c r="E156">
        <v>1</v>
      </c>
      <c r="F156">
        <v>1</v>
      </c>
      <c r="G156" t="s">
        <v>60</v>
      </c>
      <c r="H156" t="s">
        <v>212</v>
      </c>
      <c r="I156">
        <v>-1.3599999999999999E-2</v>
      </c>
      <c r="J156">
        <v>-0.313</v>
      </c>
      <c r="K156">
        <v>-19.7</v>
      </c>
      <c r="L156" t="s">
        <v>61</v>
      </c>
      <c r="M156" t="s">
        <v>213</v>
      </c>
      <c r="N156">
        <v>-4.2300000000000003E-3</v>
      </c>
      <c r="O156">
        <v>-5.8200000000000002E-2</v>
      </c>
      <c r="P156">
        <v>-633</v>
      </c>
      <c r="R156" s="4">
        <v>1</v>
      </c>
      <c r="S156" s="4">
        <v>1</v>
      </c>
      <c r="T156" s="4"/>
      <c r="U156" s="4">
        <f t="shared" si="32"/>
        <v>-19.7</v>
      </c>
      <c r="V156" s="4">
        <f t="shared" si="33"/>
        <v>-19.7</v>
      </c>
      <c r="W156" s="4">
        <f t="shared" si="34"/>
        <v>-19.7</v>
      </c>
      <c r="AD156" s="4">
        <v>1</v>
      </c>
      <c r="AE156" s="4"/>
      <c r="AF156" s="24">
        <f t="shared" si="36"/>
        <v>-633</v>
      </c>
      <c r="AG156" s="6">
        <f t="shared" si="35"/>
        <v>-633</v>
      </c>
      <c r="AH156" s="4">
        <f t="shared" si="37"/>
        <v>-633</v>
      </c>
      <c r="AO156" s="4"/>
      <c r="AP156" s="4">
        <v>134</v>
      </c>
      <c r="AQ156" s="4"/>
      <c r="AR156" s="4"/>
      <c r="AS156" s="4"/>
      <c r="AT156" s="4">
        <f t="shared" si="38"/>
        <v>0.8667999999999999</v>
      </c>
      <c r="AU156" s="4">
        <f t="shared" si="39"/>
        <v>-6.7143516382095078E-2</v>
      </c>
      <c r="AV156" s="4">
        <f t="shared" si="40"/>
        <v>-528.70687610164975</v>
      </c>
    </row>
    <row r="157" spans="1:48" x14ac:dyDescent="0.2">
      <c r="A157" s="1">
        <v>44126</v>
      </c>
      <c r="B157" t="s">
        <v>431</v>
      </c>
      <c r="C157" t="s">
        <v>422</v>
      </c>
      <c r="D157" t="s">
        <v>423</v>
      </c>
      <c r="E157">
        <v>1</v>
      </c>
      <c r="F157">
        <v>1</v>
      </c>
      <c r="G157" t="s">
        <v>60</v>
      </c>
      <c r="H157" t="s">
        <v>212</v>
      </c>
      <c r="I157">
        <v>2.86</v>
      </c>
      <c r="J157">
        <v>50.9</v>
      </c>
      <c r="K157">
        <v>93.6</v>
      </c>
      <c r="L157" t="s">
        <v>61</v>
      </c>
      <c r="M157" t="s">
        <v>213</v>
      </c>
      <c r="N157">
        <v>1.27</v>
      </c>
      <c r="O157">
        <v>21.7</v>
      </c>
      <c r="P157">
        <v>1060</v>
      </c>
      <c r="Q157" s="4">
        <f>100*O157/O158</f>
        <v>94.347826086956516</v>
      </c>
      <c r="R157" s="4">
        <v>1</v>
      </c>
      <c r="S157" s="4">
        <v>1</v>
      </c>
      <c r="T157" s="4"/>
      <c r="U157" s="4">
        <f t="shared" si="32"/>
        <v>93.6</v>
      </c>
      <c r="V157" s="4">
        <f t="shared" si="33"/>
        <v>93.6</v>
      </c>
      <c r="W157" s="4">
        <f t="shared" si="34"/>
        <v>93.6</v>
      </c>
      <c r="X157" s="5"/>
      <c r="Y157" s="5"/>
      <c r="AD157" s="4">
        <v>1</v>
      </c>
      <c r="AE157" s="4"/>
      <c r="AF157" s="24">
        <f t="shared" si="36"/>
        <v>1060</v>
      </c>
      <c r="AG157" s="6">
        <f t="shared" si="35"/>
        <v>1060</v>
      </c>
      <c r="AH157" s="4">
        <f t="shared" si="37"/>
        <v>1060</v>
      </c>
      <c r="AI157" s="5"/>
      <c r="AJ157" s="5"/>
      <c r="AO157" s="4"/>
      <c r="AP157" s="4">
        <v>135</v>
      </c>
      <c r="AQ157" s="4"/>
      <c r="AR157" s="4"/>
      <c r="AS157" s="4"/>
      <c r="AT157" s="4">
        <f t="shared" si="38"/>
        <v>0.8657999999999999</v>
      </c>
      <c r="AU157" s="4">
        <f t="shared" si="39"/>
        <v>25.063525063525066</v>
      </c>
      <c r="AV157" s="4">
        <f t="shared" si="40"/>
        <v>1652.3773390641031</v>
      </c>
    </row>
    <row r="158" spans="1:48" x14ac:dyDescent="0.2">
      <c r="A158" s="1">
        <v>44126</v>
      </c>
      <c r="B158" t="s">
        <v>431</v>
      </c>
      <c r="C158" t="s">
        <v>424</v>
      </c>
      <c r="D158" t="s">
        <v>425</v>
      </c>
      <c r="E158">
        <v>1</v>
      </c>
      <c r="F158">
        <v>1</v>
      </c>
      <c r="G158" t="s">
        <v>60</v>
      </c>
      <c r="H158" t="s">
        <v>212</v>
      </c>
      <c r="I158">
        <v>0.11700000000000001</v>
      </c>
      <c r="J158">
        <v>1.46</v>
      </c>
      <c r="K158">
        <v>36.1</v>
      </c>
      <c r="L158" t="s">
        <v>61</v>
      </c>
      <c r="M158" t="s">
        <v>213</v>
      </c>
      <c r="N158">
        <v>1.35</v>
      </c>
      <c r="O158">
        <v>23</v>
      </c>
      <c r="P158">
        <v>1160</v>
      </c>
      <c r="R158" s="4">
        <v>1</v>
      </c>
      <c r="S158" s="4">
        <v>1</v>
      </c>
      <c r="T158" s="4"/>
      <c r="U158" s="4">
        <f t="shared" si="32"/>
        <v>36.1</v>
      </c>
      <c r="V158" s="4">
        <f t="shared" si="33"/>
        <v>36.1</v>
      </c>
      <c r="W158" s="4">
        <f t="shared" si="34"/>
        <v>36.1</v>
      </c>
      <c r="X158" s="5"/>
      <c r="Y158" s="5"/>
      <c r="Z158" s="7"/>
      <c r="AA158" s="7"/>
      <c r="AB158" s="4"/>
      <c r="AC158" s="4"/>
      <c r="AD158" s="4">
        <v>1</v>
      </c>
      <c r="AE158" s="4"/>
      <c r="AF158" s="24">
        <f t="shared" si="36"/>
        <v>1160</v>
      </c>
      <c r="AG158" s="6">
        <f t="shared" si="35"/>
        <v>1160</v>
      </c>
      <c r="AH158" s="4">
        <f t="shared" si="37"/>
        <v>1160</v>
      </c>
      <c r="AI158" s="5"/>
      <c r="AJ158" s="5"/>
      <c r="AK158" s="7"/>
      <c r="AL158" s="7"/>
      <c r="AM158" s="4"/>
      <c r="AN158" s="4"/>
      <c r="AO158" s="4"/>
      <c r="AP158" s="4">
        <v>136</v>
      </c>
      <c r="AQ158" s="4"/>
      <c r="AR158" s="4"/>
      <c r="AS158" s="4"/>
      <c r="AT158" s="4">
        <f t="shared" si="38"/>
        <v>0.8647999999999999</v>
      </c>
      <c r="AU158" s="4">
        <f t="shared" si="39"/>
        <v>26.595744680851066</v>
      </c>
      <c r="AV158" s="4">
        <f t="shared" si="40"/>
        <v>1788.2833861475779</v>
      </c>
    </row>
    <row r="159" spans="1:48" x14ac:dyDescent="0.2">
      <c r="A159" s="1">
        <v>44126</v>
      </c>
      <c r="B159" t="s">
        <v>431</v>
      </c>
      <c r="C159" t="s">
        <v>301</v>
      </c>
      <c r="D159">
        <v>88</v>
      </c>
      <c r="E159">
        <v>1</v>
      </c>
      <c r="F159">
        <v>1</v>
      </c>
      <c r="G159" t="s">
        <v>60</v>
      </c>
      <c r="H159" t="s">
        <v>212</v>
      </c>
      <c r="I159">
        <v>8.0399999999999999E-2</v>
      </c>
      <c r="J159">
        <v>1.8</v>
      </c>
      <c r="K159">
        <v>46.6</v>
      </c>
      <c r="L159" t="s">
        <v>61</v>
      </c>
      <c r="M159" t="s">
        <v>213</v>
      </c>
      <c r="N159">
        <v>1.55</v>
      </c>
      <c r="O159">
        <v>26.3</v>
      </c>
      <c r="P159">
        <v>1390</v>
      </c>
      <c r="R159" s="4">
        <v>1</v>
      </c>
      <c r="S159" s="4">
        <v>1</v>
      </c>
      <c r="T159" s="4"/>
      <c r="U159" s="4">
        <f t="shared" si="32"/>
        <v>46.6</v>
      </c>
      <c r="V159" s="4">
        <f t="shared" si="33"/>
        <v>46.6</v>
      </c>
      <c r="W159" s="4">
        <f t="shared" si="34"/>
        <v>46.6</v>
      </c>
      <c r="X159" s="4"/>
      <c r="Y159" s="4"/>
      <c r="Z159" s="4"/>
      <c r="AA159" s="4"/>
      <c r="AB159" s="7"/>
      <c r="AC159" s="7"/>
      <c r="AD159" s="4">
        <v>1</v>
      </c>
      <c r="AE159" s="4"/>
      <c r="AF159" s="24">
        <f t="shared" si="36"/>
        <v>1390</v>
      </c>
      <c r="AG159" s="6">
        <f t="shared" si="35"/>
        <v>1390</v>
      </c>
      <c r="AH159" s="4">
        <f t="shared" si="37"/>
        <v>1390</v>
      </c>
      <c r="AI159" s="4"/>
      <c r="AJ159" s="4"/>
      <c r="AK159" s="4"/>
      <c r="AL159" s="4"/>
      <c r="AM159" s="7"/>
      <c r="AN159" s="7"/>
      <c r="AO159" s="4"/>
      <c r="AP159" s="4">
        <v>137</v>
      </c>
      <c r="AQ159" s="4"/>
      <c r="AR159" s="4"/>
      <c r="AS159" s="4"/>
      <c r="AT159" s="4">
        <f t="shared" si="38"/>
        <v>0.8637999999999999</v>
      </c>
      <c r="AU159" s="4">
        <f t="shared" si="39"/>
        <v>30.446862699699007</v>
      </c>
      <c r="AV159" s="4">
        <f t="shared" si="40"/>
        <v>2131.3573491694251</v>
      </c>
    </row>
    <row r="160" spans="1:48" x14ac:dyDescent="0.2">
      <c r="A160" s="1">
        <v>44126</v>
      </c>
      <c r="B160" t="s">
        <v>431</v>
      </c>
      <c r="C160" t="s">
        <v>302</v>
      </c>
      <c r="D160">
        <v>89</v>
      </c>
      <c r="E160">
        <v>1</v>
      </c>
      <c r="F160">
        <v>1</v>
      </c>
      <c r="G160" t="s">
        <v>60</v>
      </c>
      <c r="H160" t="s">
        <v>212</v>
      </c>
      <c r="I160">
        <v>9.5899999999999999E-2</v>
      </c>
      <c r="J160">
        <v>2.0699999999999998</v>
      </c>
      <c r="K160">
        <v>54.7</v>
      </c>
      <c r="L160" t="s">
        <v>61</v>
      </c>
      <c r="M160" t="s">
        <v>213</v>
      </c>
      <c r="N160">
        <v>0.749</v>
      </c>
      <c r="O160">
        <v>13</v>
      </c>
      <c r="P160">
        <v>410</v>
      </c>
      <c r="R160" s="4">
        <v>1</v>
      </c>
      <c r="S160" s="4">
        <v>1</v>
      </c>
      <c r="T160" s="4"/>
      <c r="U160" s="4">
        <f t="shared" si="32"/>
        <v>54.7</v>
      </c>
      <c r="V160" s="4">
        <f t="shared" si="33"/>
        <v>54.7</v>
      </c>
      <c r="W160" s="4">
        <f t="shared" si="34"/>
        <v>54.7</v>
      </c>
      <c r="X160" s="5"/>
      <c r="Y160" s="5"/>
      <c r="Z160" s="4"/>
      <c r="AA160" s="4"/>
      <c r="AB160" s="5"/>
      <c r="AC160" s="5"/>
      <c r="AD160" s="4">
        <v>1</v>
      </c>
      <c r="AE160" s="4"/>
      <c r="AF160" s="24">
        <f t="shared" si="36"/>
        <v>410</v>
      </c>
      <c r="AG160" s="6">
        <f t="shared" si="35"/>
        <v>410</v>
      </c>
      <c r="AH160" s="4">
        <f t="shared" si="37"/>
        <v>410</v>
      </c>
      <c r="AI160" s="5"/>
      <c r="AJ160" s="5"/>
      <c r="AK160" s="4"/>
      <c r="AL160" s="4"/>
      <c r="AM160" s="5"/>
      <c r="AN160" s="5"/>
      <c r="AO160" s="4"/>
      <c r="AP160" s="4">
        <v>138</v>
      </c>
      <c r="AQ160" s="4"/>
      <c r="AR160" s="4"/>
      <c r="AS160" s="4"/>
      <c r="AT160" s="4">
        <f t="shared" si="38"/>
        <v>0.8627999999999999</v>
      </c>
      <c r="AU160" s="4">
        <f t="shared" si="39"/>
        <v>15.067222994900327</v>
      </c>
      <c r="AV160" s="4">
        <f t="shared" si="40"/>
        <v>773.96867311503638</v>
      </c>
    </row>
    <row r="161" spans="1:48" x14ac:dyDescent="0.2">
      <c r="A161" s="1">
        <v>44126</v>
      </c>
      <c r="B161" t="s">
        <v>431</v>
      </c>
      <c r="C161" t="s">
        <v>303</v>
      </c>
      <c r="D161">
        <v>90</v>
      </c>
      <c r="E161">
        <v>1</v>
      </c>
      <c r="F161">
        <v>1</v>
      </c>
      <c r="G161" t="s">
        <v>60</v>
      </c>
      <c r="H161" t="s">
        <v>212</v>
      </c>
      <c r="I161">
        <v>0.17499999999999999</v>
      </c>
      <c r="J161">
        <v>3.54</v>
      </c>
      <c r="K161">
        <v>97</v>
      </c>
      <c r="L161" t="s">
        <v>61</v>
      </c>
      <c r="M161" t="s">
        <v>213</v>
      </c>
      <c r="N161">
        <v>0.76100000000000001</v>
      </c>
      <c r="O161">
        <v>12.8</v>
      </c>
      <c r="P161">
        <v>396</v>
      </c>
      <c r="R161" s="4">
        <v>1</v>
      </c>
      <c r="S161" s="4">
        <v>1</v>
      </c>
      <c r="T161" s="4"/>
      <c r="U161" s="4">
        <f t="shared" si="32"/>
        <v>97</v>
      </c>
      <c r="V161" s="4">
        <f t="shared" si="33"/>
        <v>97</v>
      </c>
      <c r="W161" s="4">
        <f t="shared" si="34"/>
        <v>97</v>
      </c>
      <c r="Z161" s="7"/>
      <c r="AA161" s="7"/>
      <c r="AD161" s="4">
        <v>1</v>
      </c>
      <c r="AE161" s="4"/>
      <c r="AF161" s="24">
        <f t="shared" si="36"/>
        <v>396</v>
      </c>
      <c r="AG161" s="6">
        <f t="shared" si="35"/>
        <v>396</v>
      </c>
      <c r="AH161" s="4">
        <f t="shared" si="37"/>
        <v>396</v>
      </c>
      <c r="AK161" s="7"/>
      <c r="AL161" s="7"/>
      <c r="AO161" s="4"/>
      <c r="AP161" s="4">
        <v>139</v>
      </c>
      <c r="AQ161" s="4"/>
      <c r="AR161" s="4"/>
      <c r="AS161" s="4"/>
      <c r="AT161" s="4">
        <f t="shared" si="38"/>
        <v>0.8617999999999999</v>
      </c>
      <c r="AU161" s="4">
        <f t="shared" si="39"/>
        <v>14.85263402181481</v>
      </c>
      <c r="AV161" s="4">
        <f t="shared" si="40"/>
        <v>755.26890465109443</v>
      </c>
    </row>
    <row r="162" spans="1:48" x14ac:dyDescent="0.2">
      <c r="A162" s="1">
        <v>44126</v>
      </c>
      <c r="B162" t="s">
        <v>431</v>
      </c>
      <c r="C162" t="s">
        <v>304</v>
      </c>
      <c r="D162">
        <v>91</v>
      </c>
      <c r="E162">
        <v>1</v>
      </c>
      <c r="F162">
        <v>1</v>
      </c>
      <c r="G162" t="s">
        <v>60</v>
      </c>
      <c r="H162" t="s">
        <v>212</v>
      </c>
      <c r="I162">
        <v>4.9200000000000001E-2</v>
      </c>
      <c r="J162">
        <v>1.1499999999999999</v>
      </c>
      <c r="K162">
        <v>26.8</v>
      </c>
      <c r="L162" t="s">
        <v>61</v>
      </c>
      <c r="M162" t="s">
        <v>213</v>
      </c>
      <c r="N162">
        <v>0.70099999999999996</v>
      </c>
      <c r="O162">
        <v>12</v>
      </c>
      <c r="P162">
        <v>332</v>
      </c>
      <c r="R162" s="4">
        <v>1</v>
      </c>
      <c r="S162" s="4">
        <v>1</v>
      </c>
      <c r="T162" s="4"/>
      <c r="U162" s="4">
        <f t="shared" si="32"/>
        <v>26.8</v>
      </c>
      <c r="V162" s="4">
        <f t="shared" si="33"/>
        <v>26.8</v>
      </c>
      <c r="W162" s="4">
        <f t="shared" si="34"/>
        <v>26.8</v>
      </c>
      <c r="X162" s="5"/>
      <c r="Y162" s="5"/>
      <c r="AB162" s="7"/>
      <c r="AC162" s="7"/>
      <c r="AD162" s="4">
        <v>1</v>
      </c>
      <c r="AE162" s="4"/>
      <c r="AF162" s="24">
        <f t="shared" si="36"/>
        <v>332</v>
      </c>
      <c r="AG162" s="6">
        <f t="shared" si="35"/>
        <v>332</v>
      </c>
      <c r="AH162" s="4">
        <f t="shared" si="37"/>
        <v>332</v>
      </c>
      <c r="AI162" s="5"/>
      <c r="AJ162" s="5"/>
      <c r="AM162" s="7"/>
      <c r="AN162" s="7"/>
      <c r="AO162" s="4"/>
      <c r="AP162" s="4">
        <v>140</v>
      </c>
      <c r="AQ162" s="4"/>
      <c r="AR162" s="4"/>
      <c r="AS162" s="4"/>
      <c r="AT162" s="4">
        <f t="shared" si="38"/>
        <v>0.8607999999999999</v>
      </c>
      <c r="AU162" s="4">
        <f t="shared" si="39"/>
        <v>13.940520446096656</v>
      </c>
      <c r="AV162" s="4">
        <f t="shared" si="40"/>
        <v>675.85884661627131</v>
      </c>
    </row>
    <row r="163" spans="1:48" x14ac:dyDescent="0.2">
      <c r="A163" s="1">
        <v>44126</v>
      </c>
      <c r="B163" t="s">
        <v>431</v>
      </c>
      <c r="C163" t="s">
        <v>305</v>
      </c>
      <c r="D163">
        <v>92</v>
      </c>
      <c r="E163">
        <v>1</v>
      </c>
      <c r="F163">
        <v>1</v>
      </c>
      <c r="G163" t="s">
        <v>60</v>
      </c>
      <c r="H163" t="s">
        <v>212</v>
      </c>
      <c r="I163">
        <v>0.219</v>
      </c>
      <c r="J163">
        <v>4.21</v>
      </c>
      <c r="K163">
        <v>115</v>
      </c>
      <c r="L163" t="s">
        <v>61</v>
      </c>
      <c r="M163" t="s">
        <v>213</v>
      </c>
      <c r="N163">
        <v>1.02</v>
      </c>
      <c r="O163">
        <v>17.399999999999999</v>
      </c>
      <c r="P163">
        <v>743</v>
      </c>
      <c r="R163" s="4">
        <v>1</v>
      </c>
      <c r="S163" s="4">
        <v>1</v>
      </c>
      <c r="T163" s="4"/>
      <c r="U163" s="4">
        <f t="shared" si="32"/>
        <v>115</v>
      </c>
      <c r="V163" s="4">
        <f t="shared" si="33"/>
        <v>115</v>
      </c>
      <c r="W163" s="4">
        <f t="shared" si="34"/>
        <v>115</v>
      </c>
      <c r="X163" s="4"/>
      <c r="Y163" s="4"/>
      <c r="Z163" s="4"/>
      <c r="AA163" s="4"/>
      <c r="AB163" s="7"/>
      <c r="AC163" s="7"/>
      <c r="AD163" s="4">
        <v>1</v>
      </c>
      <c r="AE163" s="4"/>
      <c r="AF163" s="24">
        <f t="shared" si="36"/>
        <v>743</v>
      </c>
      <c r="AG163" s="6">
        <f t="shared" si="35"/>
        <v>743</v>
      </c>
      <c r="AH163" s="4">
        <f t="shared" si="37"/>
        <v>743</v>
      </c>
      <c r="AI163" s="4"/>
      <c r="AJ163" s="4"/>
      <c r="AK163" s="4"/>
      <c r="AL163" s="4"/>
      <c r="AM163" s="7"/>
      <c r="AN163" s="7"/>
      <c r="AO163" s="4"/>
      <c r="AP163" s="4">
        <v>141</v>
      </c>
      <c r="AQ163" s="4"/>
      <c r="AR163" s="4"/>
      <c r="AS163" s="4"/>
      <c r="AT163" s="4">
        <f t="shared" si="38"/>
        <v>0.8597999999999999</v>
      </c>
      <c r="AU163" s="4">
        <f t="shared" si="39"/>
        <v>20.237264480111655</v>
      </c>
      <c r="AV163" s="4">
        <f t="shared" si="40"/>
        <v>1226.4910369619708</v>
      </c>
    </row>
    <row r="164" spans="1:48" x14ac:dyDescent="0.2">
      <c r="A164" s="1">
        <v>44126</v>
      </c>
      <c r="B164" t="s">
        <v>431</v>
      </c>
      <c r="C164" t="s">
        <v>306</v>
      </c>
      <c r="D164">
        <v>93</v>
      </c>
      <c r="E164">
        <v>1</v>
      </c>
      <c r="F164">
        <v>1</v>
      </c>
      <c r="G164" t="s">
        <v>60</v>
      </c>
      <c r="H164" t="s">
        <v>212</v>
      </c>
      <c r="I164">
        <v>5.9299999999999999E-2</v>
      </c>
      <c r="J164">
        <v>1.35</v>
      </c>
      <c r="K164">
        <v>32.9</v>
      </c>
      <c r="L164" t="s">
        <v>61</v>
      </c>
      <c r="M164" t="s">
        <v>213</v>
      </c>
      <c r="N164">
        <v>1.02</v>
      </c>
      <c r="O164">
        <v>17.399999999999999</v>
      </c>
      <c r="P164">
        <v>744</v>
      </c>
      <c r="R164" s="4">
        <v>1</v>
      </c>
      <c r="S164" s="4">
        <v>1</v>
      </c>
      <c r="T164" s="4"/>
      <c r="U164" s="4">
        <f t="shared" si="32"/>
        <v>32.9</v>
      </c>
      <c r="V164" s="4">
        <f t="shared" si="33"/>
        <v>32.9</v>
      </c>
      <c r="W164" s="4">
        <f t="shared" si="34"/>
        <v>32.9</v>
      </c>
      <c r="X164" s="5"/>
      <c r="Y164" s="5"/>
      <c r="Z164" s="7"/>
      <c r="AA164" s="7"/>
      <c r="AD164" s="4">
        <v>1</v>
      </c>
      <c r="AE164" s="4"/>
      <c r="AF164" s="24">
        <f t="shared" si="36"/>
        <v>744</v>
      </c>
      <c r="AG164" s="6">
        <f t="shared" si="35"/>
        <v>744</v>
      </c>
      <c r="AH164" s="4">
        <f t="shared" si="37"/>
        <v>744</v>
      </c>
      <c r="AI164" s="5"/>
      <c r="AJ164" s="5"/>
      <c r="AK164" s="7"/>
      <c r="AL164" s="7"/>
      <c r="AO164" s="4"/>
      <c r="AP164" s="4">
        <v>142</v>
      </c>
      <c r="AQ164" s="4"/>
      <c r="AR164" s="4"/>
      <c r="AS164" s="4"/>
      <c r="AT164" s="4">
        <f t="shared" si="38"/>
        <v>0.8587999999999999</v>
      </c>
      <c r="AU164" s="4">
        <f t="shared" si="39"/>
        <v>20.260829063809968</v>
      </c>
      <c r="AV164" s="4">
        <f t="shared" si="40"/>
        <v>1228.5623559395169</v>
      </c>
    </row>
    <row r="165" spans="1:48" x14ac:dyDescent="0.2">
      <c r="A165" s="1">
        <v>44126</v>
      </c>
      <c r="B165" t="s">
        <v>431</v>
      </c>
      <c r="C165" t="s">
        <v>307</v>
      </c>
      <c r="D165">
        <v>94</v>
      </c>
      <c r="E165">
        <v>1</v>
      </c>
      <c r="F165">
        <v>1</v>
      </c>
      <c r="G165" t="s">
        <v>60</v>
      </c>
      <c r="H165" t="s">
        <v>212</v>
      </c>
      <c r="I165">
        <v>3.6499999999999998E-2</v>
      </c>
      <c r="J165">
        <v>0.89200000000000002</v>
      </c>
      <c r="K165">
        <v>18.7</v>
      </c>
      <c r="L165" t="s">
        <v>61</v>
      </c>
      <c r="M165" t="s">
        <v>213</v>
      </c>
      <c r="N165">
        <v>0.38300000000000001</v>
      </c>
      <c r="O165">
        <v>6.6</v>
      </c>
      <c r="P165">
        <v>-89.4</v>
      </c>
      <c r="R165" s="4">
        <v>1</v>
      </c>
      <c r="S165" s="4">
        <v>1</v>
      </c>
      <c r="T165" s="4"/>
      <c r="U165" s="4">
        <f t="shared" si="32"/>
        <v>18.7</v>
      </c>
      <c r="V165" s="4">
        <f t="shared" si="33"/>
        <v>18.7</v>
      </c>
      <c r="W165" s="4">
        <f t="shared" si="34"/>
        <v>18.7</v>
      </c>
      <c r="Z165" s="7"/>
      <c r="AA165" s="7"/>
      <c r="AB165" s="7"/>
      <c r="AC165" s="7"/>
      <c r="AD165" s="4">
        <v>1</v>
      </c>
      <c r="AE165" s="4"/>
      <c r="AF165" s="24">
        <f t="shared" si="36"/>
        <v>-89.4</v>
      </c>
      <c r="AG165" s="6">
        <f t="shared" si="35"/>
        <v>-89.4</v>
      </c>
      <c r="AH165" s="4">
        <f t="shared" si="37"/>
        <v>-89.4</v>
      </c>
      <c r="AK165" s="7"/>
      <c r="AL165" s="7"/>
      <c r="AM165" s="7"/>
      <c r="AN165" s="7"/>
      <c r="AO165" s="4"/>
      <c r="AP165" s="4">
        <v>143</v>
      </c>
      <c r="AQ165" s="4"/>
      <c r="AR165" s="4"/>
      <c r="AS165" s="4"/>
      <c r="AT165" s="4">
        <f t="shared" si="38"/>
        <v>0.8577999999999999</v>
      </c>
      <c r="AU165" s="4">
        <f t="shared" si="39"/>
        <v>7.6941011890883662</v>
      </c>
      <c r="AV165" s="4">
        <f t="shared" si="40"/>
        <v>135.23726329903909</v>
      </c>
    </row>
    <row r="166" spans="1:48" x14ac:dyDescent="0.2">
      <c r="A166" s="1">
        <v>44126</v>
      </c>
      <c r="B166" t="s">
        <v>431</v>
      </c>
      <c r="C166" t="s">
        <v>308</v>
      </c>
      <c r="D166">
        <v>95</v>
      </c>
      <c r="E166">
        <v>1</v>
      </c>
      <c r="F166">
        <v>1</v>
      </c>
      <c r="G166" t="s">
        <v>60</v>
      </c>
      <c r="H166" t="s">
        <v>212</v>
      </c>
      <c r="I166">
        <v>4.7899999999999998E-2</v>
      </c>
      <c r="J166">
        <v>1.1200000000000001</v>
      </c>
      <c r="K166">
        <v>25.8</v>
      </c>
      <c r="L166" t="s">
        <v>61</v>
      </c>
      <c r="M166" t="s">
        <v>213</v>
      </c>
      <c r="N166">
        <v>0.60399999999999998</v>
      </c>
      <c r="O166">
        <v>10.3</v>
      </c>
      <c r="P166">
        <v>207</v>
      </c>
      <c r="R166" s="4">
        <v>1</v>
      </c>
      <c r="S166" s="4">
        <v>1</v>
      </c>
      <c r="T166" s="4"/>
      <c r="U166" s="4">
        <f t="shared" si="32"/>
        <v>25.8</v>
      </c>
      <c r="V166" s="4">
        <f t="shared" si="33"/>
        <v>25.8</v>
      </c>
      <c r="W166" s="4">
        <f t="shared" si="34"/>
        <v>25.8</v>
      </c>
      <c r="AB166" s="7"/>
      <c r="AC166" s="7"/>
      <c r="AD166" s="4">
        <v>1</v>
      </c>
      <c r="AE166" s="4"/>
      <c r="AF166" s="24">
        <f t="shared" si="36"/>
        <v>207</v>
      </c>
      <c r="AG166" s="6">
        <f t="shared" si="35"/>
        <v>207</v>
      </c>
      <c r="AH166" s="4">
        <f t="shared" si="37"/>
        <v>207</v>
      </c>
      <c r="AM166" s="7"/>
      <c r="AN166" s="7"/>
      <c r="AO166" s="4"/>
      <c r="AP166" s="4">
        <v>144</v>
      </c>
      <c r="AQ166" s="4"/>
      <c r="AR166" s="4"/>
      <c r="AS166" s="4"/>
      <c r="AT166" s="4">
        <f t="shared" si="38"/>
        <v>0.8567999999999999</v>
      </c>
      <c r="AU166" s="4">
        <f t="shared" si="39"/>
        <v>12.021475256769376</v>
      </c>
      <c r="AV166" s="4">
        <f t="shared" si="40"/>
        <v>509.17273292759387</v>
      </c>
    </row>
    <row r="167" spans="1:48" x14ac:dyDescent="0.2">
      <c r="A167" s="1">
        <v>44126</v>
      </c>
      <c r="B167" t="s">
        <v>431</v>
      </c>
      <c r="C167" t="s">
        <v>309</v>
      </c>
      <c r="D167">
        <v>96</v>
      </c>
      <c r="E167">
        <v>1</v>
      </c>
      <c r="F167">
        <v>1</v>
      </c>
      <c r="G167" t="s">
        <v>60</v>
      </c>
      <c r="H167" t="s">
        <v>212</v>
      </c>
      <c r="I167">
        <v>5.3900000000000003E-2</v>
      </c>
      <c r="J167">
        <v>1.26</v>
      </c>
      <c r="K167">
        <v>30.1</v>
      </c>
      <c r="L167" t="s">
        <v>61</v>
      </c>
      <c r="M167" t="s">
        <v>213</v>
      </c>
      <c r="N167">
        <v>0.73799999999999999</v>
      </c>
      <c r="O167">
        <v>12.6</v>
      </c>
      <c r="P167">
        <v>383</v>
      </c>
      <c r="R167" s="4">
        <v>1</v>
      </c>
      <c r="S167" s="4">
        <v>1</v>
      </c>
      <c r="T167" s="4"/>
      <c r="U167" s="4">
        <f t="shared" si="32"/>
        <v>30.1</v>
      </c>
      <c r="V167" s="4">
        <f t="shared" si="33"/>
        <v>30.1</v>
      </c>
      <c r="W167" s="4">
        <f t="shared" si="34"/>
        <v>30.1</v>
      </c>
      <c r="X167" s="5"/>
      <c r="Y167" s="5"/>
      <c r="Z167" s="7"/>
      <c r="AA167" s="7"/>
      <c r="AB167" s="7"/>
      <c r="AC167" s="7"/>
      <c r="AD167" s="4">
        <v>1</v>
      </c>
      <c r="AE167" s="4"/>
      <c r="AF167" s="24">
        <f t="shared" si="36"/>
        <v>383</v>
      </c>
      <c r="AG167" s="6">
        <f t="shared" si="35"/>
        <v>383</v>
      </c>
      <c r="AH167" s="4">
        <f t="shared" si="37"/>
        <v>383</v>
      </c>
      <c r="AI167" s="5"/>
      <c r="AJ167" s="5"/>
      <c r="AK167" s="7"/>
      <c r="AL167" s="7"/>
      <c r="AM167" s="7"/>
      <c r="AN167" s="7"/>
      <c r="AO167" s="4"/>
      <c r="AP167" s="4">
        <v>145</v>
      </c>
      <c r="AQ167" s="4"/>
      <c r="AR167" s="4"/>
      <c r="AS167" s="4"/>
      <c r="AT167" s="4">
        <f t="shared" si="38"/>
        <v>0.85579999999999989</v>
      </c>
      <c r="AU167" s="4">
        <f t="shared" si="39"/>
        <v>14.723066136947887</v>
      </c>
      <c r="AV167" s="4">
        <f t="shared" si="40"/>
        <v>743.98125887603317</v>
      </c>
    </row>
    <row r="168" spans="1:48" x14ac:dyDescent="0.2">
      <c r="A168" s="1">
        <v>44126</v>
      </c>
      <c r="B168" t="s">
        <v>431</v>
      </c>
      <c r="C168" t="s">
        <v>310</v>
      </c>
      <c r="D168">
        <v>97</v>
      </c>
      <c r="E168">
        <v>1</v>
      </c>
      <c r="F168">
        <v>1</v>
      </c>
      <c r="G168" t="s">
        <v>60</v>
      </c>
      <c r="H168" t="s">
        <v>212</v>
      </c>
      <c r="I168">
        <v>3.5000000000000003E-2</v>
      </c>
      <c r="J168">
        <v>0.89700000000000002</v>
      </c>
      <c r="K168">
        <v>18.8</v>
      </c>
      <c r="L168" t="s">
        <v>61</v>
      </c>
      <c r="M168" t="s">
        <v>213</v>
      </c>
      <c r="N168">
        <v>0.48799999999999999</v>
      </c>
      <c r="O168">
        <v>8.32</v>
      </c>
      <c r="P168">
        <v>47.4</v>
      </c>
      <c r="R168" s="4">
        <v>1</v>
      </c>
      <c r="S168" s="4">
        <v>1</v>
      </c>
      <c r="T168" s="4"/>
      <c r="U168" s="4">
        <f t="shared" si="32"/>
        <v>18.8</v>
      </c>
      <c r="V168" s="4">
        <f t="shared" si="33"/>
        <v>18.8</v>
      </c>
      <c r="W168" s="4">
        <f t="shared" si="34"/>
        <v>18.8</v>
      </c>
      <c r="Z168" s="7"/>
      <c r="AA168" s="7"/>
      <c r="AB168" s="7"/>
      <c r="AC168" s="7"/>
      <c r="AD168" s="4">
        <v>1</v>
      </c>
      <c r="AE168" s="4"/>
      <c r="AF168" s="24">
        <f t="shared" si="36"/>
        <v>47.4</v>
      </c>
      <c r="AG168" s="6">
        <f t="shared" si="35"/>
        <v>47.4</v>
      </c>
      <c r="AH168" s="4">
        <f t="shared" si="37"/>
        <v>47.4</v>
      </c>
      <c r="AK168" s="7"/>
      <c r="AL168" s="7"/>
      <c r="AM168" s="7"/>
      <c r="AN168" s="7"/>
      <c r="AO168" s="4"/>
      <c r="AP168" s="4">
        <v>146</v>
      </c>
      <c r="AQ168" s="4"/>
      <c r="AR168" s="4"/>
      <c r="AS168" s="4"/>
      <c r="AT168" s="4">
        <f t="shared" si="38"/>
        <v>0.85479999999999989</v>
      </c>
      <c r="AU168" s="4">
        <f t="shared" si="39"/>
        <v>9.733270940570895</v>
      </c>
      <c r="AV168" s="4">
        <f t="shared" si="40"/>
        <v>311.11116787382957</v>
      </c>
    </row>
    <row r="169" spans="1:48" x14ac:dyDescent="0.2">
      <c r="A169" s="1">
        <v>44126</v>
      </c>
      <c r="B169" t="s">
        <v>431</v>
      </c>
      <c r="C169" t="s">
        <v>429</v>
      </c>
      <c r="D169">
        <v>7</v>
      </c>
      <c r="E169">
        <v>1</v>
      </c>
      <c r="F169">
        <v>1</v>
      </c>
      <c r="G169" t="s">
        <v>60</v>
      </c>
      <c r="H169" t="s">
        <v>212</v>
      </c>
      <c r="I169">
        <v>4.5900000000000003E-2</v>
      </c>
      <c r="J169">
        <v>1.1000000000000001</v>
      </c>
      <c r="K169">
        <v>25</v>
      </c>
      <c r="L169" t="s">
        <v>61</v>
      </c>
      <c r="M169" t="s">
        <v>213</v>
      </c>
      <c r="N169">
        <v>0.61799999999999999</v>
      </c>
      <c r="O169">
        <v>10.6</v>
      </c>
      <c r="P169">
        <v>227</v>
      </c>
      <c r="R169" s="4">
        <v>1</v>
      </c>
      <c r="S169" s="4">
        <v>1</v>
      </c>
      <c r="T169" s="4"/>
      <c r="U169" s="4">
        <f t="shared" si="32"/>
        <v>25</v>
      </c>
      <c r="V169" s="4">
        <f t="shared" si="33"/>
        <v>25</v>
      </c>
      <c r="W169" s="4">
        <f t="shared" si="34"/>
        <v>25</v>
      </c>
      <c r="X169" s="5">
        <f>100*(W169-25)/25</f>
        <v>0</v>
      </c>
      <c r="Y169" s="5" t="str">
        <f>IF((ABS(X169))&lt;=20,"PASS","FAIL")</f>
        <v>PASS</v>
      </c>
      <c r="AD169" s="4">
        <v>1</v>
      </c>
      <c r="AE169" s="4"/>
      <c r="AF169" s="24">
        <f t="shared" si="36"/>
        <v>227</v>
      </c>
      <c r="AG169" s="6">
        <f t="shared" si="35"/>
        <v>227</v>
      </c>
      <c r="AH169" s="4">
        <f t="shared" si="37"/>
        <v>227</v>
      </c>
      <c r="AI169" s="5">
        <f>100*(AH169-250)/250</f>
        <v>-9.1999999999999993</v>
      </c>
      <c r="AJ169" s="5" t="str">
        <f>IF((ABS(AI169))&lt;=20,"PASS","FAIL")</f>
        <v>PASS</v>
      </c>
      <c r="AO169" s="4"/>
      <c r="AP169" s="4">
        <v>147</v>
      </c>
      <c r="AQ169" s="4">
        <f t="shared" si="41"/>
        <v>10.6</v>
      </c>
      <c r="AR169" s="4">
        <f t="shared" ref="AR169:AR221" si="42">AQ169/11.3</f>
        <v>0.93805309734513265</v>
      </c>
      <c r="AS169" s="4"/>
      <c r="AT169" s="4">
        <f t="shared" si="38"/>
        <v>0.85379999999999989</v>
      </c>
      <c r="AU169" s="4">
        <f t="shared" si="39"/>
        <v>12.415085500117124</v>
      </c>
      <c r="AV169" s="4">
        <f t="shared" si="40"/>
        <v>543.31828682498121</v>
      </c>
    </row>
    <row r="170" spans="1:48" x14ac:dyDescent="0.2">
      <c r="A170" s="1">
        <v>44126</v>
      </c>
      <c r="B170" t="s">
        <v>431</v>
      </c>
      <c r="C170" t="s">
        <v>66</v>
      </c>
      <c r="D170" t="s">
        <v>11</v>
      </c>
      <c r="E170">
        <v>1</v>
      </c>
      <c r="F170">
        <v>1</v>
      </c>
      <c r="G170" t="s">
        <v>60</v>
      </c>
      <c r="H170" t="s">
        <v>212</v>
      </c>
      <c r="I170">
        <v>-1.41E-2</v>
      </c>
      <c r="J170">
        <v>-0.311</v>
      </c>
      <c r="K170">
        <v>-19.7</v>
      </c>
      <c r="L170" t="s">
        <v>61</v>
      </c>
      <c r="M170" t="s">
        <v>213</v>
      </c>
      <c r="N170">
        <v>1.23E-2</v>
      </c>
      <c r="O170">
        <v>2.46E-2</v>
      </c>
      <c r="P170">
        <v>-626</v>
      </c>
      <c r="R170" s="4">
        <v>1</v>
      </c>
      <c r="S170" s="4">
        <v>1</v>
      </c>
      <c r="T170" s="4"/>
      <c r="U170" s="4">
        <f t="shared" si="32"/>
        <v>-19.7</v>
      </c>
      <c r="V170" s="4">
        <f t="shared" si="33"/>
        <v>-19.7</v>
      </c>
      <c r="W170" s="4">
        <f t="shared" si="34"/>
        <v>-19.7</v>
      </c>
      <c r="X170" s="5"/>
      <c r="Y170" s="5"/>
      <c r="AD170" s="4">
        <v>1</v>
      </c>
      <c r="AE170" s="4"/>
      <c r="AF170" s="24">
        <f t="shared" si="36"/>
        <v>-626</v>
      </c>
      <c r="AG170" s="6">
        <f t="shared" si="35"/>
        <v>-626</v>
      </c>
      <c r="AH170" s="4">
        <f t="shared" si="37"/>
        <v>-626</v>
      </c>
      <c r="AI170" s="5"/>
      <c r="AJ170" s="5"/>
      <c r="AO170" s="4"/>
      <c r="AP170" s="4">
        <v>148</v>
      </c>
      <c r="AQ170" s="4"/>
      <c r="AR170" s="4"/>
      <c r="AS170" s="4"/>
      <c r="AT170" s="4">
        <f t="shared" si="38"/>
        <v>0.85279999999999989</v>
      </c>
      <c r="AU170" s="4">
        <f t="shared" si="39"/>
        <v>2.8846153846153851E-2</v>
      </c>
      <c r="AV170" s="4">
        <f t="shared" si="40"/>
        <v>-520.54801734467458</v>
      </c>
    </row>
    <row r="171" spans="1:48" x14ac:dyDescent="0.2">
      <c r="A171" s="1">
        <v>44126</v>
      </c>
      <c r="B171" t="s">
        <v>431</v>
      </c>
      <c r="C171" t="s">
        <v>311</v>
      </c>
      <c r="D171">
        <v>98</v>
      </c>
      <c r="E171">
        <v>1</v>
      </c>
      <c r="F171">
        <v>1</v>
      </c>
      <c r="G171" t="s">
        <v>60</v>
      </c>
      <c r="H171" t="s">
        <v>212</v>
      </c>
      <c r="I171">
        <v>0.17899999999999999</v>
      </c>
      <c r="J171">
        <v>3.56</v>
      </c>
      <c r="K171">
        <v>97.6</v>
      </c>
      <c r="L171" t="s">
        <v>61</v>
      </c>
      <c r="M171" t="s">
        <v>213</v>
      </c>
      <c r="N171">
        <v>0.96499999999999997</v>
      </c>
      <c r="O171">
        <v>16.2</v>
      </c>
      <c r="P171">
        <v>652</v>
      </c>
      <c r="R171" s="4">
        <v>1</v>
      </c>
      <c r="S171" s="4">
        <v>1</v>
      </c>
      <c r="T171" s="4"/>
      <c r="U171" s="4">
        <f t="shared" si="32"/>
        <v>97.6</v>
      </c>
      <c r="V171" s="4">
        <f t="shared" si="33"/>
        <v>97.6</v>
      </c>
      <c r="W171" s="4">
        <f t="shared" si="34"/>
        <v>97.6</v>
      </c>
      <c r="AD171" s="4">
        <v>1</v>
      </c>
      <c r="AE171" s="4"/>
      <c r="AF171" s="24">
        <f t="shared" si="36"/>
        <v>652</v>
      </c>
      <c r="AG171" s="6">
        <f t="shared" si="35"/>
        <v>652</v>
      </c>
      <c r="AH171" s="4">
        <f t="shared" si="37"/>
        <v>652</v>
      </c>
      <c r="AO171" s="4"/>
      <c r="AP171" s="4">
        <v>149</v>
      </c>
      <c r="AQ171" s="4"/>
      <c r="AR171" s="4"/>
      <c r="AS171" s="4"/>
      <c r="AT171" s="4">
        <f t="shared" si="38"/>
        <v>0.85179999999999989</v>
      </c>
      <c r="AU171" s="4">
        <f t="shared" si="39"/>
        <v>19.018548955153793</v>
      </c>
      <c r="AV171" s="4">
        <f t="shared" si="40"/>
        <v>1119.4747538202184</v>
      </c>
    </row>
    <row r="172" spans="1:48" x14ac:dyDescent="0.2">
      <c r="A172" s="1">
        <v>44126</v>
      </c>
      <c r="B172" t="s">
        <v>431</v>
      </c>
      <c r="C172" t="s">
        <v>312</v>
      </c>
      <c r="D172">
        <v>99</v>
      </c>
      <c r="E172">
        <v>1</v>
      </c>
      <c r="F172">
        <v>1</v>
      </c>
      <c r="G172" t="s">
        <v>60</v>
      </c>
      <c r="H172" t="s">
        <v>212</v>
      </c>
      <c r="I172">
        <v>6.2199999999999998E-2</v>
      </c>
      <c r="J172">
        <v>1.46</v>
      </c>
      <c r="K172">
        <v>36.299999999999997</v>
      </c>
      <c r="L172" t="s">
        <v>61</v>
      </c>
      <c r="M172" t="s">
        <v>213</v>
      </c>
      <c r="N172">
        <v>1.01</v>
      </c>
      <c r="O172">
        <v>17.399999999999999</v>
      </c>
      <c r="P172">
        <v>742</v>
      </c>
      <c r="R172" s="4">
        <v>1</v>
      </c>
      <c r="S172" s="4">
        <v>1</v>
      </c>
      <c r="T172" s="4"/>
      <c r="U172" s="4">
        <f t="shared" si="32"/>
        <v>36.299999999999997</v>
      </c>
      <c r="V172" s="4">
        <f t="shared" si="33"/>
        <v>36.299999999999997</v>
      </c>
      <c r="W172" s="4">
        <f t="shared" si="34"/>
        <v>36.299999999999997</v>
      </c>
      <c r="X172" s="5"/>
      <c r="Y172" s="5"/>
      <c r="Z172" s="7"/>
      <c r="AA172" s="7"/>
      <c r="AD172" s="4">
        <v>1</v>
      </c>
      <c r="AE172" s="4"/>
      <c r="AF172" s="24">
        <f t="shared" si="36"/>
        <v>742</v>
      </c>
      <c r="AG172" s="6">
        <f t="shared" si="35"/>
        <v>742</v>
      </c>
      <c r="AH172" s="4">
        <f t="shared" si="37"/>
        <v>742</v>
      </c>
      <c r="AI172" s="5"/>
      <c r="AJ172" s="5"/>
      <c r="AK172" s="7"/>
      <c r="AL172" s="7"/>
      <c r="AO172" s="4"/>
      <c r="AP172" s="4">
        <v>150</v>
      </c>
      <c r="AQ172" s="4"/>
      <c r="AR172" s="4"/>
      <c r="AS172" s="4"/>
      <c r="AT172" s="4">
        <f t="shared" si="38"/>
        <v>0.85079999999999989</v>
      </c>
      <c r="AU172" s="4">
        <f t="shared" si="39"/>
        <v>20.451339915373765</v>
      </c>
      <c r="AV172" s="4">
        <f t="shared" si="40"/>
        <v>1245.3111157970959</v>
      </c>
    </row>
    <row r="173" spans="1:48" x14ac:dyDescent="0.2">
      <c r="A173" s="1">
        <v>44126</v>
      </c>
      <c r="B173" t="s">
        <v>431</v>
      </c>
      <c r="C173" t="s">
        <v>37</v>
      </c>
      <c r="D173">
        <v>100</v>
      </c>
      <c r="E173">
        <v>1</v>
      </c>
      <c r="F173">
        <v>1</v>
      </c>
      <c r="G173" t="s">
        <v>60</v>
      </c>
      <c r="H173" t="s">
        <v>212</v>
      </c>
      <c r="I173">
        <v>4.1099999999999998E-2</v>
      </c>
      <c r="J173">
        <v>1.01</v>
      </c>
      <c r="K173">
        <v>22.4</v>
      </c>
      <c r="L173" t="s">
        <v>61</v>
      </c>
      <c r="M173" t="s">
        <v>213</v>
      </c>
      <c r="N173">
        <v>0.72199999999999998</v>
      </c>
      <c r="O173">
        <v>12.4</v>
      </c>
      <c r="P173">
        <v>362</v>
      </c>
      <c r="R173" s="4">
        <v>1</v>
      </c>
      <c r="S173" s="4">
        <v>1</v>
      </c>
      <c r="T173" s="4"/>
      <c r="U173" s="4">
        <f t="shared" si="32"/>
        <v>22.4</v>
      </c>
      <c r="V173" s="4">
        <f t="shared" si="33"/>
        <v>22.4</v>
      </c>
      <c r="W173" s="4">
        <f t="shared" si="34"/>
        <v>22.4</v>
      </c>
      <c r="AD173" s="4">
        <v>1</v>
      </c>
      <c r="AE173" s="4"/>
      <c r="AF173" s="24">
        <f t="shared" si="36"/>
        <v>362</v>
      </c>
      <c r="AG173" s="6">
        <f t="shared" si="35"/>
        <v>362</v>
      </c>
      <c r="AH173" s="4">
        <f t="shared" si="37"/>
        <v>362</v>
      </c>
      <c r="AO173" s="4"/>
      <c r="AP173" s="4">
        <v>151</v>
      </c>
      <c r="AQ173" s="4"/>
      <c r="AR173" s="4"/>
      <c r="AS173" s="4"/>
      <c r="AT173" s="4">
        <f t="shared" si="38"/>
        <v>0.84979999999999989</v>
      </c>
      <c r="AU173" s="4">
        <f t="shared" si="39"/>
        <v>14.591668627912453</v>
      </c>
      <c r="AV173" s="4">
        <f t="shared" si="40"/>
        <v>732.53667577618967</v>
      </c>
    </row>
    <row r="174" spans="1:48" x14ac:dyDescent="0.2">
      <c r="A174" s="1">
        <v>44126</v>
      </c>
      <c r="B174" t="s">
        <v>431</v>
      </c>
      <c r="C174" t="s">
        <v>56</v>
      </c>
      <c r="D174">
        <v>101</v>
      </c>
      <c r="E174">
        <v>1</v>
      </c>
      <c r="F174">
        <v>1</v>
      </c>
      <c r="G174" t="s">
        <v>60</v>
      </c>
      <c r="H174" t="s">
        <v>212</v>
      </c>
      <c r="I174">
        <v>5.8000000000000003E-2</v>
      </c>
      <c r="J174">
        <v>1.34</v>
      </c>
      <c r="K174">
        <v>32.6</v>
      </c>
      <c r="L174" t="s">
        <v>61</v>
      </c>
      <c r="M174" t="s">
        <v>213</v>
      </c>
      <c r="N174">
        <v>1.06</v>
      </c>
      <c r="O174">
        <v>18.2</v>
      </c>
      <c r="P174">
        <v>803</v>
      </c>
      <c r="R174" s="4">
        <v>1</v>
      </c>
      <c r="S174" s="4">
        <v>1</v>
      </c>
      <c r="T174" s="4"/>
      <c r="U174" s="4">
        <f t="shared" si="32"/>
        <v>32.6</v>
      </c>
      <c r="V174" s="4">
        <f t="shared" si="33"/>
        <v>32.6</v>
      </c>
      <c r="W174" s="4">
        <f t="shared" si="34"/>
        <v>32.6</v>
      </c>
      <c r="X174" s="5"/>
      <c r="Y174" s="5"/>
      <c r="AD174" s="4">
        <v>1</v>
      </c>
      <c r="AE174" s="4"/>
      <c r="AF174" s="24">
        <f t="shared" si="36"/>
        <v>803</v>
      </c>
      <c r="AG174" s="6">
        <f t="shared" si="35"/>
        <v>803</v>
      </c>
      <c r="AH174" s="4">
        <f t="shared" si="37"/>
        <v>803</v>
      </c>
      <c r="AI174" s="5"/>
      <c r="AJ174" s="5"/>
      <c r="AO174" s="4"/>
      <c r="AP174" s="4">
        <v>152</v>
      </c>
      <c r="AQ174" s="4"/>
      <c r="AR174" s="4"/>
      <c r="AS174" s="4"/>
      <c r="AT174" s="4">
        <f t="shared" si="38"/>
        <v>0.84879999999999989</v>
      </c>
      <c r="AU174" s="4">
        <f t="shared" si="39"/>
        <v>21.442035815268618</v>
      </c>
      <c r="AV174" s="4">
        <f t="shared" si="40"/>
        <v>1332.491924730906</v>
      </c>
    </row>
    <row r="175" spans="1:48" x14ac:dyDescent="0.2">
      <c r="A175" s="1">
        <v>44126</v>
      </c>
      <c r="B175" t="s">
        <v>431</v>
      </c>
      <c r="C175" t="s">
        <v>57</v>
      </c>
      <c r="D175">
        <v>102</v>
      </c>
      <c r="E175">
        <v>1</v>
      </c>
      <c r="F175">
        <v>1</v>
      </c>
      <c r="G175" t="s">
        <v>60</v>
      </c>
      <c r="H175" t="s">
        <v>212</v>
      </c>
      <c r="I175">
        <v>5.9200000000000003E-2</v>
      </c>
      <c r="J175">
        <v>1.31</v>
      </c>
      <c r="K175">
        <v>31.6</v>
      </c>
      <c r="L175" t="s">
        <v>61</v>
      </c>
      <c r="M175" t="s">
        <v>213</v>
      </c>
      <c r="N175">
        <v>0.70499999999999996</v>
      </c>
      <c r="O175">
        <v>12</v>
      </c>
      <c r="P175">
        <v>337</v>
      </c>
      <c r="R175" s="4">
        <v>1</v>
      </c>
      <c r="S175" s="4">
        <v>1</v>
      </c>
      <c r="T175" s="4"/>
      <c r="U175" s="4">
        <f t="shared" si="32"/>
        <v>31.6</v>
      </c>
      <c r="V175" s="4">
        <f t="shared" si="33"/>
        <v>31.6</v>
      </c>
      <c r="W175" s="4">
        <f t="shared" si="34"/>
        <v>31.6</v>
      </c>
      <c r="Z175" s="7"/>
      <c r="AA175" s="7"/>
      <c r="AD175" s="4">
        <v>1</v>
      </c>
      <c r="AE175" s="4"/>
      <c r="AF175" s="24">
        <f t="shared" si="36"/>
        <v>337</v>
      </c>
      <c r="AG175" s="6">
        <f t="shared" si="35"/>
        <v>337</v>
      </c>
      <c r="AH175" s="4">
        <f t="shared" si="37"/>
        <v>337</v>
      </c>
      <c r="AK175" s="7"/>
      <c r="AL175" s="7"/>
      <c r="AO175" s="4"/>
      <c r="AP175" s="4">
        <v>153</v>
      </c>
      <c r="AQ175" s="4"/>
      <c r="AR175" s="4"/>
      <c r="AS175" s="4"/>
      <c r="AT175" s="4">
        <f t="shared" si="38"/>
        <v>0.84779999999999989</v>
      </c>
      <c r="AU175" s="4">
        <f t="shared" si="39"/>
        <v>14.154281670205238</v>
      </c>
      <c r="AV175" s="4">
        <f t="shared" si="40"/>
        <v>694.45855014277015</v>
      </c>
    </row>
    <row r="176" spans="1:48" x14ac:dyDescent="0.2">
      <c r="A176" s="1">
        <v>44126</v>
      </c>
      <c r="B176" t="s">
        <v>431</v>
      </c>
      <c r="C176" t="s">
        <v>38</v>
      </c>
      <c r="D176">
        <v>103</v>
      </c>
      <c r="E176">
        <v>1</v>
      </c>
      <c r="F176">
        <v>1</v>
      </c>
      <c r="G176" t="s">
        <v>60</v>
      </c>
      <c r="H176" t="s">
        <v>212</v>
      </c>
      <c r="I176">
        <v>3.4599999999999999E-2</v>
      </c>
      <c r="J176">
        <v>0.84799999999999998</v>
      </c>
      <c r="K176">
        <v>17.3</v>
      </c>
      <c r="L176" t="s">
        <v>61</v>
      </c>
      <c r="M176" t="s">
        <v>213</v>
      </c>
      <c r="N176">
        <v>0.63900000000000001</v>
      </c>
      <c r="O176">
        <v>11</v>
      </c>
      <c r="P176">
        <v>257</v>
      </c>
      <c r="R176" s="4">
        <v>1</v>
      </c>
      <c r="S176" s="4">
        <v>1</v>
      </c>
      <c r="T176" s="4"/>
      <c r="U176" s="4">
        <f t="shared" si="32"/>
        <v>17.3</v>
      </c>
      <c r="V176" s="4">
        <f t="shared" si="33"/>
        <v>17.3</v>
      </c>
      <c r="W176" s="4">
        <f t="shared" si="34"/>
        <v>17.3</v>
      </c>
      <c r="X176" s="5"/>
      <c r="Y176" s="5"/>
      <c r="AB176" s="7"/>
      <c r="AC176" s="7"/>
      <c r="AD176" s="4">
        <v>1</v>
      </c>
      <c r="AE176" s="4"/>
      <c r="AF176" s="24">
        <f t="shared" si="36"/>
        <v>257</v>
      </c>
      <c r="AG176" s="6">
        <f t="shared" si="35"/>
        <v>257</v>
      </c>
      <c r="AH176" s="4">
        <f t="shared" si="37"/>
        <v>257</v>
      </c>
      <c r="AI176" s="5"/>
      <c r="AJ176" s="5"/>
      <c r="AM176" s="7"/>
      <c r="AN176" s="7"/>
      <c r="AO176" s="4"/>
      <c r="AP176" s="4">
        <v>154</v>
      </c>
      <c r="AQ176" s="4"/>
      <c r="AR176" s="4"/>
      <c r="AS176" s="4"/>
      <c r="AT176" s="4">
        <f t="shared" si="38"/>
        <v>0.84679999999999989</v>
      </c>
      <c r="AU176" s="4">
        <f t="shared" si="39"/>
        <v>12.990080302314597</v>
      </c>
      <c r="AV176" s="4">
        <f t="shared" si="40"/>
        <v>593.23876623299839</v>
      </c>
    </row>
    <row r="177" spans="1:48" x14ac:dyDescent="0.2">
      <c r="A177" s="1">
        <v>44126</v>
      </c>
      <c r="B177" t="s">
        <v>431</v>
      </c>
      <c r="C177" t="s">
        <v>39</v>
      </c>
      <c r="D177">
        <v>104</v>
      </c>
      <c r="E177">
        <v>1</v>
      </c>
      <c r="F177">
        <v>1</v>
      </c>
      <c r="G177" t="s">
        <v>60</v>
      </c>
      <c r="H177" t="s">
        <v>212</v>
      </c>
      <c r="I177">
        <v>0.108</v>
      </c>
      <c r="J177">
        <v>2.1800000000000002</v>
      </c>
      <c r="K177">
        <v>57.9</v>
      </c>
      <c r="L177" t="s">
        <v>61</v>
      </c>
      <c r="M177" t="s">
        <v>213</v>
      </c>
      <c r="N177">
        <v>1.05</v>
      </c>
      <c r="O177">
        <v>18</v>
      </c>
      <c r="P177">
        <v>786</v>
      </c>
      <c r="R177" s="4">
        <v>1</v>
      </c>
      <c r="S177" s="4">
        <v>1</v>
      </c>
      <c r="T177" s="4"/>
      <c r="U177" s="4">
        <f t="shared" si="32"/>
        <v>57.9</v>
      </c>
      <c r="V177" s="4">
        <f t="shared" si="33"/>
        <v>57.9</v>
      </c>
      <c r="W177" s="4">
        <f t="shared" si="34"/>
        <v>57.9</v>
      </c>
      <c r="AD177" s="4">
        <v>1</v>
      </c>
      <c r="AE177" s="4"/>
      <c r="AF177" s="24">
        <f t="shared" si="36"/>
        <v>786</v>
      </c>
      <c r="AG177" s="6">
        <f t="shared" si="35"/>
        <v>786</v>
      </c>
      <c r="AH177" s="4">
        <f t="shared" si="37"/>
        <v>786</v>
      </c>
      <c r="AO177" s="4"/>
      <c r="AP177" s="4">
        <v>155</v>
      </c>
      <c r="AQ177" s="4"/>
      <c r="AR177" s="4"/>
      <c r="AS177" s="4"/>
      <c r="AT177" s="4">
        <f t="shared" si="38"/>
        <v>0.84579999999999989</v>
      </c>
      <c r="AU177" s="4">
        <f t="shared" si="39"/>
        <v>21.281626862142353</v>
      </c>
      <c r="AV177" s="4">
        <f t="shared" si="40"/>
        <v>1318.3664704421012</v>
      </c>
    </row>
    <row r="178" spans="1:48" x14ac:dyDescent="0.2">
      <c r="A178" s="1">
        <v>44126</v>
      </c>
      <c r="B178" t="s">
        <v>431</v>
      </c>
      <c r="C178" t="s">
        <v>40</v>
      </c>
      <c r="D178">
        <v>105</v>
      </c>
      <c r="E178">
        <v>1</v>
      </c>
      <c r="F178">
        <v>1</v>
      </c>
      <c r="G178" t="s">
        <v>60</v>
      </c>
      <c r="H178" t="s">
        <v>212</v>
      </c>
      <c r="I178">
        <v>5.5100000000000003E-2</v>
      </c>
      <c r="J178">
        <v>1.3</v>
      </c>
      <c r="K178">
        <v>31.3</v>
      </c>
      <c r="L178" t="s">
        <v>61</v>
      </c>
      <c r="M178" t="s">
        <v>213</v>
      </c>
      <c r="N178">
        <v>0.64500000000000002</v>
      </c>
      <c r="O178">
        <v>11.1</v>
      </c>
      <c r="P178">
        <v>264</v>
      </c>
      <c r="R178" s="4">
        <v>1</v>
      </c>
      <c r="S178" s="4">
        <v>1</v>
      </c>
      <c r="T178" s="4"/>
      <c r="U178" s="4">
        <f t="shared" si="32"/>
        <v>31.3</v>
      </c>
      <c r="V178" s="4">
        <f t="shared" si="33"/>
        <v>31.3</v>
      </c>
      <c r="W178" s="4">
        <f t="shared" si="34"/>
        <v>31.3</v>
      </c>
      <c r="Z178" s="7"/>
      <c r="AA178" s="7"/>
      <c r="AD178" s="4">
        <v>1</v>
      </c>
      <c r="AE178" s="4"/>
      <c r="AF178" s="24">
        <f t="shared" si="36"/>
        <v>264</v>
      </c>
      <c r="AG178" s="6">
        <f t="shared" si="35"/>
        <v>264</v>
      </c>
      <c r="AH178" s="4">
        <f t="shared" si="37"/>
        <v>264</v>
      </c>
      <c r="AK178" s="7"/>
      <c r="AL178" s="7"/>
      <c r="AO178" s="4"/>
      <c r="AP178" s="4">
        <v>156</v>
      </c>
      <c r="AQ178" s="4"/>
      <c r="AR178" s="4"/>
      <c r="AS178" s="4"/>
      <c r="AT178" s="4">
        <f t="shared" si="38"/>
        <v>0.84479999999999988</v>
      </c>
      <c r="AU178" s="4">
        <f t="shared" si="39"/>
        <v>13.139204545454547</v>
      </c>
      <c r="AV178" s="4">
        <f t="shared" si="40"/>
        <v>606.19331700348675</v>
      </c>
    </row>
    <row r="179" spans="1:48" x14ac:dyDescent="0.2">
      <c r="A179" s="1">
        <v>44126</v>
      </c>
      <c r="B179" t="s">
        <v>431</v>
      </c>
      <c r="C179" t="s">
        <v>41</v>
      </c>
      <c r="D179">
        <v>106</v>
      </c>
      <c r="E179">
        <v>1</v>
      </c>
      <c r="F179">
        <v>1</v>
      </c>
      <c r="G179" t="s">
        <v>60</v>
      </c>
      <c r="H179" t="s">
        <v>212</v>
      </c>
      <c r="I179">
        <v>7.5200000000000003E-2</v>
      </c>
      <c r="J179">
        <v>1.65</v>
      </c>
      <c r="K179">
        <v>42</v>
      </c>
      <c r="L179" t="s">
        <v>61</v>
      </c>
      <c r="M179" t="s">
        <v>213</v>
      </c>
      <c r="N179">
        <v>0.748</v>
      </c>
      <c r="O179">
        <v>12.8</v>
      </c>
      <c r="P179">
        <v>398</v>
      </c>
      <c r="R179" s="4">
        <v>1</v>
      </c>
      <c r="S179" s="4">
        <v>1</v>
      </c>
      <c r="T179" s="4"/>
      <c r="U179" s="4">
        <f t="shared" si="32"/>
        <v>42</v>
      </c>
      <c r="V179" s="4">
        <f t="shared" si="33"/>
        <v>42</v>
      </c>
      <c r="W179" s="4">
        <f t="shared" si="34"/>
        <v>42</v>
      </c>
      <c r="X179" s="5"/>
      <c r="Y179" s="5"/>
      <c r="Z179" s="7"/>
      <c r="AA179" s="7"/>
      <c r="AB179" s="7"/>
      <c r="AC179" s="7"/>
      <c r="AD179" s="4">
        <v>1</v>
      </c>
      <c r="AE179" s="4"/>
      <c r="AF179" s="24">
        <f t="shared" si="36"/>
        <v>398</v>
      </c>
      <c r="AG179" s="6">
        <f t="shared" si="35"/>
        <v>398</v>
      </c>
      <c r="AH179" s="4">
        <f t="shared" si="37"/>
        <v>398</v>
      </c>
      <c r="AI179" s="5"/>
      <c r="AJ179" s="5"/>
      <c r="AK179" s="7"/>
      <c r="AL179" s="7"/>
      <c r="AM179" s="7"/>
      <c r="AN179" s="7"/>
      <c r="AO179" s="4"/>
      <c r="AP179" s="4">
        <v>157</v>
      </c>
      <c r="AQ179" s="4"/>
      <c r="AR179" s="4"/>
      <c r="AS179" s="4"/>
      <c r="AT179" s="4">
        <f t="shared" si="38"/>
        <v>0.84379999999999988</v>
      </c>
      <c r="AU179" s="4">
        <f t="shared" si="39"/>
        <v>15.169471438729559</v>
      </c>
      <c r="AV179" s="4">
        <f t="shared" si="40"/>
        <v>782.88115333511132</v>
      </c>
    </row>
    <row r="180" spans="1:48" x14ac:dyDescent="0.2">
      <c r="A180" s="1">
        <v>44126</v>
      </c>
      <c r="B180" t="s">
        <v>431</v>
      </c>
      <c r="C180" t="s">
        <v>42</v>
      </c>
      <c r="D180">
        <v>107</v>
      </c>
      <c r="E180">
        <v>1</v>
      </c>
      <c r="F180">
        <v>1</v>
      </c>
      <c r="G180" t="s">
        <v>60</v>
      </c>
      <c r="H180" t="s">
        <v>212</v>
      </c>
      <c r="I180">
        <v>4.41E-2</v>
      </c>
      <c r="J180">
        <v>1.07</v>
      </c>
      <c r="K180">
        <v>24.3</v>
      </c>
      <c r="L180" t="s">
        <v>61</v>
      </c>
      <c r="M180" t="s">
        <v>213</v>
      </c>
      <c r="N180">
        <v>0.64300000000000002</v>
      </c>
      <c r="O180">
        <v>11</v>
      </c>
      <c r="P180">
        <v>260</v>
      </c>
      <c r="R180" s="4">
        <v>1</v>
      </c>
      <c r="S180" s="4">
        <v>1</v>
      </c>
      <c r="T180" s="4"/>
      <c r="U180" s="4">
        <f t="shared" si="32"/>
        <v>24.3</v>
      </c>
      <c r="V180" s="4">
        <f t="shared" si="33"/>
        <v>24.3</v>
      </c>
      <c r="W180" s="4">
        <f t="shared" si="34"/>
        <v>24.3</v>
      </c>
      <c r="AB180" s="7"/>
      <c r="AC180" s="7"/>
      <c r="AD180" s="4">
        <v>1</v>
      </c>
      <c r="AE180" s="4"/>
      <c r="AF180" s="24">
        <f t="shared" si="36"/>
        <v>260</v>
      </c>
      <c r="AG180" s="6">
        <f t="shared" si="35"/>
        <v>260</v>
      </c>
      <c r="AH180" s="4">
        <f t="shared" si="37"/>
        <v>260</v>
      </c>
      <c r="AM180" s="7"/>
      <c r="AN180" s="7"/>
      <c r="AO180" s="4"/>
      <c r="AP180" s="4">
        <v>158</v>
      </c>
      <c r="AQ180" s="4"/>
      <c r="AR180" s="4"/>
      <c r="AS180" s="4"/>
      <c r="AT180" s="4">
        <f t="shared" si="38"/>
        <v>0.84279999999999988</v>
      </c>
      <c r="AU180" s="4">
        <f t="shared" si="39"/>
        <v>13.051732320835313</v>
      </c>
      <c r="AV180" s="4">
        <f t="shared" si="40"/>
        <v>598.59414377775283</v>
      </c>
    </row>
    <row r="181" spans="1:48" x14ac:dyDescent="0.2">
      <c r="A181" s="1">
        <v>44126</v>
      </c>
      <c r="B181" t="s">
        <v>431</v>
      </c>
      <c r="C181" t="s">
        <v>429</v>
      </c>
      <c r="D181">
        <v>7</v>
      </c>
      <c r="E181">
        <v>1</v>
      </c>
      <c r="F181">
        <v>1</v>
      </c>
      <c r="G181" t="s">
        <v>60</v>
      </c>
      <c r="H181" t="s">
        <v>212</v>
      </c>
      <c r="I181">
        <v>4.5699999999999998E-2</v>
      </c>
      <c r="J181">
        <v>1.0900000000000001</v>
      </c>
      <c r="K181">
        <v>24.9</v>
      </c>
      <c r="L181" t="s">
        <v>61</v>
      </c>
      <c r="M181" t="s">
        <v>213</v>
      </c>
      <c r="N181">
        <v>0.66800000000000004</v>
      </c>
      <c r="O181">
        <v>11.4</v>
      </c>
      <c r="P181">
        <v>289</v>
      </c>
      <c r="R181" s="4">
        <v>1</v>
      </c>
      <c r="S181" s="4">
        <v>1</v>
      </c>
      <c r="T181" s="4"/>
      <c r="U181" s="4">
        <f t="shared" si="32"/>
        <v>24.9</v>
      </c>
      <c r="V181" s="4">
        <f t="shared" si="33"/>
        <v>24.9</v>
      </c>
      <c r="W181" s="4">
        <f t="shared" si="34"/>
        <v>24.9</v>
      </c>
      <c r="X181" s="5">
        <f>100*(W181-25)/25</f>
        <v>-0.40000000000000568</v>
      </c>
      <c r="Y181" s="5" t="str">
        <f>IF((ABS(X181))&lt;=20,"PASS","FAIL")</f>
        <v>PASS</v>
      </c>
      <c r="Z181" s="7"/>
      <c r="AA181" s="7"/>
      <c r="AB181" s="7"/>
      <c r="AC181" s="7"/>
      <c r="AD181" s="4">
        <v>1</v>
      </c>
      <c r="AE181" s="4"/>
      <c r="AF181" s="24">
        <f t="shared" si="36"/>
        <v>289</v>
      </c>
      <c r="AG181" s="6">
        <f t="shared" si="35"/>
        <v>289</v>
      </c>
      <c r="AH181" s="4">
        <f t="shared" si="37"/>
        <v>289</v>
      </c>
      <c r="AI181" s="5">
        <f>100*(AH181-250)/250</f>
        <v>15.6</v>
      </c>
      <c r="AJ181" s="5" t="str">
        <f>IF((ABS(AI181))&lt;=20,"PASS","FAIL")</f>
        <v>PASS</v>
      </c>
      <c r="AK181" s="7"/>
      <c r="AL181" s="7"/>
      <c r="AM181" s="7"/>
      <c r="AN181" s="7"/>
      <c r="AO181" s="4"/>
      <c r="AP181" s="4">
        <v>159</v>
      </c>
      <c r="AQ181" s="4">
        <f t="shared" si="41"/>
        <v>11.4</v>
      </c>
      <c r="AR181" s="4">
        <f t="shared" si="42"/>
        <v>1.0088495575221239</v>
      </c>
      <c r="AS181" s="4"/>
      <c r="AT181" s="4">
        <f t="shared" si="38"/>
        <v>0.84179999999999988</v>
      </c>
      <c r="AU181" s="4">
        <f t="shared" si="39"/>
        <v>13.542409123307202</v>
      </c>
      <c r="AV181" s="4">
        <f t="shared" si="40"/>
        <v>641.23598957330546</v>
      </c>
    </row>
    <row r="182" spans="1:48" x14ac:dyDescent="0.2">
      <c r="A182" s="1">
        <v>44126</v>
      </c>
      <c r="B182" t="s">
        <v>431</v>
      </c>
      <c r="C182" t="s">
        <v>66</v>
      </c>
      <c r="D182" t="s">
        <v>11</v>
      </c>
      <c r="E182">
        <v>1</v>
      </c>
      <c r="F182">
        <v>1</v>
      </c>
      <c r="G182" t="s">
        <v>60</v>
      </c>
      <c r="H182" t="s">
        <v>212</v>
      </c>
      <c r="I182">
        <v>-1.3899999999999999E-2</v>
      </c>
      <c r="J182">
        <v>-0.28899999999999998</v>
      </c>
      <c r="K182">
        <v>-18.899999999999999</v>
      </c>
      <c r="L182" t="s">
        <v>61</v>
      </c>
      <c r="M182" t="s">
        <v>213</v>
      </c>
      <c r="N182">
        <v>-5.2900000000000004E-3</v>
      </c>
      <c r="O182">
        <v>-8.48E-2</v>
      </c>
      <c r="P182">
        <v>-635</v>
      </c>
      <c r="R182" s="4">
        <v>1</v>
      </c>
      <c r="S182" s="4">
        <v>1</v>
      </c>
      <c r="T182" s="4"/>
      <c r="U182" s="4">
        <f t="shared" si="32"/>
        <v>-18.899999999999999</v>
      </c>
      <c r="V182" s="4">
        <f t="shared" si="33"/>
        <v>-18.899999999999999</v>
      </c>
      <c r="W182" s="4">
        <f t="shared" si="34"/>
        <v>-18.899999999999999</v>
      </c>
      <c r="X182" s="5"/>
      <c r="Y182" s="5"/>
      <c r="Z182" s="7"/>
      <c r="AA182" s="7"/>
      <c r="AB182" s="7"/>
      <c r="AC182" s="7"/>
      <c r="AD182" s="4">
        <v>1</v>
      </c>
      <c r="AE182" s="4"/>
      <c r="AF182" s="24">
        <f t="shared" si="36"/>
        <v>-635</v>
      </c>
      <c r="AG182" s="6">
        <f t="shared" si="35"/>
        <v>-635</v>
      </c>
      <c r="AH182" s="4">
        <f t="shared" si="37"/>
        <v>-635</v>
      </c>
      <c r="AI182" s="5"/>
      <c r="AJ182" s="5"/>
      <c r="AK182" s="7"/>
      <c r="AL182" s="7"/>
      <c r="AM182" s="7"/>
      <c r="AN182" s="7"/>
      <c r="AO182" s="4"/>
      <c r="AP182" s="4">
        <v>160</v>
      </c>
      <c r="AQ182" s="4"/>
      <c r="AR182" s="4"/>
      <c r="AS182" s="4"/>
      <c r="AT182" s="4">
        <f t="shared" si="38"/>
        <v>0.84079999999999988</v>
      </c>
      <c r="AU182" s="4">
        <f t="shared" si="39"/>
        <v>-0.10085632730732637</v>
      </c>
      <c r="AV182" s="4">
        <f t="shared" si="40"/>
        <v>-531.57205950601167</v>
      </c>
    </row>
    <row r="183" spans="1:48" x14ac:dyDescent="0.2">
      <c r="A183" s="1">
        <v>44126</v>
      </c>
      <c r="B183" t="s">
        <v>431</v>
      </c>
      <c r="C183" t="s">
        <v>422</v>
      </c>
      <c r="D183" t="s">
        <v>423</v>
      </c>
      <c r="E183">
        <v>1</v>
      </c>
      <c r="F183">
        <v>1</v>
      </c>
      <c r="G183" t="s">
        <v>60</v>
      </c>
      <c r="H183" t="s">
        <v>212</v>
      </c>
      <c r="I183">
        <v>2.83</v>
      </c>
      <c r="J183">
        <v>50.3</v>
      </c>
      <c r="K183">
        <v>110</v>
      </c>
      <c r="L183" t="s">
        <v>61</v>
      </c>
      <c r="M183" t="s">
        <v>213</v>
      </c>
      <c r="N183">
        <v>1.18</v>
      </c>
      <c r="O183">
        <v>20.2</v>
      </c>
      <c r="P183">
        <v>949</v>
      </c>
      <c r="Q183" s="4">
        <f>100*O183/O184</f>
        <v>87.068965517241381</v>
      </c>
      <c r="R183" s="4">
        <v>1</v>
      </c>
      <c r="S183" s="4">
        <v>1</v>
      </c>
      <c r="T183" s="4"/>
      <c r="U183" s="4">
        <f t="shared" si="32"/>
        <v>110</v>
      </c>
      <c r="V183" s="4">
        <f t="shared" si="33"/>
        <v>110</v>
      </c>
      <c r="W183" s="4">
        <f t="shared" si="34"/>
        <v>110</v>
      </c>
      <c r="X183" s="5"/>
      <c r="Y183" s="5"/>
      <c r="Z183" s="7"/>
      <c r="AA183" s="7"/>
      <c r="AB183" s="4"/>
      <c r="AC183" s="4"/>
      <c r="AD183" s="4">
        <v>1</v>
      </c>
      <c r="AE183" s="4"/>
      <c r="AF183" s="24">
        <f t="shared" si="36"/>
        <v>949</v>
      </c>
      <c r="AG183" s="6">
        <f t="shared" si="35"/>
        <v>949</v>
      </c>
      <c r="AH183" s="4">
        <f t="shared" si="37"/>
        <v>949</v>
      </c>
      <c r="AI183" s="5"/>
      <c r="AJ183" s="5"/>
      <c r="AK183" s="7"/>
      <c r="AL183" s="7"/>
      <c r="AM183" s="4"/>
      <c r="AN183" s="4"/>
      <c r="AO183" s="4"/>
      <c r="AP183" s="4">
        <v>161</v>
      </c>
      <c r="AQ183" s="4"/>
      <c r="AR183" s="4"/>
      <c r="AS183" s="4"/>
      <c r="AT183" s="4">
        <f t="shared" si="38"/>
        <v>0.83979999999999988</v>
      </c>
      <c r="AU183" s="4">
        <f t="shared" si="39"/>
        <v>24.053346034770186</v>
      </c>
      <c r="AV183" s="4">
        <f t="shared" si="40"/>
        <v>1562.9595563670027</v>
      </c>
    </row>
    <row r="184" spans="1:48" x14ac:dyDescent="0.2">
      <c r="A184" s="1">
        <v>44126</v>
      </c>
      <c r="B184" t="s">
        <v>431</v>
      </c>
      <c r="C184" t="s">
        <v>424</v>
      </c>
      <c r="D184" t="s">
        <v>425</v>
      </c>
      <c r="E184">
        <v>1</v>
      </c>
      <c r="F184">
        <v>1</v>
      </c>
      <c r="G184" t="s">
        <v>60</v>
      </c>
      <c r="H184" t="s">
        <v>212</v>
      </c>
      <c r="I184">
        <v>0.115</v>
      </c>
      <c r="J184">
        <v>1.44</v>
      </c>
      <c r="K184">
        <v>35.6</v>
      </c>
      <c r="L184" t="s">
        <v>61</v>
      </c>
      <c r="M184" t="s">
        <v>213</v>
      </c>
      <c r="N184">
        <v>1.35</v>
      </c>
      <c r="O184">
        <v>23.2</v>
      </c>
      <c r="P184">
        <v>1170</v>
      </c>
      <c r="R184" s="4">
        <v>1</v>
      </c>
      <c r="S184" s="4">
        <v>1</v>
      </c>
      <c r="T184" s="4"/>
      <c r="U184" s="4">
        <f t="shared" si="32"/>
        <v>35.6</v>
      </c>
      <c r="V184" s="4">
        <f t="shared" si="33"/>
        <v>35.6</v>
      </c>
      <c r="W184" s="4">
        <f t="shared" si="34"/>
        <v>35.6</v>
      </c>
      <c r="X184" s="4"/>
      <c r="Y184" s="4"/>
      <c r="Z184" s="4"/>
      <c r="AA184" s="4"/>
      <c r="AB184" s="7"/>
      <c r="AC184" s="7"/>
      <c r="AD184" s="4">
        <v>1</v>
      </c>
      <c r="AE184" s="4"/>
      <c r="AF184" s="24">
        <f t="shared" si="36"/>
        <v>1170</v>
      </c>
      <c r="AG184" s="6">
        <f t="shared" si="35"/>
        <v>1170</v>
      </c>
      <c r="AH184" s="4">
        <f t="shared" si="37"/>
        <v>1170</v>
      </c>
      <c r="AI184" s="4"/>
      <c r="AJ184" s="4"/>
      <c r="AK184" s="4"/>
      <c r="AL184" s="4"/>
      <c r="AM184" s="7"/>
      <c r="AN184" s="7"/>
      <c r="AO184" s="4"/>
      <c r="AP184" s="4">
        <v>162</v>
      </c>
      <c r="AQ184" s="4"/>
      <c r="AR184" s="4"/>
      <c r="AS184" s="4"/>
      <c r="AT184" s="4">
        <f t="shared" si="38"/>
        <v>0.83879999999999988</v>
      </c>
      <c r="AU184" s="4">
        <f t="shared" si="39"/>
        <v>27.658559847401051</v>
      </c>
      <c r="AV184" s="4">
        <f t="shared" si="40"/>
        <v>1882.7512958198799</v>
      </c>
    </row>
    <row r="185" spans="1:48" x14ac:dyDescent="0.2">
      <c r="A185" s="1">
        <v>44126</v>
      </c>
      <c r="B185" t="s">
        <v>431</v>
      </c>
      <c r="C185" t="s">
        <v>43</v>
      </c>
      <c r="D185">
        <v>108</v>
      </c>
      <c r="E185">
        <v>1</v>
      </c>
      <c r="F185">
        <v>1</v>
      </c>
      <c r="G185" t="s">
        <v>60</v>
      </c>
      <c r="H185" t="s">
        <v>212</v>
      </c>
      <c r="I185">
        <v>6.6199999999999995E-2</v>
      </c>
      <c r="J185">
        <v>1.49</v>
      </c>
      <c r="K185">
        <v>37.299999999999997</v>
      </c>
      <c r="L185" t="s">
        <v>61</v>
      </c>
      <c r="M185" t="s">
        <v>213</v>
      </c>
      <c r="N185">
        <v>0.56499999999999995</v>
      </c>
      <c r="O185">
        <v>9.6199999999999992</v>
      </c>
      <c r="P185">
        <v>150</v>
      </c>
      <c r="R185" s="4">
        <v>1</v>
      </c>
      <c r="S185" s="4">
        <v>1</v>
      </c>
      <c r="T185" s="4"/>
      <c r="U185" s="4">
        <f t="shared" si="32"/>
        <v>37.299999999999997</v>
      </c>
      <c r="V185" s="4">
        <f t="shared" si="33"/>
        <v>37.299999999999997</v>
      </c>
      <c r="W185" s="4">
        <f t="shared" si="34"/>
        <v>37.299999999999997</v>
      </c>
      <c r="X185" s="5"/>
      <c r="Y185" s="5"/>
      <c r="Z185" s="4"/>
      <c r="AA185" s="4"/>
      <c r="AB185" s="5"/>
      <c r="AC185" s="5"/>
      <c r="AD185" s="4">
        <v>1</v>
      </c>
      <c r="AE185" s="4"/>
      <c r="AF185" s="24">
        <f t="shared" si="36"/>
        <v>150</v>
      </c>
      <c r="AG185" s="6">
        <f t="shared" si="35"/>
        <v>150</v>
      </c>
      <c r="AH185" s="4">
        <f t="shared" si="37"/>
        <v>150</v>
      </c>
      <c r="AI185" s="5"/>
      <c r="AJ185" s="5"/>
      <c r="AK185" s="4"/>
      <c r="AL185" s="4"/>
      <c r="AM185" s="5"/>
      <c r="AN185" s="5"/>
      <c r="AO185" s="4"/>
      <c r="AP185" s="4">
        <v>163</v>
      </c>
      <c r="AQ185" s="4"/>
      <c r="AR185" s="4"/>
      <c r="AS185" s="4"/>
      <c r="AT185" s="4">
        <f t="shared" si="38"/>
        <v>0.83779999999999988</v>
      </c>
      <c r="AU185" s="4">
        <f t="shared" si="39"/>
        <v>11.482454046311769</v>
      </c>
      <c r="AV185" s="4">
        <f t="shared" si="40"/>
        <v>462.44882130277773</v>
      </c>
    </row>
    <row r="186" spans="1:48" x14ac:dyDescent="0.2">
      <c r="A186" s="1">
        <v>44126</v>
      </c>
      <c r="B186" t="s">
        <v>431</v>
      </c>
      <c r="C186" t="s">
        <v>44</v>
      </c>
      <c r="D186">
        <v>109</v>
      </c>
      <c r="E186">
        <v>1</v>
      </c>
      <c r="F186">
        <v>1</v>
      </c>
      <c r="G186" t="s">
        <v>60</v>
      </c>
      <c r="H186" t="s">
        <v>212</v>
      </c>
      <c r="I186">
        <v>4.24E-2</v>
      </c>
      <c r="J186">
        <v>1.01</v>
      </c>
      <c r="K186">
        <v>22.5</v>
      </c>
      <c r="L186" t="s">
        <v>61</v>
      </c>
      <c r="M186" t="s">
        <v>213</v>
      </c>
      <c r="N186">
        <v>0.63100000000000001</v>
      </c>
      <c r="O186">
        <v>10.8</v>
      </c>
      <c r="P186">
        <v>243</v>
      </c>
      <c r="R186" s="4">
        <v>1</v>
      </c>
      <c r="S186" s="4">
        <v>1</v>
      </c>
      <c r="T186" s="4"/>
      <c r="U186" s="4">
        <f t="shared" si="32"/>
        <v>22.5</v>
      </c>
      <c r="V186" s="4">
        <f t="shared" si="33"/>
        <v>22.5</v>
      </c>
      <c r="W186" s="4">
        <f t="shared" si="34"/>
        <v>22.5</v>
      </c>
      <c r="X186" s="5"/>
      <c r="Y186" s="5"/>
      <c r="Z186" s="7"/>
      <c r="AA186" s="7"/>
      <c r="AD186" s="4">
        <v>1</v>
      </c>
      <c r="AE186" s="4"/>
      <c r="AF186" s="24">
        <f t="shared" si="36"/>
        <v>243</v>
      </c>
      <c r="AG186" s="6">
        <f t="shared" si="35"/>
        <v>243</v>
      </c>
      <c r="AH186" s="4">
        <f t="shared" si="37"/>
        <v>243</v>
      </c>
      <c r="AI186" s="5"/>
      <c r="AJ186" s="5"/>
      <c r="AK186" s="7"/>
      <c r="AL186" s="7"/>
      <c r="AO186" s="4"/>
      <c r="AP186" s="4">
        <v>164</v>
      </c>
      <c r="AQ186" s="4"/>
      <c r="AR186" s="4"/>
      <c r="AS186" s="4"/>
      <c r="AT186" s="4">
        <f t="shared" si="38"/>
        <v>0.83679999999999988</v>
      </c>
      <c r="AU186" s="4">
        <f t="shared" si="39"/>
        <v>12.906309751434037</v>
      </c>
      <c r="AV186" s="4">
        <f t="shared" si="40"/>
        <v>585.96294360013053</v>
      </c>
    </row>
    <row r="187" spans="1:48" x14ac:dyDescent="0.2">
      <c r="A187" s="1">
        <v>44126</v>
      </c>
      <c r="B187" t="s">
        <v>431</v>
      </c>
      <c r="C187" t="s">
        <v>45</v>
      </c>
      <c r="D187">
        <v>110</v>
      </c>
      <c r="E187">
        <v>1</v>
      </c>
      <c r="F187">
        <v>1</v>
      </c>
      <c r="G187" t="s">
        <v>60</v>
      </c>
      <c r="H187" t="s">
        <v>212</v>
      </c>
      <c r="I187">
        <v>6.3200000000000006E-2</v>
      </c>
      <c r="J187">
        <v>1.49</v>
      </c>
      <c r="K187">
        <v>37</v>
      </c>
      <c r="L187" t="s">
        <v>61</v>
      </c>
      <c r="M187" t="s">
        <v>213</v>
      </c>
      <c r="N187">
        <v>1.19</v>
      </c>
      <c r="O187">
        <v>20.5</v>
      </c>
      <c r="P187">
        <v>971</v>
      </c>
      <c r="R187" s="4">
        <v>1</v>
      </c>
      <c r="S187" s="4">
        <v>1</v>
      </c>
      <c r="T187" s="4"/>
      <c r="U187" s="4">
        <f t="shared" si="32"/>
        <v>37</v>
      </c>
      <c r="V187" s="4">
        <f t="shared" si="33"/>
        <v>37</v>
      </c>
      <c r="W187" s="4">
        <f t="shared" si="34"/>
        <v>37</v>
      </c>
      <c r="X187" s="5"/>
      <c r="Y187" s="5"/>
      <c r="AB187" s="7"/>
      <c r="AC187" s="7"/>
      <c r="AD187" s="4">
        <v>1</v>
      </c>
      <c r="AE187" s="4"/>
      <c r="AF187" s="24">
        <f t="shared" si="36"/>
        <v>971</v>
      </c>
      <c r="AG187" s="6">
        <f t="shared" si="35"/>
        <v>971</v>
      </c>
      <c r="AH187" s="4">
        <f t="shared" si="37"/>
        <v>971</v>
      </c>
      <c r="AI187" s="5"/>
      <c r="AJ187" s="5"/>
      <c r="AM187" s="7"/>
      <c r="AN187" s="7"/>
      <c r="AO187" s="4"/>
      <c r="AP187" s="4">
        <v>165</v>
      </c>
      <c r="AQ187" s="4"/>
      <c r="AR187" s="4"/>
      <c r="AS187" s="4"/>
      <c r="AT187" s="4">
        <f t="shared" si="38"/>
        <v>0.83579999999999988</v>
      </c>
      <c r="AU187" s="4">
        <f t="shared" si="39"/>
        <v>24.527398899258198</v>
      </c>
      <c r="AV187" s="4">
        <f t="shared" si="40"/>
        <v>1604.9029864852014</v>
      </c>
    </row>
    <row r="188" spans="1:48" x14ac:dyDescent="0.2">
      <c r="A188" s="1">
        <v>44126</v>
      </c>
      <c r="B188" t="s">
        <v>431</v>
      </c>
      <c r="C188" t="s">
        <v>46</v>
      </c>
      <c r="D188">
        <v>111</v>
      </c>
      <c r="E188">
        <v>1</v>
      </c>
      <c r="F188">
        <v>1</v>
      </c>
      <c r="G188" t="s">
        <v>60</v>
      </c>
      <c r="H188" t="s">
        <v>212</v>
      </c>
      <c r="I188">
        <v>5.3199999999999997E-2</v>
      </c>
      <c r="J188">
        <v>1.22</v>
      </c>
      <c r="K188">
        <v>28.8</v>
      </c>
      <c r="L188" t="s">
        <v>61</v>
      </c>
      <c r="M188" t="s">
        <v>213</v>
      </c>
      <c r="N188">
        <v>0.61799999999999999</v>
      </c>
      <c r="O188">
        <v>10.6</v>
      </c>
      <c r="P188">
        <v>224</v>
      </c>
      <c r="R188" s="4">
        <v>1</v>
      </c>
      <c r="S188" s="4">
        <v>1</v>
      </c>
      <c r="T188" s="4"/>
      <c r="U188" s="4">
        <f t="shared" si="32"/>
        <v>28.8</v>
      </c>
      <c r="V188" s="4">
        <f t="shared" si="33"/>
        <v>28.8</v>
      </c>
      <c r="W188" s="4">
        <f t="shared" si="34"/>
        <v>28.8</v>
      </c>
      <c r="X188" s="5"/>
      <c r="Y188" s="5"/>
      <c r="Z188" s="7"/>
      <c r="AA188" s="7"/>
      <c r="AB188" s="4"/>
      <c r="AC188" s="4"/>
      <c r="AD188" s="4">
        <v>1</v>
      </c>
      <c r="AE188" s="4"/>
      <c r="AF188" s="24">
        <f t="shared" si="36"/>
        <v>224</v>
      </c>
      <c r="AG188" s="6">
        <f t="shared" si="35"/>
        <v>224</v>
      </c>
      <c r="AH188" s="4">
        <f t="shared" si="37"/>
        <v>224</v>
      </c>
      <c r="AI188" s="5"/>
      <c r="AJ188" s="5"/>
      <c r="AK188" s="7"/>
      <c r="AL188" s="7"/>
      <c r="AM188" s="4"/>
      <c r="AN188" s="4"/>
      <c r="AO188" s="4"/>
      <c r="AP188" s="4">
        <v>166</v>
      </c>
      <c r="AQ188" s="4"/>
      <c r="AR188" s="4"/>
      <c r="AS188" s="4"/>
      <c r="AT188" s="4">
        <f t="shared" si="38"/>
        <v>0.83479999999999988</v>
      </c>
      <c r="AU188" s="4">
        <f t="shared" si="39"/>
        <v>12.697652132247246</v>
      </c>
      <c r="AV188" s="4">
        <f t="shared" si="40"/>
        <v>567.84452570949975</v>
      </c>
    </row>
    <row r="189" spans="1:48" x14ac:dyDescent="0.2">
      <c r="A189" s="1">
        <v>44126</v>
      </c>
      <c r="B189" t="s">
        <v>431</v>
      </c>
      <c r="C189" t="s">
        <v>313</v>
      </c>
      <c r="D189">
        <v>112</v>
      </c>
      <c r="E189">
        <v>1</v>
      </c>
      <c r="F189">
        <v>1</v>
      </c>
      <c r="G189" t="s">
        <v>60</v>
      </c>
      <c r="H189" t="s">
        <v>212</v>
      </c>
      <c r="I189">
        <v>4.82E-2</v>
      </c>
      <c r="J189">
        <v>1.1000000000000001</v>
      </c>
      <c r="K189">
        <v>25.1</v>
      </c>
      <c r="L189" t="s">
        <v>61</v>
      </c>
      <c r="M189" t="s">
        <v>213</v>
      </c>
      <c r="N189">
        <v>0.44900000000000001</v>
      </c>
      <c r="O189">
        <v>7.68</v>
      </c>
      <c r="P189">
        <v>-3.45</v>
      </c>
      <c r="R189" s="4">
        <v>1</v>
      </c>
      <c r="S189" s="4">
        <v>1</v>
      </c>
      <c r="T189" s="4"/>
      <c r="U189" s="4">
        <f t="shared" si="32"/>
        <v>25.1</v>
      </c>
      <c r="V189" s="4">
        <f t="shared" si="33"/>
        <v>25.1</v>
      </c>
      <c r="W189" s="4">
        <f t="shared" si="34"/>
        <v>25.1</v>
      </c>
      <c r="X189" s="4"/>
      <c r="Y189" s="4"/>
      <c r="Z189" s="7"/>
      <c r="AA189" s="7"/>
      <c r="AD189" s="4">
        <v>1</v>
      </c>
      <c r="AE189" s="4"/>
      <c r="AF189" s="24">
        <f t="shared" si="36"/>
        <v>-3.45</v>
      </c>
      <c r="AG189" s="6">
        <f t="shared" si="35"/>
        <v>-3.45</v>
      </c>
      <c r="AH189" s="4">
        <f t="shared" si="37"/>
        <v>-3.45</v>
      </c>
      <c r="AI189" s="4"/>
      <c r="AJ189" s="4"/>
      <c r="AK189" s="7"/>
      <c r="AL189" s="7"/>
      <c r="AO189" s="4"/>
      <c r="AP189" s="4">
        <v>167</v>
      </c>
      <c r="AQ189" s="4"/>
      <c r="AR189" s="4"/>
      <c r="AS189" s="4"/>
      <c r="AT189" s="4">
        <f t="shared" si="38"/>
        <v>0.83379999999999987</v>
      </c>
      <c r="AU189" s="4">
        <f t="shared" si="39"/>
        <v>9.2108419285200291</v>
      </c>
      <c r="AV189" s="4">
        <f t="shared" si="40"/>
        <v>265.99607993090683</v>
      </c>
    </row>
    <row r="190" spans="1:48" x14ac:dyDescent="0.2">
      <c r="A190" s="1">
        <v>44126</v>
      </c>
      <c r="B190" t="s">
        <v>431</v>
      </c>
      <c r="C190" t="s">
        <v>314</v>
      </c>
      <c r="D190">
        <v>113</v>
      </c>
      <c r="E190">
        <v>1</v>
      </c>
      <c r="F190">
        <v>1</v>
      </c>
      <c r="G190" t="s">
        <v>60</v>
      </c>
      <c r="H190" t="s">
        <v>212</v>
      </c>
      <c r="I190">
        <v>7.2900000000000006E-2</v>
      </c>
      <c r="J190">
        <v>1.6</v>
      </c>
      <c r="K190">
        <v>40.6</v>
      </c>
      <c r="L190" t="s">
        <v>61</v>
      </c>
      <c r="M190" t="s">
        <v>213</v>
      </c>
      <c r="N190">
        <v>0.69499999999999995</v>
      </c>
      <c r="O190">
        <v>11.9</v>
      </c>
      <c r="P190">
        <v>329</v>
      </c>
      <c r="R190" s="4">
        <v>1</v>
      </c>
      <c r="S190" s="4">
        <v>1</v>
      </c>
      <c r="T190" s="4"/>
      <c r="U190" s="4">
        <f t="shared" si="32"/>
        <v>40.6</v>
      </c>
      <c r="V190" s="4">
        <f t="shared" si="33"/>
        <v>40.6</v>
      </c>
      <c r="W190" s="4">
        <f t="shared" si="34"/>
        <v>40.6</v>
      </c>
      <c r="X190" s="5"/>
      <c r="Y190" s="5"/>
      <c r="AB190" s="7"/>
      <c r="AC190" s="7"/>
      <c r="AD190" s="4">
        <v>1</v>
      </c>
      <c r="AE190" s="4"/>
      <c r="AF190" s="24">
        <f t="shared" si="36"/>
        <v>329</v>
      </c>
      <c r="AG190" s="6">
        <f t="shared" si="35"/>
        <v>329</v>
      </c>
      <c r="AH190" s="4">
        <f t="shared" si="37"/>
        <v>329</v>
      </c>
      <c r="AI190" s="5"/>
      <c r="AJ190" s="5"/>
      <c r="AM190" s="7"/>
      <c r="AN190" s="7"/>
      <c r="AO190" s="4"/>
      <c r="AP190" s="4">
        <v>168</v>
      </c>
      <c r="AQ190" s="4"/>
      <c r="AR190" s="4"/>
      <c r="AS190" s="4"/>
      <c r="AT190" s="4">
        <f t="shared" si="38"/>
        <v>0.83279999999999987</v>
      </c>
      <c r="AU190" s="4">
        <f t="shared" si="39"/>
        <v>14.289145052833817</v>
      </c>
      <c r="AV190" s="4">
        <f t="shared" si="40"/>
        <v>706.19659360088474</v>
      </c>
    </row>
    <row r="191" spans="1:48" x14ac:dyDescent="0.2">
      <c r="A191" s="1">
        <v>44126</v>
      </c>
      <c r="B191" t="s">
        <v>431</v>
      </c>
      <c r="C191" t="s">
        <v>315</v>
      </c>
      <c r="D191">
        <v>114</v>
      </c>
      <c r="E191">
        <v>1</v>
      </c>
      <c r="F191">
        <v>1</v>
      </c>
      <c r="G191" t="s">
        <v>60</v>
      </c>
      <c r="H191" t="s">
        <v>212</v>
      </c>
      <c r="I191">
        <v>7.5700000000000003E-2</v>
      </c>
      <c r="J191">
        <v>1.6</v>
      </c>
      <c r="K191">
        <v>40.5</v>
      </c>
      <c r="L191" t="s">
        <v>61</v>
      </c>
      <c r="M191" t="s">
        <v>213</v>
      </c>
      <c r="N191">
        <v>0.57099999999999995</v>
      </c>
      <c r="O191">
        <v>9.81</v>
      </c>
      <c r="P191">
        <v>165</v>
      </c>
      <c r="R191" s="4">
        <v>1</v>
      </c>
      <c r="S191" s="4">
        <v>1</v>
      </c>
      <c r="T191" s="4"/>
      <c r="U191" s="4">
        <f t="shared" si="32"/>
        <v>40.5</v>
      </c>
      <c r="V191" s="4">
        <f t="shared" si="33"/>
        <v>40.5</v>
      </c>
      <c r="W191" s="4">
        <f t="shared" si="34"/>
        <v>40.5</v>
      </c>
      <c r="X191" s="5"/>
      <c r="Y191" s="5"/>
      <c r="AD191" s="4">
        <v>1</v>
      </c>
      <c r="AE191" s="4"/>
      <c r="AF191" s="24">
        <f t="shared" si="36"/>
        <v>165</v>
      </c>
      <c r="AG191" s="6">
        <f t="shared" si="35"/>
        <v>165</v>
      </c>
      <c r="AH191" s="4">
        <f t="shared" si="37"/>
        <v>165</v>
      </c>
      <c r="AI191" s="5"/>
      <c r="AJ191" s="5"/>
      <c r="AO191" s="4"/>
      <c r="AP191" s="4">
        <v>169</v>
      </c>
      <c r="AQ191" s="4"/>
      <c r="AR191" s="4"/>
      <c r="AS191" s="4"/>
      <c r="AT191" s="4">
        <f t="shared" si="38"/>
        <v>0.83179999999999987</v>
      </c>
      <c r="AU191" s="4">
        <f t="shared" si="39"/>
        <v>11.793700408752107</v>
      </c>
      <c r="AV191" s="4">
        <f t="shared" si="40"/>
        <v>489.42347678805731</v>
      </c>
    </row>
    <row r="192" spans="1:48" x14ac:dyDescent="0.2">
      <c r="A192" s="1">
        <v>44126</v>
      </c>
      <c r="B192" t="s">
        <v>431</v>
      </c>
      <c r="C192" t="s">
        <v>316</v>
      </c>
      <c r="D192">
        <v>115</v>
      </c>
      <c r="E192">
        <v>1</v>
      </c>
      <c r="F192">
        <v>1</v>
      </c>
      <c r="G192" t="s">
        <v>60</v>
      </c>
      <c r="H192" t="s">
        <v>212</v>
      </c>
      <c r="I192">
        <v>4.2000000000000003E-2</v>
      </c>
      <c r="J192">
        <v>1.01</v>
      </c>
      <c r="K192">
        <v>22.4</v>
      </c>
      <c r="L192" t="s">
        <v>61</v>
      </c>
      <c r="M192" t="s">
        <v>213</v>
      </c>
      <c r="N192">
        <v>0.60699999999999998</v>
      </c>
      <c r="O192">
        <v>10.4</v>
      </c>
      <c r="P192">
        <v>210</v>
      </c>
      <c r="R192" s="4">
        <v>1</v>
      </c>
      <c r="S192" s="4">
        <v>1</v>
      </c>
      <c r="T192" s="4"/>
      <c r="U192" s="4">
        <f t="shared" si="32"/>
        <v>22.4</v>
      </c>
      <c r="V192" s="4">
        <f t="shared" si="33"/>
        <v>22.4</v>
      </c>
      <c r="W192" s="4">
        <f t="shared" si="34"/>
        <v>22.4</v>
      </c>
      <c r="Z192" s="7"/>
      <c r="AA192" s="7"/>
      <c r="AD192" s="4">
        <v>1</v>
      </c>
      <c r="AE192" s="4"/>
      <c r="AF192" s="24">
        <f t="shared" si="36"/>
        <v>210</v>
      </c>
      <c r="AG192" s="6">
        <f t="shared" si="35"/>
        <v>210</v>
      </c>
      <c r="AH192" s="4">
        <f t="shared" si="37"/>
        <v>210</v>
      </c>
      <c r="AK192" s="7"/>
      <c r="AL192" s="7"/>
      <c r="AO192" s="4"/>
      <c r="AP192" s="4">
        <v>170</v>
      </c>
      <c r="AQ192" s="4"/>
      <c r="AR192" s="4"/>
      <c r="AS192" s="4"/>
      <c r="AT192" s="4">
        <f t="shared" si="38"/>
        <v>0.83079999999999987</v>
      </c>
      <c r="AU192" s="4">
        <f t="shared" si="39"/>
        <v>12.518054886856044</v>
      </c>
      <c r="AV192" s="4">
        <f t="shared" si="40"/>
        <v>552.25450697032807</v>
      </c>
    </row>
    <row r="193" spans="1:48" x14ac:dyDescent="0.2">
      <c r="A193" s="1">
        <v>44126</v>
      </c>
      <c r="B193" t="s">
        <v>431</v>
      </c>
      <c r="C193" t="s">
        <v>317</v>
      </c>
      <c r="D193">
        <v>116</v>
      </c>
      <c r="E193">
        <v>1</v>
      </c>
      <c r="F193">
        <v>1</v>
      </c>
      <c r="G193" t="s">
        <v>60</v>
      </c>
      <c r="H193" t="s">
        <v>212</v>
      </c>
      <c r="I193">
        <v>0.124</v>
      </c>
      <c r="J193">
        <v>2.5499999999999998</v>
      </c>
      <c r="K193">
        <v>68.599999999999994</v>
      </c>
      <c r="L193" t="s">
        <v>61</v>
      </c>
      <c r="M193" t="s">
        <v>213</v>
      </c>
      <c r="N193">
        <v>0.748</v>
      </c>
      <c r="O193">
        <v>12.8</v>
      </c>
      <c r="P193">
        <v>394</v>
      </c>
      <c r="R193" s="4">
        <v>1</v>
      </c>
      <c r="S193" s="4">
        <v>1</v>
      </c>
      <c r="T193" s="4"/>
      <c r="U193" s="4">
        <f t="shared" si="32"/>
        <v>68.599999999999994</v>
      </c>
      <c r="V193" s="4">
        <f t="shared" si="33"/>
        <v>68.599999999999994</v>
      </c>
      <c r="W193" s="4">
        <f t="shared" si="34"/>
        <v>68.599999999999994</v>
      </c>
      <c r="X193" s="5"/>
      <c r="Y193" s="5"/>
      <c r="AB193" s="7"/>
      <c r="AC193" s="7"/>
      <c r="AD193" s="4">
        <v>1</v>
      </c>
      <c r="AE193" s="4"/>
      <c r="AF193" s="24">
        <f t="shared" si="36"/>
        <v>394</v>
      </c>
      <c r="AG193" s="6">
        <f t="shared" si="35"/>
        <v>394</v>
      </c>
      <c r="AH193" s="4">
        <f t="shared" si="37"/>
        <v>394</v>
      </c>
      <c r="AI193" s="5"/>
      <c r="AJ193" s="5"/>
      <c r="AM193" s="7"/>
      <c r="AN193" s="7"/>
      <c r="AO193" s="4"/>
      <c r="AP193" s="4">
        <v>171</v>
      </c>
      <c r="AQ193" s="4"/>
      <c r="AR193" s="4"/>
      <c r="AS193" s="4"/>
      <c r="AT193" s="4">
        <f t="shared" si="38"/>
        <v>0.82979999999999987</v>
      </c>
      <c r="AU193" s="4">
        <f t="shared" si="39"/>
        <v>15.425403711737772</v>
      </c>
      <c r="AV193" s="4">
        <f t="shared" si="40"/>
        <v>805.19604000208926</v>
      </c>
    </row>
    <row r="194" spans="1:48" x14ac:dyDescent="0.2">
      <c r="A194" s="1">
        <v>44126</v>
      </c>
      <c r="B194" t="s">
        <v>431</v>
      </c>
      <c r="C194" t="s">
        <v>318</v>
      </c>
      <c r="D194">
        <v>117</v>
      </c>
      <c r="E194">
        <v>1</v>
      </c>
      <c r="F194">
        <v>1</v>
      </c>
      <c r="G194" t="s">
        <v>60</v>
      </c>
      <c r="H194" t="s">
        <v>212</v>
      </c>
      <c r="I194">
        <v>7.9799999999999996E-2</v>
      </c>
      <c r="J194">
        <v>1.72</v>
      </c>
      <c r="K194">
        <v>44.1</v>
      </c>
      <c r="L194" t="s">
        <v>61</v>
      </c>
      <c r="M194" t="s">
        <v>213</v>
      </c>
      <c r="N194">
        <v>0.84799999999999998</v>
      </c>
      <c r="O194">
        <v>14.6</v>
      </c>
      <c r="P194">
        <v>531</v>
      </c>
      <c r="R194" s="4">
        <v>1</v>
      </c>
      <c r="S194" s="4">
        <v>1</v>
      </c>
      <c r="T194" s="4"/>
      <c r="U194" s="4">
        <f t="shared" si="32"/>
        <v>44.1</v>
      </c>
      <c r="V194" s="4">
        <f t="shared" si="33"/>
        <v>44.1</v>
      </c>
      <c r="W194" s="4">
        <f t="shared" si="34"/>
        <v>44.1</v>
      </c>
      <c r="X194" s="5"/>
      <c r="Y194" s="5"/>
      <c r="AD194" s="4">
        <v>1</v>
      </c>
      <c r="AE194" s="4"/>
      <c r="AF194" s="24">
        <f t="shared" si="36"/>
        <v>531</v>
      </c>
      <c r="AG194" s="6">
        <f t="shared" si="35"/>
        <v>531</v>
      </c>
      <c r="AH194" s="4">
        <f t="shared" si="37"/>
        <v>531</v>
      </c>
      <c r="AI194" s="5"/>
      <c r="AJ194" s="5"/>
      <c r="AO194" s="4"/>
      <c r="AP194" s="4">
        <v>172</v>
      </c>
      <c r="AQ194" s="4"/>
      <c r="AR194" s="4"/>
      <c r="AS194" s="4"/>
      <c r="AT194" s="4">
        <f t="shared" si="38"/>
        <v>0.82879999999999987</v>
      </c>
      <c r="AU194" s="4">
        <f t="shared" si="39"/>
        <v>17.615830115830118</v>
      </c>
      <c r="AV194" s="4">
        <f t="shared" si="40"/>
        <v>996.56429074551693</v>
      </c>
    </row>
    <row r="195" spans="1:48" x14ac:dyDescent="0.2">
      <c r="A195" s="1">
        <v>44126</v>
      </c>
      <c r="B195" t="s">
        <v>431</v>
      </c>
      <c r="C195" t="s">
        <v>429</v>
      </c>
      <c r="D195">
        <v>7</v>
      </c>
      <c r="E195">
        <v>1</v>
      </c>
      <c r="F195">
        <v>1</v>
      </c>
      <c r="G195" t="s">
        <v>60</v>
      </c>
      <c r="H195" t="s">
        <v>212</v>
      </c>
      <c r="I195">
        <v>4.58E-2</v>
      </c>
      <c r="J195">
        <v>1.1100000000000001</v>
      </c>
      <c r="K195">
        <v>25.4</v>
      </c>
      <c r="L195" t="s">
        <v>61</v>
      </c>
      <c r="M195" t="s">
        <v>213</v>
      </c>
      <c r="N195">
        <v>0.60699999999999998</v>
      </c>
      <c r="O195">
        <v>10.4</v>
      </c>
      <c r="P195">
        <v>208</v>
      </c>
      <c r="R195" s="4">
        <v>1</v>
      </c>
      <c r="S195" s="4">
        <v>1</v>
      </c>
      <c r="T195" s="4"/>
      <c r="U195" s="4">
        <f t="shared" si="32"/>
        <v>25.4</v>
      </c>
      <c r="V195" s="4">
        <f t="shared" si="33"/>
        <v>25.4</v>
      </c>
      <c r="W195" s="4">
        <f t="shared" si="34"/>
        <v>25.4</v>
      </c>
      <c r="X195" s="5">
        <f>100*(W195-25)/25</f>
        <v>1.5999999999999943</v>
      </c>
      <c r="Y195" s="5" t="str">
        <f>IF((ABS(X195))&lt;=20,"PASS","FAIL")</f>
        <v>PASS</v>
      </c>
      <c r="Z195" s="7"/>
      <c r="AA195" s="7"/>
      <c r="AB195" s="7"/>
      <c r="AC195" s="7"/>
      <c r="AD195" s="4">
        <v>1</v>
      </c>
      <c r="AE195" s="4"/>
      <c r="AF195" s="24">
        <f t="shared" si="36"/>
        <v>208</v>
      </c>
      <c r="AG195" s="6">
        <f t="shared" si="35"/>
        <v>208</v>
      </c>
      <c r="AH195" s="4">
        <f t="shared" si="37"/>
        <v>208</v>
      </c>
      <c r="AI195" s="5">
        <f>100*(AH195-250)/250</f>
        <v>-16.8</v>
      </c>
      <c r="AJ195" s="5" t="str">
        <f>IF((ABS(AI195))&lt;=20,"PASS","FAIL")</f>
        <v>PASS</v>
      </c>
      <c r="AK195" s="7"/>
      <c r="AL195" s="7"/>
      <c r="AM195" s="7"/>
      <c r="AN195" s="7"/>
      <c r="AO195" s="4"/>
      <c r="AP195" s="4">
        <v>173</v>
      </c>
      <c r="AQ195" s="4">
        <f t="shared" si="41"/>
        <v>10.4</v>
      </c>
      <c r="AR195" s="4">
        <f t="shared" si="42"/>
        <v>0.92035398230088494</v>
      </c>
      <c r="AS195" s="4"/>
      <c r="AT195" s="4">
        <f t="shared" si="38"/>
        <v>0.82779999999999987</v>
      </c>
      <c r="AU195" s="4">
        <f t="shared" si="39"/>
        <v>12.563421116211648</v>
      </c>
      <c r="AV195" s="4">
        <f t="shared" si="40"/>
        <v>556.19210666824858</v>
      </c>
    </row>
    <row r="196" spans="1:48" x14ac:dyDescent="0.2">
      <c r="A196" s="1">
        <v>44126</v>
      </c>
      <c r="B196" t="s">
        <v>431</v>
      </c>
      <c r="C196" t="s">
        <v>66</v>
      </c>
      <c r="D196" t="s">
        <v>11</v>
      </c>
      <c r="E196">
        <v>1</v>
      </c>
      <c r="F196">
        <v>1</v>
      </c>
      <c r="G196" t="s">
        <v>60</v>
      </c>
      <c r="H196" t="s">
        <v>212</v>
      </c>
      <c r="I196">
        <v>-1.32E-2</v>
      </c>
      <c r="J196">
        <v>-0.30099999999999999</v>
      </c>
      <c r="K196">
        <v>-19.3</v>
      </c>
      <c r="L196" t="s">
        <v>61</v>
      </c>
      <c r="M196" t="s">
        <v>213</v>
      </c>
      <c r="N196">
        <v>-3.4399999999999999E-3</v>
      </c>
      <c r="O196">
        <v>-2.63E-2</v>
      </c>
      <c r="P196">
        <v>-630</v>
      </c>
      <c r="R196" s="4">
        <v>1</v>
      </c>
      <c r="S196" s="4">
        <v>1</v>
      </c>
      <c r="T196" s="4"/>
      <c r="U196" s="4">
        <f t="shared" si="32"/>
        <v>-19.3</v>
      </c>
      <c r="V196" s="4">
        <f t="shared" si="33"/>
        <v>-19.3</v>
      </c>
      <c r="W196" s="4">
        <f t="shared" si="34"/>
        <v>-19.3</v>
      </c>
      <c r="Z196" s="7"/>
      <c r="AA196" s="7"/>
      <c r="AB196" s="7"/>
      <c r="AC196" s="7"/>
      <c r="AD196" s="4">
        <v>1</v>
      </c>
      <c r="AE196" s="4"/>
      <c r="AF196" s="24">
        <f t="shared" si="36"/>
        <v>-630</v>
      </c>
      <c r="AG196" s="6">
        <f t="shared" si="35"/>
        <v>-630</v>
      </c>
      <c r="AH196" s="4">
        <f t="shared" si="37"/>
        <v>-630</v>
      </c>
      <c r="AK196" s="7"/>
      <c r="AL196" s="7"/>
      <c r="AM196" s="7"/>
      <c r="AN196" s="7"/>
      <c r="AO196" s="4"/>
      <c r="AP196" s="4">
        <v>174</v>
      </c>
      <c r="AQ196" s="4"/>
      <c r="AR196" s="4"/>
      <c r="AS196" s="4"/>
      <c r="AT196" s="4">
        <f t="shared" si="38"/>
        <v>0.82679999999999987</v>
      </c>
      <c r="AU196" s="4">
        <f t="shared" si="39"/>
        <v>-3.1809385582970494E-2</v>
      </c>
      <c r="AV196" s="4">
        <f t="shared" si="40"/>
        <v>-525.70372532702243</v>
      </c>
    </row>
    <row r="197" spans="1:48" x14ac:dyDescent="0.2">
      <c r="A197" s="1">
        <v>44126</v>
      </c>
      <c r="B197" t="s">
        <v>431</v>
      </c>
      <c r="C197" t="s">
        <v>319</v>
      </c>
      <c r="D197">
        <v>118</v>
      </c>
      <c r="E197">
        <v>1</v>
      </c>
      <c r="F197">
        <v>1</v>
      </c>
      <c r="G197" t="s">
        <v>60</v>
      </c>
      <c r="H197" t="s">
        <v>212</v>
      </c>
      <c r="I197">
        <v>4.9500000000000002E-2</v>
      </c>
      <c r="J197">
        <v>1.19</v>
      </c>
      <c r="K197">
        <v>27.9</v>
      </c>
      <c r="L197" t="s">
        <v>61</v>
      </c>
      <c r="M197" t="s">
        <v>213</v>
      </c>
      <c r="N197">
        <v>0.57099999999999995</v>
      </c>
      <c r="O197">
        <v>9.82</v>
      </c>
      <c r="P197">
        <v>166</v>
      </c>
      <c r="R197" s="4">
        <v>1</v>
      </c>
      <c r="S197" s="4">
        <v>1</v>
      </c>
      <c r="T197" s="4"/>
      <c r="U197" s="4">
        <f t="shared" si="32"/>
        <v>27.9</v>
      </c>
      <c r="V197" s="4">
        <f t="shared" si="33"/>
        <v>27.9</v>
      </c>
      <c r="W197" s="4">
        <f t="shared" si="34"/>
        <v>27.9</v>
      </c>
      <c r="X197" s="5"/>
      <c r="Y197" s="5"/>
      <c r="Z197" s="7"/>
      <c r="AA197" s="7"/>
      <c r="AB197" s="4"/>
      <c r="AC197" s="4"/>
      <c r="AD197" s="4">
        <v>1</v>
      </c>
      <c r="AE197" s="4"/>
      <c r="AF197" s="24">
        <f t="shared" si="36"/>
        <v>166</v>
      </c>
      <c r="AG197" s="6">
        <f t="shared" si="35"/>
        <v>166</v>
      </c>
      <c r="AH197" s="4">
        <f t="shared" si="37"/>
        <v>166</v>
      </c>
      <c r="AI197" s="5"/>
      <c r="AJ197" s="5"/>
      <c r="AK197" s="7"/>
      <c r="AL197" s="7"/>
      <c r="AM197" s="4"/>
      <c r="AN197" s="4"/>
      <c r="AO197" s="4"/>
      <c r="AP197" s="4">
        <v>175</v>
      </c>
      <c r="AQ197" s="4"/>
      <c r="AR197" s="4"/>
      <c r="AS197" s="4"/>
      <c r="AT197" s="4">
        <f t="shared" si="38"/>
        <v>0.82579999999999987</v>
      </c>
      <c r="AU197" s="4">
        <f t="shared" si="39"/>
        <v>11.891499152337129</v>
      </c>
      <c r="AV197" s="4">
        <f t="shared" si="40"/>
        <v>497.90222299830248</v>
      </c>
    </row>
    <row r="198" spans="1:48" x14ac:dyDescent="0.2">
      <c r="A198" s="1">
        <v>44126</v>
      </c>
      <c r="B198" t="s">
        <v>431</v>
      </c>
      <c r="C198" t="s">
        <v>320</v>
      </c>
      <c r="D198">
        <v>119</v>
      </c>
      <c r="E198">
        <v>1</v>
      </c>
      <c r="F198">
        <v>1</v>
      </c>
      <c r="G198" t="s">
        <v>60</v>
      </c>
      <c r="H198" t="s">
        <v>212</v>
      </c>
      <c r="I198">
        <v>3.6999999999999998E-2</v>
      </c>
      <c r="J198">
        <v>0.93500000000000005</v>
      </c>
      <c r="K198">
        <v>20</v>
      </c>
      <c r="L198" t="s">
        <v>61</v>
      </c>
      <c r="M198" t="s">
        <v>213</v>
      </c>
      <c r="N198">
        <v>0.52900000000000003</v>
      </c>
      <c r="O198">
        <v>9.5500000000000007</v>
      </c>
      <c r="P198">
        <v>144</v>
      </c>
      <c r="R198" s="4">
        <v>1</v>
      </c>
      <c r="S198" s="4">
        <v>1</v>
      </c>
      <c r="T198" s="4"/>
      <c r="U198" s="4">
        <f t="shared" si="32"/>
        <v>20</v>
      </c>
      <c r="V198" s="4">
        <f t="shared" si="33"/>
        <v>20</v>
      </c>
      <c r="W198" s="4">
        <f t="shared" si="34"/>
        <v>20</v>
      </c>
      <c r="X198" s="5"/>
      <c r="Y198" s="5"/>
      <c r="Z198" s="4"/>
      <c r="AA198" s="4"/>
      <c r="AB198" s="7"/>
      <c r="AC198" s="7"/>
      <c r="AD198" s="4">
        <v>1</v>
      </c>
      <c r="AE198" s="4"/>
      <c r="AF198" s="24">
        <f t="shared" si="36"/>
        <v>144</v>
      </c>
      <c r="AG198" s="6">
        <f t="shared" si="35"/>
        <v>144</v>
      </c>
      <c r="AH198" s="4">
        <f t="shared" si="37"/>
        <v>144</v>
      </c>
      <c r="AI198" s="5"/>
      <c r="AJ198" s="5"/>
      <c r="AK198" s="4"/>
      <c r="AL198" s="4"/>
      <c r="AM198" s="7"/>
      <c r="AN198" s="7"/>
      <c r="AO198" s="4"/>
      <c r="AP198" s="4">
        <v>176</v>
      </c>
      <c r="AQ198" s="4"/>
      <c r="AR198" s="4"/>
      <c r="AS198" s="4"/>
      <c r="AT198" s="4">
        <f t="shared" si="38"/>
        <v>0.82479999999999998</v>
      </c>
      <c r="AU198" s="4">
        <f t="shared" si="39"/>
        <v>11.578564500484967</v>
      </c>
      <c r="AV198" s="4">
        <f t="shared" si="40"/>
        <v>470.77690450308154</v>
      </c>
    </row>
    <row r="199" spans="1:48" x14ac:dyDescent="0.2">
      <c r="A199" s="1">
        <v>44126</v>
      </c>
      <c r="B199" t="s">
        <v>431</v>
      </c>
      <c r="C199" t="s">
        <v>321</v>
      </c>
      <c r="D199">
        <v>120</v>
      </c>
      <c r="E199">
        <v>1</v>
      </c>
      <c r="F199">
        <v>1</v>
      </c>
      <c r="G199" t="s">
        <v>60</v>
      </c>
      <c r="H199" t="s">
        <v>212</v>
      </c>
      <c r="I199">
        <v>9.2999999999999999E-2</v>
      </c>
      <c r="J199">
        <v>1.94</v>
      </c>
      <c r="K199">
        <v>50.6</v>
      </c>
      <c r="L199" t="s">
        <v>61</v>
      </c>
      <c r="M199" t="s">
        <v>213</v>
      </c>
      <c r="N199">
        <v>2.0199999999999999E-2</v>
      </c>
      <c r="O199">
        <v>0.39600000000000002</v>
      </c>
      <c r="P199">
        <v>-595</v>
      </c>
      <c r="R199" s="4">
        <v>1</v>
      </c>
      <c r="S199" s="4">
        <v>1</v>
      </c>
      <c r="T199" s="4"/>
      <c r="U199" s="4">
        <f t="shared" si="32"/>
        <v>50.6</v>
      </c>
      <c r="V199" s="4">
        <f t="shared" si="33"/>
        <v>50.6</v>
      </c>
      <c r="W199" s="4">
        <f t="shared" si="34"/>
        <v>50.6</v>
      </c>
      <c r="X199" s="5"/>
      <c r="Y199" s="5"/>
      <c r="Z199" s="4"/>
      <c r="AA199" s="4"/>
      <c r="AB199" s="5"/>
      <c r="AC199" s="5"/>
      <c r="AD199" s="4">
        <v>1</v>
      </c>
      <c r="AE199" s="4"/>
      <c r="AF199" s="24">
        <f t="shared" si="36"/>
        <v>-595</v>
      </c>
      <c r="AG199" s="6">
        <f t="shared" si="35"/>
        <v>-595</v>
      </c>
      <c r="AH199" s="4">
        <f t="shared" si="37"/>
        <v>-595</v>
      </c>
      <c r="AI199" s="5"/>
      <c r="AJ199" s="5"/>
      <c r="AK199" s="4"/>
      <c r="AL199" s="4"/>
      <c r="AM199" s="5"/>
      <c r="AN199" s="5"/>
      <c r="AO199" s="4"/>
      <c r="AP199" s="4">
        <v>177</v>
      </c>
      <c r="AQ199" s="4"/>
      <c r="AR199" s="4"/>
      <c r="AS199" s="4"/>
      <c r="AT199" s="4">
        <f t="shared" si="38"/>
        <v>0.82379999999999987</v>
      </c>
      <c r="AU199" s="4">
        <f t="shared" si="39"/>
        <v>0.48069919883466872</v>
      </c>
      <c r="AV199" s="4">
        <f t="shared" si="40"/>
        <v>-482.12402336391835</v>
      </c>
    </row>
    <row r="200" spans="1:48" x14ac:dyDescent="0.2">
      <c r="A200" s="1">
        <v>44126</v>
      </c>
      <c r="B200" t="s">
        <v>431</v>
      </c>
      <c r="C200" t="s">
        <v>322</v>
      </c>
      <c r="D200">
        <v>121</v>
      </c>
      <c r="E200">
        <v>1</v>
      </c>
      <c r="F200">
        <v>1</v>
      </c>
      <c r="G200" t="s">
        <v>60</v>
      </c>
      <c r="H200" t="s">
        <v>212</v>
      </c>
      <c r="I200">
        <v>5.67E-2</v>
      </c>
      <c r="J200">
        <v>1.27</v>
      </c>
      <c r="K200">
        <v>30.3</v>
      </c>
      <c r="L200" t="s">
        <v>61</v>
      </c>
      <c r="M200" t="s">
        <v>213</v>
      </c>
      <c r="N200">
        <v>1.23</v>
      </c>
      <c r="O200">
        <v>20.399999999999999</v>
      </c>
      <c r="P200">
        <v>963</v>
      </c>
      <c r="R200" s="4">
        <v>1</v>
      </c>
      <c r="S200" s="4">
        <v>1</v>
      </c>
      <c r="T200" s="4"/>
      <c r="U200" s="4">
        <f t="shared" si="32"/>
        <v>30.3</v>
      </c>
      <c r="V200" s="4">
        <f t="shared" si="33"/>
        <v>30.3</v>
      </c>
      <c r="W200" s="4">
        <f t="shared" si="34"/>
        <v>30.3</v>
      </c>
      <c r="X200" s="5"/>
      <c r="Y200" s="5"/>
      <c r="AD200" s="4">
        <v>1</v>
      </c>
      <c r="AE200" s="4"/>
      <c r="AF200" s="24">
        <f t="shared" si="36"/>
        <v>963</v>
      </c>
      <c r="AG200" s="6">
        <f t="shared" si="35"/>
        <v>963</v>
      </c>
      <c r="AH200" s="4">
        <f t="shared" si="37"/>
        <v>963</v>
      </c>
      <c r="AI200" s="5"/>
      <c r="AJ200" s="5"/>
      <c r="AO200" s="4"/>
      <c r="AP200" s="4">
        <v>178</v>
      </c>
      <c r="AQ200" s="4"/>
      <c r="AR200" s="4"/>
      <c r="AS200" s="4"/>
      <c r="AT200" s="4">
        <f t="shared" si="38"/>
        <v>0.82279999999999998</v>
      </c>
      <c r="AU200" s="4">
        <f t="shared" si="39"/>
        <v>24.793388429752063</v>
      </c>
      <c r="AV200" s="4">
        <f t="shared" si="40"/>
        <v>1628.4514035926504</v>
      </c>
    </row>
    <row r="201" spans="1:48" x14ac:dyDescent="0.2">
      <c r="A201" s="1">
        <v>44126</v>
      </c>
      <c r="B201" t="s">
        <v>431</v>
      </c>
      <c r="C201" t="s">
        <v>323</v>
      </c>
      <c r="D201">
        <v>122</v>
      </c>
      <c r="E201">
        <v>1</v>
      </c>
      <c r="F201">
        <v>1</v>
      </c>
      <c r="G201" t="s">
        <v>60</v>
      </c>
      <c r="H201" t="s">
        <v>212</v>
      </c>
      <c r="I201">
        <v>5.4199999999999998E-2</v>
      </c>
      <c r="J201">
        <v>1.23</v>
      </c>
      <c r="K201">
        <v>29.2</v>
      </c>
      <c r="L201" t="s">
        <v>61</v>
      </c>
      <c r="M201" t="s">
        <v>213</v>
      </c>
      <c r="N201">
        <v>0.61799999999999999</v>
      </c>
      <c r="O201">
        <v>10.3</v>
      </c>
      <c r="P201">
        <v>202</v>
      </c>
      <c r="R201" s="4">
        <v>1</v>
      </c>
      <c r="S201" s="4">
        <v>1</v>
      </c>
      <c r="T201" s="4"/>
      <c r="U201" s="4">
        <f t="shared" si="32"/>
        <v>29.2</v>
      </c>
      <c r="V201" s="4">
        <f t="shared" si="33"/>
        <v>29.2</v>
      </c>
      <c r="W201" s="4">
        <f t="shared" si="34"/>
        <v>29.2</v>
      </c>
      <c r="AD201" s="4">
        <v>1</v>
      </c>
      <c r="AE201" s="4"/>
      <c r="AF201" s="24">
        <f t="shared" si="36"/>
        <v>202</v>
      </c>
      <c r="AG201" s="6">
        <f t="shared" si="35"/>
        <v>202</v>
      </c>
      <c r="AH201" s="4">
        <f t="shared" si="37"/>
        <v>202</v>
      </c>
      <c r="AO201" s="4"/>
      <c r="AP201" s="4">
        <v>179</v>
      </c>
      <c r="AQ201" s="4"/>
      <c r="AR201" s="4"/>
      <c r="AS201" s="4"/>
      <c r="AT201" s="4">
        <f t="shared" si="38"/>
        <v>0.82179999999999986</v>
      </c>
      <c r="AU201" s="4">
        <f t="shared" si="39"/>
        <v>12.533463129715262</v>
      </c>
      <c r="AV201" s="4">
        <f t="shared" si="40"/>
        <v>553.59184520431086</v>
      </c>
    </row>
    <row r="202" spans="1:48" x14ac:dyDescent="0.2">
      <c r="A202" s="1">
        <v>44126</v>
      </c>
      <c r="B202" t="s">
        <v>431</v>
      </c>
      <c r="C202" t="s">
        <v>324</v>
      </c>
      <c r="D202">
        <v>123</v>
      </c>
      <c r="E202">
        <v>1</v>
      </c>
      <c r="F202">
        <v>1</v>
      </c>
      <c r="G202" t="s">
        <v>60</v>
      </c>
      <c r="H202" t="s">
        <v>212</v>
      </c>
      <c r="I202">
        <v>4.5499999999999999E-2</v>
      </c>
      <c r="J202">
        <v>1.0900000000000001</v>
      </c>
      <c r="K202">
        <v>24.9</v>
      </c>
      <c r="L202" t="s">
        <v>61</v>
      </c>
      <c r="M202" t="s">
        <v>213</v>
      </c>
      <c r="N202">
        <v>0.59699999999999998</v>
      </c>
      <c r="O202">
        <v>9.8699999999999992</v>
      </c>
      <c r="P202">
        <v>169</v>
      </c>
      <c r="R202" s="4">
        <v>1</v>
      </c>
      <c r="S202" s="4">
        <v>1</v>
      </c>
      <c r="T202" s="4"/>
      <c r="U202" s="4">
        <f t="shared" si="32"/>
        <v>24.9</v>
      </c>
      <c r="V202" s="4">
        <f t="shared" si="33"/>
        <v>24.9</v>
      </c>
      <c r="W202" s="4">
        <f t="shared" si="34"/>
        <v>24.9</v>
      </c>
      <c r="X202" s="5"/>
      <c r="Y202" s="5"/>
      <c r="Z202" s="7"/>
      <c r="AA202" s="7"/>
      <c r="AD202" s="4">
        <v>1</v>
      </c>
      <c r="AE202" s="4"/>
      <c r="AF202" s="24">
        <f t="shared" si="36"/>
        <v>169</v>
      </c>
      <c r="AG202" s="6">
        <f t="shared" si="35"/>
        <v>169</v>
      </c>
      <c r="AH202" s="4">
        <f t="shared" si="37"/>
        <v>169</v>
      </c>
      <c r="AI202" s="5"/>
      <c r="AJ202" s="5"/>
      <c r="AK202" s="7"/>
      <c r="AL202" s="7"/>
      <c r="AO202" s="4"/>
      <c r="AP202" s="4">
        <v>180</v>
      </c>
      <c r="AQ202" s="4"/>
      <c r="AR202" s="4"/>
      <c r="AS202" s="4"/>
      <c r="AT202" s="4">
        <f t="shared" si="38"/>
        <v>0.82079999999999997</v>
      </c>
      <c r="AU202" s="4">
        <f t="shared" si="39"/>
        <v>12.02485380116959</v>
      </c>
      <c r="AV202" s="4">
        <f t="shared" si="40"/>
        <v>509.46572609948362</v>
      </c>
    </row>
    <row r="203" spans="1:48" x14ac:dyDescent="0.2">
      <c r="A203" s="1">
        <v>44126</v>
      </c>
      <c r="B203" t="s">
        <v>431</v>
      </c>
      <c r="C203" t="s">
        <v>325</v>
      </c>
      <c r="D203">
        <v>124</v>
      </c>
      <c r="E203">
        <v>1</v>
      </c>
      <c r="F203">
        <v>1</v>
      </c>
      <c r="G203" t="s">
        <v>60</v>
      </c>
      <c r="H203" t="s">
        <v>212</v>
      </c>
      <c r="I203">
        <v>0.186</v>
      </c>
      <c r="J203">
        <v>3.66</v>
      </c>
      <c r="K203">
        <v>100</v>
      </c>
      <c r="L203" t="s">
        <v>61</v>
      </c>
      <c r="M203" t="s">
        <v>213</v>
      </c>
      <c r="N203">
        <v>0.874</v>
      </c>
      <c r="O203">
        <v>14.6</v>
      </c>
      <c r="P203">
        <v>537</v>
      </c>
      <c r="R203" s="4">
        <v>1</v>
      </c>
      <c r="S203" s="4">
        <v>1</v>
      </c>
      <c r="T203" s="4"/>
      <c r="U203" s="4">
        <f t="shared" si="32"/>
        <v>100</v>
      </c>
      <c r="V203" s="4">
        <f t="shared" si="33"/>
        <v>100</v>
      </c>
      <c r="W203" s="4">
        <f t="shared" si="34"/>
        <v>100</v>
      </c>
      <c r="X203" s="5"/>
      <c r="Y203" s="5"/>
      <c r="AB203" s="7"/>
      <c r="AC203" s="7"/>
      <c r="AD203" s="4">
        <v>1</v>
      </c>
      <c r="AE203" s="4"/>
      <c r="AF203" s="24">
        <f t="shared" si="36"/>
        <v>537</v>
      </c>
      <c r="AG203" s="6">
        <f t="shared" si="35"/>
        <v>537</v>
      </c>
      <c r="AH203" s="4">
        <f t="shared" si="37"/>
        <v>537</v>
      </c>
      <c r="AI203" s="5"/>
      <c r="AJ203" s="5"/>
      <c r="AM203" s="7"/>
      <c r="AN203" s="7"/>
      <c r="AO203" s="4"/>
      <c r="AP203" s="4">
        <v>181</v>
      </c>
      <c r="AQ203" s="4"/>
      <c r="AR203" s="4"/>
      <c r="AS203" s="4"/>
      <c r="AT203" s="4">
        <f t="shared" si="38"/>
        <v>0.81979999999999986</v>
      </c>
      <c r="AU203" s="4">
        <f t="shared" si="39"/>
        <v>17.809221761405222</v>
      </c>
      <c r="AV203" s="4">
        <f t="shared" si="40"/>
        <v>1013.4931057093228</v>
      </c>
    </row>
    <row r="204" spans="1:48" x14ac:dyDescent="0.2">
      <c r="A204" s="1">
        <v>44126</v>
      </c>
      <c r="B204" t="s">
        <v>431</v>
      </c>
      <c r="C204" t="s">
        <v>326</v>
      </c>
      <c r="D204">
        <v>125</v>
      </c>
      <c r="E204">
        <v>1</v>
      </c>
      <c r="F204">
        <v>1</v>
      </c>
      <c r="G204" t="s">
        <v>60</v>
      </c>
      <c r="H204" t="s">
        <v>212</v>
      </c>
      <c r="I204">
        <v>4.5499999999999999E-2</v>
      </c>
      <c r="J204">
        <v>1.08</v>
      </c>
      <c r="K204">
        <v>24.4</v>
      </c>
      <c r="L204" t="s">
        <v>61</v>
      </c>
      <c r="M204" t="s">
        <v>213</v>
      </c>
      <c r="N204">
        <v>0.56499999999999995</v>
      </c>
      <c r="O204">
        <v>9.52</v>
      </c>
      <c r="P204">
        <v>142</v>
      </c>
      <c r="R204" s="4">
        <v>1</v>
      </c>
      <c r="S204" s="4">
        <v>1</v>
      </c>
      <c r="T204" s="4"/>
      <c r="U204" s="4">
        <f t="shared" si="32"/>
        <v>24.4</v>
      </c>
      <c r="V204" s="4">
        <f t="shared" si="33"/>
        <v>24.4</v>
      </c>
      <c r="W204" s="4">
        <f t="shared" si="34"/>
        <v>24.4</v>
      </c>
      <c r="X204" s="5"/>
      <c r="Y204" s="5"/>
      <c r="Z204" s="4"/>
      <c r="AA204" s="4"/>
      <c r="AB204" s="5"/>
      <c r="AC204" s="5"/>
      <c r="AD204" s="4">
        <v>1</v>
      </c>
      <c r="AE204" s="4"/>
      <c r="AF204" s="24">
        <f t="shared" si="36"/>
        <v>142</v>
      </c>
      <c r="AG204" s="6">
        <f t="shared" si="35"/>
        <v>142</v>
      </c>
      <c r="AH204" s="4">
        <f t="shared" si="37"/>
        <v>142</v>
      </c>
      <c r="AI204" s="5"/>
      <c r="AJ204" s="5"/>
      <c r="AK204" s="4"/>
      <c r="AL204" s="4"/>
      <c r="AM204" s="5"/>
      <c r="AN204" s="5"/>
      <c r="AO204" s="4"/>
      <c r="AP204" s="4">
        <v>182</v>
      </c>
      <c r="AQ204" s="4"/>
      <c r="AR204" s="4"/>
      <c r="AS204" s="4"/>
      <c r="AT204" s="4">
        <f t="shared" si="38"/>
        <v>0.81879999999999997</v>
      </c>
      <c r="AU204" s="4">
        <f t="shared" si="39"/>
        <v>11.626770884220811</v>
      </c>
      <c r="AV204" s="4">
        <f t="shared" si="40"/>
        <v>474.95454212427103</v>
      </c>
    </row>
    <row r="205" spans="1:48" x14ac:dyDescent="0.2">
      <c r="A205" s="1">
        <v>44126</v>
      </c>
      <c r="B205" t="s">
        <v>431</v>
      </c>
      <c r="C205" t="s">
        <v>327</v>
      </c>
      <c r="D205">
        <v>126</v>
      </c>
      <c r="E205">
        <v>1</v>
      </c>
      <c r="F205">
        <v>1</v>
      </c>
      <c r="G205" t="s">
        <v>60</v>
      </c>
      <c r="H205" t="s">
        <v>212</v>
      </c>
      <c r="I205">
        <v>4.3499999999999997E-2</v>
      </c>
      <c r="J205">
        <v>1.06</v>
      </c>
      <c r="K205">
        <v>23.9</v>
      </c>
      <c r="L205" t="s">
        <v>61</v>
      </c>
      <c r="M205" t="s">
        <v>213</v>
      </c>
      <c r="N205">
        <v>0.63700000000000001</v>
      </c>
      <c r="O205">
        <v>10.7</v>
      </c>
      <c r="P205">
        <v>236</v>
      </c>
      <c r="R205" s="4">
        <v>1</v>
      </c>
      <c r="S205" s="4">
        <v>1</v>
      </c>
      <c r="T205" s="4"/>
      <c r="U205" s="4">
        <f t="shared" si="32"/>
        <v>23.9</v>
      </c>
      <c r="V205" s="4">
        <f t="shared" si="33"/>
        <v>23.9</v>
      </c>
      <c r="W205" s="4">
        <f t="shared" si="34"/>
        <v>23.9</v>
      </c>
      <c r="Z205" s="7"/>
      <c r="AA205" s="7"/>
      <c r="AD205" s="4">
        <v>1</v>
      </c>
      <c r="AE205" s="4"/>
      <c r="AF205" s="24">
        <f t="shared" si="36"/>
        <v>236</v>
      </c>
      <c r="AG205" s="6">
        <f t="shared" si="35"/>
        <v>236</v>
      </c>
      <c r="AH205" s="4">
        <f t="shared" si="37"/>
        <v>236</v>
      </c>
      <c r="AK205" s="7"/>
      <c r="AL205" s="7"/>
      <c r="AO205" s="4"/>
      <c r="AP205" s="4">
        <v>183</v>
      </c>
      <c r="AQ205" s="4"/>
      <c r="AR205" s="4"/>
      <c r="AS205" s="4"/>
      <c r="AT205" s="4">
        <f t="shared" si="38"/>
        <v>0.81779999999999986</v>
      </c>
      <c r="AU205" s="4">
        <f t="shared" si="39"/>
        <v>13.083883590119836</v>
      </c>
      <c r="AV205" s="4">
        <f t="shared" si="40"/>
        <v>601.38716666185223</v>
      </c>
    </row>
    <row r="206" spans="1:48" x14ac:dyDescent="0.2">
      <c r="A206" s="1">
        <v>44126</v>
      </c>
      <c r="B206" t="s">
        <v>431</v>
      </c>
      <c r="C206" t="s">
        <v>328</v>
      </c>
      <c r="D206">
        <v>127</v>
      </c>
      <c r="E206">
        <v>1</v>
      </c>
      <c r="F206">
        <v>1</v>
      </c>
      <c r="G206" t="s">
        <v>60</v>
      </c>
      <c r="H206" t="s">
        <v>212</v>
      </c>
      <c r="I206">
        <v>5.5800000000000002E-2</v>
      </c>
      <c r="J206">
        <v>1.25</v>
      </c>
      <c r="K206">
        <v>29.7</v>
      </c>
      <c r="L206" t="s">
        <v>61</v>
      </c>
      <c r="M206" t="s">
        <v>213</v>
      </c>
      <c r="N206">
        <v>1.1399999999999999</v>
      </c>
      <c r="O206">
        <v>19.100000000000001</v>
      </c>
      <c r="P206">
        <v>868</v>
      </c>
      <c r="R206" s="4">
        <v>1</v>
      </c>
      <c r="S206" s="4">
        <v>1</v>
      </c>
      <c r="T206" s="4"/>
      <c r="U206" s="4">
        <f t="shared" si="32"/>
        <v>29.7</v>
      </c>
      <c r="V206" s="4">
        <f t="shared" si="33"/>
        <v>29.7</v>
      </c>
      <c r="W206" s="4">
        <f t="shared" si="34"/>
        <v>29.7</v>
      </c>
      <c r="X206" s="5"/>
      <c r="Y206" s="5"/>
      <c r="AB206" s="7"/>
      <c r="AC206" s="7"/>
      <c r="AD206" s="4">
        <v>1</v>
      </c>
      <c r="AE206" s="4"/>
      <c r="AF206" s="24">
        <f t="shared" si="36"/>
        <v>868</v>
      </c>
      <c r="AG206" s="6">
        <f t="shared" si="35"/>
        <v>868</v>
      </c>
      <c r="AH206" s="4">
        <f t="shared" si="37"/>
        <v>868</v>
      </c>
      <c r="AI206" s="5"/>
      <c r="AJ206" s="5"/>
      <c r="AM206" s="7"/>
      <c r="AN206" s="7"/>
      <c r="AO206" s="4"/>
      <c r="AP206" s="4">
        <v>184</v>
      </c>
      <c r="AQ206" s="4"/>
      <c r="AR206" s="4"/>
      <c r="AS206" s="4"/>
      <c r="AT206" s="4">
        <f t="shared" si="38"/>
        <v>0.81679999999999997</v>
      </c>
      <c r="AU206" s="4">
        <f t="shared" si="39"/>
        <v>23.383937316356516</v>
      </c>
      <c r="AV206" s="4">
        <f t="shared" si="40"/>
        <v>1503.7861622384389</v>
      </c>
    </row>
    <row r="207" spans="1:48" x14ac:dyDescent="0.2">
      <c r="A207" s="1">
        <v>44126</v>
      </c>
      <c r="B207" t="s">
        <v>431</v>
      </c>
      <c r="C207" t="s">
        <v>429</v>
      </c>
      <c r="D207">
        <v>7</v>
      </c>
      <c r="E207">
        <v>1</v>
      </c>
      <c r="F207">
        <v>1</v>
      </c>
      <c r="G207" t="s">
        <v>60</v>
      </c>
      <c r="H207" t="s">
        <v>212</v>
      </c>
      <c r="I207">
        <v>4.4600000000000001E-2</v>
      </c>
      <c r="J207">
        <v>1.07</v>
      </c>
      <c r="K207">
        <v>24.2</v>
      </c>
      <c r="L207" t="s">
        <v>61</v>
      </c>
      <c r="M207" t="s">
        <v>213</v>
      </c>
      <c r="N207">
        <v>0.64</v>
      </c>
      <c r="O207">
        <v>10.7</v>
      </c>
      <c r="P207">
        <v>235</v>
      </c>
      <c r="R207" s="4">
        <v>1</v>
      </c>
      <c r="S207" s="4">
        <v>1</v>
      </c>
      <c r="T207" s="4"/>
      <c r="U207" s="4">
        <f t="shared" si="32"/>
        <v>24.2</v>
      </c>
      <c r="V207" s="4">
        <f t="shared" si="33"/>
        <v>24.2</v>
      </c>
      <c r="W207" s="4">
        <f t="shared" si="34"/>
        <v>24.2</v>
      </c>
      <c r="X207" s="5">
        <f>100*(W207-25)/25</f>
        <v>-3.2000000000000028</v>
      </c>
      <c r="Y207" s="5" t="str">
        <f>IF((ABS(X207))&lt;=20,"PASS","FAIL")</f>
        <v>PASS</v>
      </c>
      <c r="Z207" s="7"/>
      <c r="AA207" s="7"/>
      <c r="AD207" s="4">
        <v>1</v>
      </c>
      <c r="AE207" s="4"/>
      <c r="AF207" s="24">
        <f t="shared" si="36"/>
        <v>235</v>
      </c>
      <c r="AG207" s="6">
        <f t="shared" si="35"/>
        <v>235</v>
      </c>
      <c r="AH207" s="4">
        <f t="shared" si="37"/>
        <v>235</v>
      </c>
      <c r="AI207" s="5">
        <f>100*(AH207-250)/250</f>
        <v>-6</v>
      </c>
      <c r="AJ207" s="5" t="str">
        <f>IF((ABS(AI207))&lt;=20,"PASS","FAIL")</f>
        <v>PASS</v>
      </c>
      <c r="AK207" s="7"/>
      <c r="AL207" s="7"/>
      <c r="AO207" s="4"/>
      <c r="AP207" s="4">
        <v>185</v>
      </c>
      <c r="AQ207" s="4">
        <f t="shared" si="41"/>
        <v>10.7</v>
      </c>
      <c r="AR207" s="4">
        <f t="shared" si="42"/>
        <v>0.94690265486725655</v>
      </c>
      <c r="AS207" s="4"/>
      <c r="AT207" s="4">
        <f t="shared" si="38"/>
        <v>0.81579999999999986</v>
      </c>
      <c r="AU207" s="4">
        <f t="shared" si="39"/>
        <v>13.115959794067175</v>
      </c>
      <c r="AV207" s="4">
        <f t="shared" si="40"/>
        <v>604.17381603019237</v>
      </c>
    </row>
    <row r="208" spans="1:48" x14ac:dyDescent="0.2">
      <c r="A208" s="1">
        <v>44126</v>
      </c>
      <c r="B208" t="s">
        <v>431</v>
      </c>
      <c r="C208" t="s">
        <v>66</v>
      </c>
      <c r="D208" t="s">
        <v>11</v>
      </c>
      <c r="E208">
        <v>1</v>
      </c>
      <c r="F208">
        <v>1</v>
      </c>
      <c r="G208" t="s">
        <v>60</v>
      </c>
      <c r="H208" t="s">
        <v>212</v>
      </c>
      <c r="I208">
        <v>-1.2999999999999999E-2</v>
      </c>
      <c r="J208">
        <v>-0.28899999999999998</v>
      </c>
      <c r="K208">
        <v>-18.899999999999999</v>
      </c>
      <c r="L208" t="s">
        <v>61</v>
      </c>
      <c r="M208" t="s">
        <v>213</v>
      </c>
      <c r="N208">
        <v>-4.1999999999999997E-3</v>
      </c>
      <c r="O208">
        <v>-6.7100000000000007E-2</v>
      </c>
      <c r="P208">
        <v>-634</v>
      </c>
      <c r="R208" s="4">
        <v>1</v>
      </c>
      <c r="S208" s="4">
        <v>1</v>
      </c>
      <c r="T208" s="4"/>
      <c r="U208" s="4">
        <f t="shared" si="32"/>
        <v>-18.899999999999999</v>
      </c>
      <c r="V208" s="4">
        <f t="shared" si="33"/>
        <v>-18.899999999999999</v>
      </c>
      <c r="W208" s="4">
        <f t="shared" si="34"/>
        <v>-18.899999999999999</v>
      </c>
      <c r="Z208" s="7"/>
      <c r="AA208" s="7"/>
      <c r="AD208" s="4">
        <v>1</v>
      </c>
      <c r="AE208" s="4"/>
      <c r="AF208" s="24">
        <f t="shared" si="36"/>
        <v>-634</v>
      </c>
      <c r="AG208" s="6">
        <f t="shared" si="35"/>
        <v>-634</v>
      </c>
      <c r="AH208" s="4">
        <f t="shared" si="37"/>
        <v>-634</v>
      </c>
      <c r="AK208" s="7"/>
      <c r="AL208" s="7"/>
      <c r="AO208" s="4"/>
      <c r="AP208" s="4">
        <v>186</v>
      </c>
      <c r="AQ208" s="4"/>
      <c r="AR208" s="4"/>
      <c r="AS208" s="4"/>
      <c r="AT208" s="4">
        <f t="shared" si="38"/>
        <v>0.81479999999999997</v>
      </c>
      <c r="AU208" s="4">
        <f t="shared" si="39"/>
        <v>-8.2351497299950921E-2</v>
      </c>
      <c r="AV208" s="4">
        <f t="shared" si="40"/>
        <v>-529.99939169582763</v>
      </c>
    </row>
    <row r="209" spans="1:48" x14ac:dyDescent="0.2">
      <c r="A209" s="1">
        <v>44126</v>
      </c>
      <c r="B209" t="s">
        <v>431</v>
      </c>
      <c r="C209" t="s">
        <v>422</v>
      </c>
      <c r="D209" t="s">
        <v>423</v>
      </c>
      <c r="E209">
        <v>1</v>
      </c>
      <c r="F209">
        <v>1</v>
      </c>
      <c r="G209" t="s">
        <v>60</v>
      </c>
      <c r="H209" t="s">
        <v>212</v>
      </c>
      <c r="I209">
        <v>2.82</v>
      </c>
      <c r="J209">
        <v>50.2</v>
      </c>
      <c r="K209">
        <v>113</v>
      </c>
      <c r="L209" t="s">
        <v>61</v>
      </c>
      <c r="M209" t="s">
        <v>213</v>
      </c>
      <c r="N209">
        <v>1.22</v>
      </c>
      <c r="O209">
        <v>20.5</v>
      </c>
      <c r="P209">
        <v>974</v>
      </c>
      <c r="Q209" s="4">
        <f>100*O209/O210</f>
        <v>80.078125</v>
      </c>
      <c r="R209" s="4">
        <v>1</v>
      </c>
      <c r="S209" s="4">
        <v>1</v>
      </c>
      <c r="T209" s="4"/>
      <c r="U209" s="4">
        <f t="shared" si="32"/>
        <v>113</v>
      </c>
      <c r="V209" s="4">
        <f t="shared" si="33"/>
        <v>113</v>
      </c>
      <c r="W209" s="4">
        <f t="shared" si="34"/>
        <v>113</v>
      </c>
      <c r="X209" s="5"/>
      <c r="Y209" s="5"/>
      <c r="Z209" s="7"/>
      <c r="AA209" s="7"/>
      <c r="AB209" s="7"/>
      <c r="AC209" s="7"/>
      <c r="AD209" s="4">
        <v>1</v>
      </c>
      <c r="AE209" s="4"/>
      <c r="AF209" s="24">
        <f t="shared" si="36"/>
        <v>974</v>
      </c>
      <c r="AG209" s="6">
        <f t="shared" si="35"/>
        <v>974</v>
      </c>
      <c r="AH209" s="4">
        <f t="shared" si="37"/>
        <v>974</v>
      </c>
      <c r="AI209" s="5"/>
      <c r="AJ209" s="5"/>
      <c r="AK209" s="7"/>
      <c r="AL209" s="7"/>
      <c r="AM209" s="7"/>
      <c r="AN209" s="7"/>
      <c r="AO209" s="4"/>
      <c r="AP209" s="4">
        <v>187</v>
      </c>
      <c r="AQ209" s="4"/>
      <c r="AR209" s="4"/>
      <c r="AS209" s="4"/>
      <c r="AT209" s="4">
        <f t="shared" si="38"/>
        <v>0.81379999999999986</v>
      </c>
      <c r="AU209" s="4">
        <f t="shared" si="39"/>
        <v>25.190464487589093</v>
      </c>
      <c r="AV209" s="4">
        <f t="shared" si="40"/>
        <v>1663.623941723868</v>
      </c>
    </row>
    <row r="210" spans="1:48" x14ac:dyDescent="0.2">
      <c r="A210" s="1">
        <v>44126</v>
      </c>
      <c r="B210" t="s">
        <v>431</v>
      </c>
      <c r="C210" t="s">
        <v>424</v>
      </c>
      <c r="D210" t="s">
        <v>425</v>
      </c>
      <c r="E210">
        <v>1</v>
      </c>
      <c r="F210">
        <v>1</v>
      </c>
      <c r="G210" t="s">
        <v>60</v>
      </c>
      <c r="H210" t="s">
        <v>212</v>
      </c>
      <c r="I210">
        <v>0.11600000000000001</v>
      </c>
      <c r="J210">
        <v>1.43</v>
      </c>
      <c r="K210">
        <v>35.299999999999997</v>
      </c>
      <c r="L210" t="s">
        <v>61</v>
      </c>
      <c r="M210" t="s">
        <v>213</v>
      </c>
      <c r="N210">
        <v>1.5</v>
      </c>
      <c r="O210">
        <v>25.6</v>
      </c>
      <c r="P210">
        <v>1330</v>
      </c>
      <c r="R210" s="4">
        <v>1</v>
      </c>
      <c r="S210" s="4">
        <v>1</v>
      </c>
      <c r="T210" s="4"/>
      <c r="U210" s="4">
        <f t="shared" si="32"/>
        <v>35.299999999999997</v>
      </c>
      <c r="V210" s="4">
        <f t="shared" si="33"/>
        <v>35.299999999999997</v>
      </c>
      <c r="W210" s="4">
        <f t="shared" si="34"/>
        <v>35.299999999999997</v>
      </c>
      <c r="X210" s="5"/>
      <c r="Y210" s="5"/>
      <c r="Z210" s="7"/>
      <c r="AA210" s="7"/>
      <c r="AB210" s="7"/>
      <c r="AC210" s="7"/>
      <c r="AD210" s="4">
        <v>1</v>
      </c>
      <c r="AE210" s="4"/>
      <c r="AF210" s="24">
        <f t="shared" si="36"/>
        <v>1330</v>
      </c>
      <c r="AG210" s="6">
        <f t="shared" si="35"/>
        <v>1330</v>
      </c>
      <c r="AH210" s="4">
        <f t="shared" si="37"/>
        <v>1330</v>
      </c>
      <c r="AI210" s="5"/>
      <c r="AJ210" s="5"/>
      <c r="AK210" s="7"/>
      <c r="AL210" s="7"/>
      <c r="AM210" s="7"/>
      <c r="AN210" s="7"/>
      <c r="AO210" s="4"/>
      <c r="AP210" s="4">
        <v>188</v>
      </c>
      <c r="AQ210" s="4"/>
      <c r="AR210" s="4"/>
      <c r="AS210" s="4"/>
      <c r="AT210" s="4">
        <f t="shared" si="38"/>
        <v>0.81279999999999997</v>
      </c>
      <c r="AU210" s="4">
        <f t="shared" si="39"/>
        <v>31.496062992125989</v>
      </c>
      <c r="AV210" s="4">
        <f t="shared" si="40"/>
        <v>2225.1926963853934</v>
      </c>
    </row>
    <row r="211" spans="1:48" x14ac:dyDescent="0.2">
      <c r="A211" s="1">
        <v>44126</v>
      </c>
      <c r="B211" t="s">
        <v>431</v>
      </c>
      <c r="C211" t="s">
        <v>329</v>
      </c>
      <c r="D211">
        <v>128</v>
      </c>
      <c r="E211">
        <v>1</v>
      </c>
      <c r="F211">
        <v>1</v>
      </c>
      <c r="G211" t="s">
        <v>60</v>
      </c>
      <c r="H211" t="s">
        <v>212</v>
      </c>
      <c r="I211">
        <v>4.3200000000000002E-2</v>
      </c>
      <c r="J211">
        <v>1.04</v>
      </c>
      <c r="K211">
        <v>23.3</v>
      </c>
      <c r="L211" t="s">
        <v>61</v>
      </c>
      <c r="M211" t="s">
        <v>213</v>
      </c>
      <c r="N211">
        <v>0.48</v>
      </c>
      <c r="O211">
        <v>8.16</v>
      </c>
      <c r="P211">
        <v>35.1</v>
      </c>
      <c r="R211" s="4">
        <v>1</v>
      </c>
      <c r="S211" s="4">
        <v>1</v>
      </c>
      <c r="T211" s="4"/>
      <c r="U211" s="4">
        <f t="shared" si="32"/>
        <v>23.3</v>
      </c>
      <c r="V211" s="4">
        <f t="shared" si="33"/>
        <v>23.3</v>
      </c>
      <c r="W211" s="4">
        <f t="shared" si="34"/>
        <v>23.3</v>
      </c>
      <c r="X211" s="5"/>
      <c r="Y211" s="5"/>
      <c r="Z211" s="7"/>
      <c r="AA211" s="7"/>
      <c r="AB211" s="4"/>
      <c r="AC211" s="4"/>
      <c r="AD211" s="4">
        <v>1</v>
      </c>
      <c r="AE211" s="4"/>
      <c r="AF211" s="24">
        <f t="shared" si="36"/>
        <v>35.1</v>
      </c>
      <c r="AG211" s="6">
        <f t="shared" si="35"/>
        <v>35.1</v>
      </c>
      <c r="AH211" s="4">
        <f t="shared" si="37"/>
        <v>35.1</v>
      </c>
      <c r="AI211" s="5"/>
      <c r="AJ211" s="5"/>
      <c r="AK211" s="7"/>
      <c r="AL211" s="7"/>
      <c r="AM211" s="4"/>
      <c r="AN211" s="4"/>
      <c r="AO211" s="4"/>
      <c r="AP211" s="4">
        <v>189</v>
      </c>
      <c r="AQ211" s="4"/>
      <c r="AR211" s="4"/>
      <c r="AS211" s="4"/>
      <c r="AT211" s="4">
        <f t="shared" si="38"/>
        <v>0.81179999999999986</v>
      </c>
      <c r="AU211" s="4">
        <f t="shared" si="39"/>
        <v>10.051736881005176</v>
      </c>
      <c r="AV211" s="4">
        <f t="shared" si="40"/>
        <v>338.63191375110716</v>
      </c>
    </row>
    <row r="212" spans="1:48" x14ac:dyDescent="0.2">
      <c r="A212" s="1">
        <v>44126</v>
      </c>
      <c r="B212" t="s">
        <v>431</v>
      </c>
      <c r="C212" t="s">
        <v>330</v>
      </c>
      <c r="D212">
        <v>129</v>
      </c>
      <c r="E212">
        <v>1</v>
      </c>
      <c r="F212">
        <v>1</v>
      </c>
      <c r="G212" t="s">
        <v>60</v>
      </c>
      <c r="H212" t="s">
        <v>212</v>
      </c>
      <c r="I212">
        <v>0.18099999999999999</v>
      </c>
      <c r="J212">
        <v>3.58</v>
      </c>
      <c r="K212">
        <v>98.2</v>
      </c>
      <c r="L212" t="s">
        <v>61</v>
      </c>
      <c r="M212" t="s">
        <v>213</v>
      </c>
      <c r="N212">
        <v>0.83</v>
      </c>
      <c r="O212">
        <v>13.9</v>
      </c>
      <c r="P212">
        <v>484</v>
      </c>
      <c r="R212" s="4">
        <v>1</v>
      </c>
      <c r="S212" s="4">
        <v>1</v>
      </c>
      <c r="T212" s="4"/>
      <c r="U212" s="4">
        <f t="shared" si="32"/>
        <v>98.2</v>
      </c>
      <c r="V212" s="4">
        <f t="shared" si="33"/>
        <v>98.2</v>
      </c>
      <c r="W212" s="4">
        <f t="shared" si="34"/>
        <v>98.2</v>
      </c>
      <c r="X212" s="5"/>
      <c r="Y212" s="5"/>
      <c r="Z212" s="7"/>
      <c r="AA212" s="7"/>
      <c r="AB212" s="7"/>
      <c r="AC212" s="7"/>
      <c r="AD212" s="4">
        <v>1</v>
      </c>
      <c r="AE212" s="4"/>
      <c r="AF212" s="24">
        <f t="shared" si="36"/>
        <v>484</v>
      </c>
      <c r="AG212" s="6">
        <f t="shared" si="35"/>
        <v>484</v>
      </c>
      <c r="AH212" s="4">
        <f t="shared" si="37"/>
        <v>484</v>
      </c>
      <c r="AI212" s="5"/>
      <c r="AJ212" s="5"/>
      <c r="AK212" s="7"/>
      <c r="AL212" s="7"/>
      <c r="AM212" s="7"/>
      <c r="AN212" s="7"/>
      <c r="AO212" s="4"/>
      <c r="AP212" s="4">
        <v>190</v>
      </c>
      <c r="AQ212" s="4"/>
      <c r="AR212" s="4"/>
      <c r="AS212" s="4"/>
      <c r="AT212" s="4">
        <f t="shared" si="38"/>
        <v>0.81079999999999997</v>
      </c>
      <c r="AU212" s="4">
        <f t="shared" si="39"/>
        <v>17.143561914158855</v>
      </c>
      <c r="AV212" s="4">
        <f t="shared" si="40"/>
        <v>955.24612550499182</v>
      </c>
    </row>
    <row r="213" spans="1:48" x14ac:dyDescent="0.2">
      <c r="A213" s="1">
        <v>44126</v>
      </c>
      <c r="B213" t="s">
        <v>431</v>
      </c>
      <c r="C213" t="s">
        <v>331</v>
      </c>
      <c r="D213">
        <v>130</v>
      </c>
      <c r="E213">
        <v>1</v>
      </c>
      <c r="F213">
        <v>1</v>
      </c>
      <c r="G213" t="s">
        <v>60</v>
      </c>
      <c r="H213" t="s">
        <v>212</v>
      </c>
      <c r="I213">
        <v>4.53E-2</v>
      </c>
      <c r="J213">
        <v>1.0900000000000001</v>
      </c>
      <c r="K213">
        <v>24.9</v>
      </c>
      <c r="L213" t="s">
        <v>61</v>
      </c>
      <c r="M213" t="s">
        <v>213</v>
      </c>
      <c r="N213">
        <v>0.59399999999999997</v>
      </c>
      <c r="O213">
        <v>10</v>
      </c>
      <c r="P213">
        <v>181</v>
      </c>
      <c r="R213" s="4">
        <v>1</v>
      </c>
      <c r="S213" s="4">
        <v>1</v>
      </c>
      <c r="T213" s="4"/>
      <c r="U213" s="4">
        <f t="shared" si="32"/>
        <v>24.9</v>
      </c>
      <c r="V213" s="4">
        <f t="shared" si="33"/>
        <v>24.9</v>
      </c>
      <c r="W213" s="4">
        <f t="shared" si="34"/>
        <v>24.9</v>
      </c>
      <c r="X213" s="5"/>
      <c r="Y213" s="5"/>
      <c r="Z213" s="4"/>
      <c r="AA213" s="4"/>
      <c r="AB213" s="5"/>
      <c r="AC213" s="5"/>
      <c r="AD213" s="4">
        <v>1</v>
      </c>
      <c r="AE213" s="4"/>
      <c r="AF213" s="24">
        <f t="shared" si="36"/>
        <v>181</v>
      </c>
      <c r="AG213" s="6">
        <f t="shared" si="35"/>
        <v>181</v>
      </c>
      <c r="AH213" s="4">
        <f t="shared" si="37"/>
        <v>181</v>
      </c>
      <c r="AI213" s="5"/>
      <c r="AJ213" s="5"/>
      <c r="AK213" s="4"/>
      <c r="AL213" s="4"/>
      <c r="AM213" s="5"/>
      <c r="AN213" s="5"/>
      <c r="AO213" s="4"/>
      <c r="AP213" s="4">
        <v>191</v>
      </c>
      <c r="AQ213" s="4"/>
      <c r="AR213" s="4"/>
      <c r="AS213" s="4"/>
      <c r="AT213" s="4">
        <f t="shared" si="38"/>
        <v>0.80979999999999985</v>
      </c>
      <c r="AU213" s="4">
        <f t="shared" si="39"/>
        <v>12.348728081007659</v>
      </c>
      <c r="AV213" s="4">
        <f t="shared" si="40"/>
        <v>537.56024858730757</v>
      </c>
    </row>
    <row r="214" spans="1:48" x14ac:dyDescent="0.2">
      <c r="A214" s="1">
        <v>44126</v>
      </c>
      <c r="B214" t="s">
        <v>431</v>
      </c>
      <c r="C214" t="s">
        <v>332</v>
      </c>
      <c r="D214">
        <v>131</v>
      </c>
      <c r="E214">
        <v>1</v>
      </c>
      <c r="F214">
        <v>1</v>
      </c>
      <c r="G214" t="s">
        <v>60</v>
      </c>
      <c r="H214" t="s">
        <v>212</v>
      </c>
      <c r="I214">
        <v>3.9800000000000002E-2</v>
      </c>
      <c r="J214">
        <v>0.999</v>
      </c>
      <c r="K214">
        <v>22</v>
      </c>
      <c r="L214" t="s">
        <v>61</v>
      </c>
      <c r="M214" t="s">
        <v>213</v>
      </c>
      <c r="N214">
        <v>0.7</v>
      </c>
      <c r="O214">
        <v>11.9</v>
      </c>
      <c r="P214">
        <v>326</v>
      </c>
      <c r="R214" s="4">
        <v>1</v>
      </c>
      <c r="S214" s="4">
        <v>1</v>
      </c>
      <c r="T214" s="4"/>
      <c r="U214" s="4">
        <f t="shared" si="32"/>
        <v>22</v>
      </c>
      <c r="V214" s="4">
        <f t="shared" si="33"/>
        <v>22</v>
      </c>
      <c r="W214" s="4">
        <f t="shared" si="34"/>
        <v>22</v>
      </c>
      <c r="AD214" s="4">
        <v>1</v>
      </c>
      <c r="AE214" s="4"/>
      <c r="AF214" s="24">
        <f t="shared" si="36"/>
        <v>326</v>
      </c>
      <c r="AG214" s="6">
        <f t="shared" si="35"/>
        <v>326</v>
      </c>
      <c r="AH214" s="4">
        <f t="shared" si="37"/>
        <v>326</v>
      </c>
      <c r="AO214" s="4"/>
      <c r="AP214" s="4">
        <v>192</v>
      </c>
      <c r="AQ214" s="4"/>
      <c r="AR214" s="4"/>
      <c r="AS214" s="4"/>
      <c r="AT214" s="4">
        <f t="shared" si="38"/>
        <v>0.80879999999999996</v>
      </c>
      <c r="AU214" s="4">
        <f t="shared" si="39"/>
        <v>14.713155291790308</v>
      </c>
      <c r="AV214" s="4">
        <f t="shared" si="40"/>
        <v>743.11794860882446</v>
      </c>
    </row>
    <row r="215" spans="1:48" x14ac:dyDescent="0.2">
      <c r="A215" s="1">
        <v>44126</v>
      </c>
      <c r="B215" t="s">
        <v>431</v>
      </c>
      <c r="C215" t="s">
        <v>333</v>
      </c>
      <c r="D215">
        <v>132</v>
      </c>
      <c r="E215">
        <v>1</v>
      </c>
      <c r="F215">
        <v>1</v>
      </c>
      <c r="G215" t="s">
        <v>60</v>
      </c>
      <c r="H215" t="s">
        <v>212</v>
      </c>
      <c r="I215">
        <v>5.4600000000000003E-2</v>
      </c>
      <c r="J215">
        <v>1.25</v>
      </c>
      <c r="K215">
        <v>29.9</v>
      </c>
      <c r="L215" t="s">
        <v>61</v>
      </c>
      <c r="M215" t="s">
        <v>213</v>
      </c>
      <c r="N215">
        <v>0.58699999999999997</v>
      </c>
      <c r="O215">
        <v>9.9600000000000009</v>
      </c>
      <c r="P215">
        <v>177</v>
      </c>
      <c r="R215" s="4">
        <v>1</v>
      </c>
      <c r="S215" s="4">
        <v>1</v>
      </c>
      <c r="T215" s="4"/>
      <c r="U215" s="4">
        <f t="shared" si="32"/>
        <v>29.9</v>
      </c>
      <c r="V215" s="4">
        <f t="shared" si="33"/>
        <v>29.9</v>
      </c>
      <c r="W215" s="4">
        <f t="shared" si="34"/>
        <v>29.9</v>
      </c>
      <c r="X215" s="5"/>
      <c r="Y215" s="5"/>
      <c r="AD215" s="4">
        <v>1</v>
      </c>
      <c r="AE215" s="4"/>
      <c r="AF215" s="24">
        <f t="shared" si="36"/>
        <v>177</v>
      </c>
      <c r="AG215" s="6">
        <f t="shared" ref="AG215:AG251" si="43">IF(R215=1,AF215,(AF215-379))</f>
        <v>177</v>
      </c>
      <c r="AH215" s="4">
        <f t="shared" si="37"/>
        <v>177</v>
      </c>
      <c r="AI215" s="5"/>
      <c r="AJ215" s="5"/>
      <c r="AO215" s="4"/>
      <c r="AP215" s="4">
        <v>193</v>
      </c>
      <c r="AQ215" s="4"/>
      <c r="AR215" s="4"/>
      <c r="AS215" s="4"/>
      <c r="AT215" s="4">
        <f t="shared" si="38"/>
        <v>0.80779999999999985</v>
      </c>
      <c r="AU215" s="4">
        <f t="shared" si="39"/>
        <v>12.329784600148555</v>
      </c>
      <c r="AV215" s="4">
        <f t="shared" si="40"/>
        <v>535.91657993390913</v>
      </c>
    </row>
    <row r="216" spans="1:48" x14ac:dyDescent="0.2">
      <c r="A216" s="1">
        <v>44126</v>
      </c>
      <c r="B216" t="s">
        <v>431</v>
      </c>
      <c r="C216" t="s">
        <v>334</v>
      </c>
      <c r="D216">
        <v>133</v>
      </c>
      <c r="E216">
        <v>1</v>
      </c>
      <c r="F216">
        <v>1</v>
      </c>
      <c r="G216" t="s">
        <v>60</v>
      </c>
      <c r="H216" t="s">
        <v>212</v>
      </c>
      <c r="I216">
        <v>3.4200000000000001E-2</v>
      </c>
      <c r="J216">
        <v>0.83</v>
      </c>
      <c r="K216">
        <v>16.8</v>
      </c>
      <c r="L216" t="s">
        <v>61</v>
      </c>
      <c r="M216" t="s">
        <v>213</v>
      </c>
      <c r="N216">
        <v>0.55300000000000005</v>
      </c>
      <c r="O216">
        <v>9.56</v>
      </c>
      <c r="P216">
        <v>145</v>
      </c>
      <c r="R216" s="4">
        <v>1</v>
      </c>
      <c r="S216" s="4">
        <v>1</v>
      </c>
      <c r="T216" s="4"/>
      <c r="U216" s="4">
        <f t="shared" si="32"/>
        <v>16.8</v>
      </c>
      <c r="V216" s="4">
        <f t="shared" si="33"/>
        <v>16.8</v>
      </c>
      <c r="W216" s="4">
        <f t="shared" si="34"/>
        <v>16.8</v>
      </c>
      <c r="X216" s="5"/>
      <c r="Y216" s="5"/>
      <c r="Z216" s="7"/>
      <c r="AA216" s="7"/>
      <c r="AD216" s="4">
        <v>1</v>
      </c>
      <c r="AE216" s="4"/>
      <c r="AF216" s="24">
        <f t="shared" ref="AF216:AF251" si="44">P216</f>
        <v>145</v>
      </c>
      <c r="AG216" s="6">
        <f t="shared" si="43"/>
        <v>145</v>
      </c>
      <c r="AH216" s="4">
        <f t="shared" ref="AH216:AH251" si="45">IF(R216=1,AF216,(AG216*R216))</f>
        <v>145</v>
      </c>
      <c r="AI216" s="5"/>
      <c r="AJ216" s="5"/>
      <c r="AK216" s="7"/>
      <c r="AL216" s="7"/>
      <c r="AO216" s="4"/>
      <c r="AP216" s="4">
        <v>194</v>
      </c>
      <c r="AQ216" s="4"/>
      <c r="AR216" s="4"/>
      <c r="AS216" s="4"/>
      <c r="AT216" s="4">
        <f t="shared" ref="AT216:AT233" si="46">(-0.001*AP216)+1.0008</f>
        <v>0.80679999999999996</v>
      </c>
      <c r="AU216" s="4">
        <f t="shared" ref="AU216:AU233" si="47">O216/AT216</f>
        <v>11.84928111056024</v>
      </c>
      <c r="AV216" s="4">
        <f t="shared" ref="AV216:AV233" si="48">10*((0.00716*AU216^2)+(8.5*AU216)-52.3)</f>
        <v>494.24192553675528</v>
      </c>
    </row>
    <row r="217" spans="1:48" x14ac:dyDescent="0.2">
      <c r="A217" s="1">
        <v>44126</v>
      </c>
      <c r="B217" t="s">
        <v>431</v>
      </c>
      <c r="C217" t="s">
        <v>335</v>
      </c>
      <c r="D217">
        <v>134</v>
      </c>
      <c r="E217">
        <v>1</v>
      </c>
      <c r="F217">
        <v>1</v>
      </c>
      <c r="G217" t="s">
        <v>60</v>
      </c>
      <c r="H217" t="s">
        <v>212</v>
      </c>
      <c r="I217">
        <v>0.114</v>
      </c>
      <c r="J217">
        <v>2.34</v>
      </c>
      <c r="K217">
        <v>62.6</v>
      </c>
      <c r="L217" t="s">
        <v>61</v>
      </c>
      <c r="M217" t="s">
        <v>213</v>
      </c>
      <c r="N217">
        <v>0.5</v>
      </c>
      <c r="O217">
        <v>7.39</v>
      </c>
      <c r="P217">
        <v>-25.8</v>
      </c>
      <c r="R217" s="4">
        <v>1</v>
      </c>
      <c r="S217" s="4">
        <v>1</v>
      </c>
      <c r="T217" s="4"/>
      <c r="U217" s="4">
        <f t="shared" si="32"/>
        <v>62.6</v>
      </c>
      <c r="V217" s="4">
        <f t="shared" si="33"/>
        <v>62.6</v>
      </c>
      <c r="W217" s="4">
        <f t="shared" si="34"/>
        <v>62.6</v>
      </c>
      <c r="X217" s="4"/>
      <c r="Y217" s="4"/>
      <c r="AB217" s="7"/>
      <c r="AC217" s="7"/>
      <c r="AD217" s="4">
        <v>1</v>
      </c>
      <c r="AE217" s="4"/>
      <c r="AF217" s="24">
        <f t="shared" si="44"/>
        <v>-25.8</v>
      </c>
      <c r="AG217" s="6">
        <f t="shared" si="43"/>
        <v>-25.8</v>
      </c>
      <c r="AH217" s="4">
        <f t="shared" si="45"/>
        <v>-25.8</v>
      </c>
      <c r="AI217" s="4"/>
      <c r="AJ217" s="4"/>
      <c r="AM217" s="7"/>
      <c r="AN217" s="7"/>
      <c r="AO217" s="4"/>
      <c r="AP217" s="4">
        <v>195</v>
      </c>
      <c r="AQ217" s="4"/>
      <c r="AR217" s="4"/>
      <c r="AS217" s="4"/>
      <c r="AT217" s="4">
        <f t="shared" si="46"/>
        <v>0.80579999999999985</v>
      </c>
      <c r="AU217" s="4">
        <f t="shared" si="47"/>
        <v>9.1710101762223886</v>
      </c>
      <c r="AV217" s="4">
        <f t="shared" si="48"/>
        <v>262.55795679881305</v>
      </c>
    </row>
    <row r="218" spans="1:48" x14ac:dyDescent="0.2">
      <c r="A218" s="1">
        <v>44126</v>
      </c>
      <c r="B218" t="s">
        <v>431</v>
      </c>
      <c r="C218" t="s">
        <v>336</v>
      </c>
      <c r="D218">
        <v>135</v>
      </c>
      <c r="E218">
        <v>1</v>
      </c>
      <c r="F218">
        <v>1</v>
      </c>
      <c r="G218" t="s">
        <v>60</v>
      </c>
      <c r="H218" t="s">
        <v>212</v>
      </c>
      <c r="I218">
        <v>0.111</v>
      </c>
      <c r="J218">
        <v>2.29</v>
      </c>
      <c r="K218">
        <v>61.2</v>
      </c>
      <c r="L218" t="s">
        <v>61</v>
      </c>
      <c r="M218" t="s">
        <v>213</v>
      </c>
      <c r="N218">
        <v>0.61699999999999999</v>
      </c>
      <c r="O218">
        <v>10.5</v>
      </c>
      <c r="P218">
        <v>222</v>
      </c>
      <c r="R218" s="4">
        <v>1</v>
      </c>
      <c r="S218" s="4">
        <v>1</v>
      </c>
      <c r="T218" s="4"/>
      <c r="U218" s="4">
        <f t="shared" si="32"/>
        <v>61.2</v>
      </c>
      <c r="V218" s="4">
        <f t="shared" si="33"/>
        <v>61.2</v>
      </c>
      <c r="W218" s="4">
        <f t="shared" si="34"/>
        <v>61.2</v>
      </c>
      <c r="X218" s="5"/>
      <c r="Y218" s="5"/>
      <c r="Z218" s="4"/>
      <c r="AA218" s="4"/>
      <c r="AB218" s="5"/>
      <c r="AC218" s="5"/>
      <c r="AD218" s="4">
        <v>1</v>
      </c>
      <c r="AE218" s="4"/>
      <c r="AF218" s="24">
        <f t="shared" si="44"/>
        <v>222</v>
      </c>
      <c r="AG218" s="6">
        <f t="shared" si="43"/>
        <v>222</v>
      </c>
      <c r="AH218" s="4">
        <f t="shared" si="45"/>
        <v>222</v>
      </c>
      <c r="AI218" s="5"/>
      <c r="AJ218" s="5"/>
      <c r="AK218" s="4"/>
      <c r="AL218" s="4"/>
      <c r="AM218" s="5"/>
      <c r="AN218" s="5"/>
      <c r="AO218" s="4"/>
      <c r="AP218" s="4">
        <v>196</v>
      </c>
      <c r="AQ218" s="4"/>
      <c r="AR218" s="4"/>
      <c r="AS218" s="4"/>
      <c r="AT218" s="4">
        <f t="shared" si="46"/>
        <v>0.80479999999999996</v>
      </c>
      <c r="AU218" s="4">
        <f t="shared" si="47"/>
        <v>13.046719681908549</v>
      </c>
      <c r="AV218" s="4">
        <f t="shared" si="48"/>
        <v>598.15870260544091</v>
      </c>
    </row>
    <row r="219" spans="1:48" x14ac:dyDescent="0.2">
      <c r="A219" s="1">
        <v>44126</v>
      </c>
      <c r="B219" t="s">
        <v>431</v>
      </c>
      <c r="C219" t="s">
        <v>337</v>
      </c>
      <c r="D219">
        <v>136</v>
      </c>
      <c r="E219">
        <v>1</v>
      </c>
      <c r="F219">
        <v>1</v>
      </c>
      <c r="G219" t="s">
        <v>60</v>
      </c>
      <c r="H219" t="s">
        <v>212</v>
      </c>
      <c r="I219">
        <v>5.3199999999999997E-2</v>
      </c>
      <c r="J219">
        <v>1.6</v>
      </c>
      <c r="K219">
        <v>40.4</v>
      </c>
      <c r="L219" t="s">
        <v>61</v>
      </c>
      <c r="M219" t="s">
        <v>213</v>
      </c>
      <c r="N219">
        <v>0.497</v>
      </c>
      <c r="O219">
        <v>8.43</v>
      </c>
      <c r="P219">
        <v>56</v>
      </c>
      <c r="R219" s="4">
        <v>1</v>
      </c>
      <c r="S219" s="4">
        <v>1</v>
      </c>
      <c r="T219" s="4"/>
      <c r="U219" s="4">
        <f t="shared" si="32"/>
        <v>40.4</v>
      </c>
      <c r="V219" s="4">
        <f t="shared" si="33"/>
        <v>40.4</v>
      </c>
      <c r="W219" s="4">
        <f t="shared" si="34"/>
        <v>40.4</v>
      </c>
      <c r="AD219" s="4">
        <v>1</v>
      </c>
      <c r="AE219" s="4"/>
      <c r="AF219" s="24">
        <f t="shared" si="44"/>
        <v>56</v>
      </c>
      <c r="AG219" s="6">
        <f t="shared" si="43"/>
        <v>56</v>
      </c>
      <c r="AH219" s="4">
        <f t="shared" si="45"/>
        <v>56</v>
      </c>
      <c r="AO219" s="4"/>
      <c r="AP219" s="4">
        <v>197</v>
      </c>
      <c r="AQ219" s="4"/>
      <c r="AR219" s="4"/>
      <c r="AS219" s="4"/>
      <c r="AT219" s="4">
        <f t="shared" si="46"/>
        <v>0.80379999999999985</v>
      </c>
      <c r="AU219" s="4">
        <f t="shared" si="47"/>
        <v>10.487683503359046</v>
      </c>
      <c r="AV219" s="4">
        <f t="shared" si="48"/>
        <v>376.32848956260955</v>
      </c>
    </row>
    <row r="220" spans="1:48" x14ac:dyDescent="0.2">
      <c r="A220" s="1">
        <v>44126</v>
      </c>
      <c r="B220" t="s">
        <v>431</v>
      </c>
      <c r="C220" t="s">
        <v>338</v>
      </c>
      <c r="D220">
        <v>137</v>
      </c>
      <c r="E220">
        <v>1</v>
      </c>
      <c r="F220">
        <v>1</v>
      </c>
      <c r="G220" t="s">
        <v>60</v>
      </c>
      <c r="H220" t="s">
        <v>212</v>
      </c>
      <c r="I220">
        <v>6.4100000000000004E-2</v>
      </c>
      <c r="J220">
        <v>1.43</v>
      </c>
      <c r="K220">
        <v>35.200000000000003</v>
      </c>
      <c r="L220" t="s">
        <v>61</v>
      </c>
      <c r="M220" t="s">
        <v>213</v>
      </c>
      <c r="N220">
        <v>1.05</v>
      </c>
      <c r="O220">
        <v>17.8</v>
      </c>
      <c r="P220">
        <v>775</v>
      </c>
      <c r="R220" s="4">
        <v>1</v>
      </c>
      <c r="S220" s="4">
        <v>1</v>
      </c>
      <c r="T220" s="4"/>
      <c r="U220" s="4">
        <f t="shared" si="32"/>
        <v>35.200000000000003</v>
      </c>
      <c r="V220" s="4">
        <f t="shared" si="33"/>
        <v>35.200000000000003</v>
      </c>
      <c r="W220" s="4">
        <f t="shared" si="34"/>
        <v>35.200000000000003</v>
      </c>
      <c r="AD220" s="4">
        <v>1</v>
      </c>
      <c r="AE220" s="4"/>
      <c r="AF220" s="24">
        <f t="shared" si="44"/>
        <v>775</v>
      </c>
      <c r="AG220" s="6">
        <f t="shared" si="43"/>
        <v>775</v>
      </c>
      <c r="AH220" s="4">
        <f t="shared" si="45"/>
        <v>775</v>
      </c>
      <c r="AO220" s="4"/>
      <c r="AP220" s="4">
        <v>198</v>
      </c>
      <c r="AQ220" s="4"/>
      <c r="AR220" s="4"/>
      <c r="AS220" s="4"/>
      <c r="AT220" s="4">
        <f t="shared" si="46"/>
        <v>0.80279999999999996</v>
      </c>
      <c r="AU220" s="4">
        <f t="shared" si="47"/>
        <v>22.172396611858499</v>
      </c>
      <c r="AV220" s="4">
        <f t="shared" si="48"/>
        <v>1396.8533582883429</v>
      </c>
    </row>
    <row r="221" spans="1:48" x14ac:dyDescent="0.2">
      <c r="A221" s="1">
        <v>44126</v>
      </c>
      <c r="B221" t="s">
        <v>431</v>
      </c>
      <c r="C221" t="s">
        <v>429</v>
      </c>
      <c r="D221">
        <v>7</v>
      </c>
      <c r="E221">
        <v>1</v>
      </c>
      <c r="F221">
        <v>1</v>
      </c>
      <c r="G221" t="s">
        <v>60</v>
      </c>
      <c r="H221" t="s">
        <v>212</v>
      </c>
      <c r="I221">
        <v>4.5400000000000003E-2</v>
      </c>
      <c r="J221">
        <v>1.08</v>
      </c>
      <c r="K221">
        <v>24.7</v>
      </c>
      <c r="L221" t="s">
        <v>61</v>
      </c>
      <c r="M221" t="s">
        <v>213</v>
      </c>
      <c r="N221">
        <v>0.61299999999999999</v>
      </c>
      <c r="O221">
        <v>10.5</v>
      </c>
      <c r="P221">
        <v>215</v>
      </c>
      <c r="R221" s="4">
        <v>1</v>
      </c>
      <c r="S221" s="4">
        <v>1</v>
      </c>
      <c r="T221" s="4"/>
      <c r="U221" s="4">
        <f t="shared" si="32"/>
        <v>24.7</v>
      </c>
      <c r="V221" s="4">
        <f t="shared" si="33"/>
        <v>24.7</v>
      </c>
      <c r="W221" s="4">
        <f t="shared" si="34"/>
        <v>24.7</v>
      </c>
      <c r="X221" s="5">
        <f>100*(W221-25)/25</f>
        <v>-1.2000000000000028</v>
      </c>
      <c r="Y221" s="5" t="str">
        <f>IF((ABS(X221))&lt;=20,"PASS","FAIL")</f>
        <v>PASS</v>
      </c>
      <c r="AD221" s="4">
        <v>1</v>
      </c>
      <c r="AE221" s="4"/>
      <c r="AF221" s="24">
        <f t="shared" si="44"/>
        <v>215</v>
      </c>
      <c r="AG221" s="6">
        <f t="shared" si="43"/>
        <v>215</v>
      </c>
      <c r="AH221" s="4">
        <f t="shared" si="45"/>
        <v>215</v>
      </c>
      <c r="AI221" s="5">
        <f>100*(AH221-250)/250</f>
        <v>-14</v>
      </c>
      <c r="AJ221" s="5" t="str">
        <f>IF((ABS(AI221))&lt;=20,"PASS","FAIL")</f>
        <v>PASS</v>
      </c>
      <c r="AO221" s="4"/>
      <c r="AP221" s="4">
        <v>199</v>
      </c>
      <c r="AQ221" s="4">
        <f t="shared" ref="AQ221:AQ233" si="49">O221</f>
        <v>10.5</v>
      </c>
      <c r="AR221" s="4">
        <f t="shared" si="42"/>
        <v>0.92920353982300874</v>
      </c>
      <c r="AS221" s="4"/>
      <c r="AT221" s="4">
        <f t="shared" si="46"/>
        <v>0.80179999999999985</v>
      </c>
      <c r="AU221" s="4">
        <f t="shared" si="47"/>
        <v>13.095535046146173</v>
      </c>
      <c r="AV221" s="4">
        <f t="shared" si="48"/>
        <v>602.39938045359554</v>
      </c>
    </row>
    <row r="222" spans="1:48" x14ac:dyDescent="0.2">
      <c r="A222" s="1">
        <v>44126</v>
      </c>
      <c r="B222" t="s">
        <v>431</v>
      </c>
      <c r="C222" t="s">
        <v>66</v>
      </c>
      <c r="D222" t="s">
        <v>11</v>
      </c>
      <c r="E222">
        <v>1</v>
      </c>
      <c r="F222">
        <v>1</v>
      </c>
      <c r="G222" t="s">
        <v>60</v>
      </c>
      <c r="H222" t="s">
        <v>212</v>
      </c>
      <c r="I222">
        <v>-1.35E-2</v>
      </c>
      <c r="J222">
        <v>-0.30399999999999999</v>
      </c>
      <c r="K222">
        <v>-19.399999999999999</v>
      </c>
      <c r="L222" t="s">
        <v>61</v>
      </c>
      <c r="M222" t="s">
        <v>213</v>
      </c>
      <c r="N222">
        <v>6.3E-3</v>
      </c>
      <c r="O222">
        <v>6.2599999999999999E-3</v>
      </c>
      <c r="P222">
        <v>-628</v>
      </c>
      <c r="R222" s="4">
        <v>1</v>
      </c>
      <c r="S222" s="4">
        <v>1</v>
      </c>
      <c r="T222" s="4"/>
      <c r="U222" s="4">
        <f t="shared" si="32"/>
        <v>-19.399999999999999</v>
      </c>
      <c r="V222" s="4">
        <f t="shared" si="33"/>
        <v>-19.399999999999999</v>
      </c>
      <c r="W222" s="4">
        <f t="shared" si="34"/>
        <v>-19.399999999999999</v>
      </c>
      <c r="X222" s="5"/>
      <c r="Y222" s="5"/>
      <c r="Z222" s="7"/>
      <c r="AA222" s="7"/>
      <c r="AD222" s="4">
        <v>1</v>
      </c>
      <c r="AE222" s="4"/>
      <c r="AF222" s="24">
        <f t="shared" si="44"/>
        <v>-628</v>
      </c>
      <c r="AG222" s="6">
        <f t="shared" si="43"/>
        <v>-628</v>
      </c>
      <c r="AH222" s="4">
        <f t="shared" si="45"/>
        <v>-628</v>
      </c>
      <c r="AI222" s="5"/>
      <c r="AJ222" s="5"/>
      <c r="AK222" s="7"/>
      <c r="AL222" s="7"/>
      <c r="AO222" s="4"/>
      <c r="AP222" s="4">
        <v>200</v>
      </c>
      <c r="AQ222" s="4"/>
      <c r="AR222" s="4"/>
      <c r="AS222" s="4"/>
      <c r="AT222" s="4">
        <f t="shared" si="46"/>
        <v>0.80079999999999996</v>
      </c>
      <c r="AU222" s="4">
        <f t="shared" si="47"/>
        <v>7.8171828171828169E-3</v>
      </c>
      <c r="AV222" s="4">
        <f t="shared" si="48"/>
        <v>-522.33553508518173</v>
      </c>
    </row>
    <row r="223" spans="1:48" x14ac:dyDescent="0.2">
      <c r="A223" s="1">
        <v>44126</v>
      </c>
      <c r="B223" t="s">
        <v>431</v>
      </c>
      <c r="C223" t="s">
        <v>339</v>
      </c>
      <c r="D223">
        <v>138</v>
      </c>
      <c r="E223">
        <v>1</v>
      </c>
      <c r="F223">
        <v>1</v>
      </c>
      <c r="G223" t="s">
        <v>60</v>
      </c>
      <c r="H223" t="s">
        <v>212</v>
      </c>
      <c r="I223">
        <v>5.8900000000000001E-2</v>
      </c>
      <c r="J223">
        <v>1.36</v>
      </c>
      <c r="K223">
        <v>33.1</v>
      </c>
      <c r="L223" t="s">
        <v>61</v>
      </c>
      <c r="M223" t="s">
        <v>213</v>
      </c>
      <c r="N223">
        <v>0.63800000000000001</v>
      </c>
      <c r="O223">
        <v>10.8</v>
      </c>
      <c r="P223">
        <v>243</v>
      </c>
      <c r="R223" s="4">
        <v>1</v>
      </c>
      <c r="S223" s="4">
        <v>1</v>
      </c>
      <c r="T223" s="4"/>
      <c r="U223" s="4">
        <f t="shared" si="32"/>
        <v>33.1</v>
      </c>
      <c r="V223" s="4">
        <f t="shared" si="33"/>
        <v>33.1</v>
      </c>
      <c r="W223" s="4">
        <f t="shared" si="34"/>
        <v>33.1</v>
      </c>
      <c r="X223" s="5"/>
      <c r="Y223" s="5"/>
      <c r="AB223" s="7"/>
      <c r="AC223" s="7"/>
      <c r="AD223" s="4">
        <v>1</v>
      </c>
      <c r="AE223" s="4"/>
      <c r="AF223" s="24">
        <f t="shared" si="44"/>
        <v>243</v>
      </c>
      <c r="AG223" s="6">
        <f t="shared" si="43"/>
        <v>243</v>
      </c>
      <c r="AH223" s="4">
        <f t="shared" si="45"/>
        <v>243</v>
      </c>
      <c r="AI223" s="5"/>
      <c r="AJ223" s="5"/>
      <c r="AM223" s="7"/>
      <c r="AN223" s="7"/>
      <c r="AO223" s="4"/>
      <c r="AP223" s="4">
        <v>201</v>
      </c>
      <c r="AQ223" s="4"/>
      <c r="AR223" s="4"/>
      <c r="AS223" s="4"/>
      <c r="AT223" s="4">
        <f t="shared" si="46"/>
        <v>0.79979999999999984</v>
      </c>
      <c r="AU223" s="4">
        <f t="shared" si="47"/>
        <v>13.503375843960994</v>
      </c>
      <c r="AV223" s="4">
        <f t="shared" si="48"/>
        <v>637.84257373420644</v>
      </c>
    </row>
    <row r="224" spans="1:48" x14ac:dyDescent="0.2">
      <c r="A224" s="1">
        <v>44126</v>
      </c>
      <c r="B224" t="s">
        <v>431</v>
      </c>
      <c r="C224" t="s">
        <v>340</v>
      </c>
      <c r="D224">
        <v>139</v>
      </c>
      <c r="E224">
        <v>1</v>
      </c>
      <c r="F224">
        <v>1</v>
      </c>
      <c r="G224" t="s">
        <v>60</v>
      </c>
      <c r="H224" t="s">
        <v>212</v>
      </c>
      <c r="I224">
        <v>3.4500000000000003E-2</v>
      </c>
      <c r="J224">
        <v>0.86899999999999999</v>
      </c>
      <c r="K224">
        <v>18</v>
      </c>
      <c r="L224" t="s">
        <v>61</v>
      </c>
      <c r="M224" t="s">
        <v>213</v>
      </c>
      <c r="N224">
        <v>0.48499999999999999</v>
      </c>
      <c r="O224">
        <v>8.26</v>
      </c>
      <c r="P224">
        <v>42.7</v>
      </c>
      <c r="R224" s="4">
        <v>1</v>
      </c>
      <c r="S224" s="4">
        <v>1</v>
      </c>
      <c r="T224" s="4"/>
      <c r="U224" s="4">
        <f t="shared" si="32"/>
        <v>18</v>
      </c>
      <c r="V224" s="4">
        <f t="shared" si="33"/>
        <v>18</v>
      </c>
      <c r="W224" s="4">
        <f t="shared" si="34"/>
        <v>18</v>
      </c>
      <c r="X224" s="5"/>
      <c r="Y224" s="5"/>
      <c r="AD224" s="4">
        <v>1</v>
      </c>
      <c r="AE224" s="4"/>
      <c r="AF224" s="24">
        <f t="shared" si="44"/>
        <v>42.7</v>
      </c>
      <c r="AG224" s="6">
        <f t="shared" si="43"/>
        <v>42.7</v>
      </c>
      <c r="AH224" s="4">
        <f t="shared" si="45"/>
        <v>42.7</v>
      </c>
      <c r="AI224" s="5"/>
      <c r="AJ224" s="5"/>
      <c r="AO224" s="4"/>
      <c r="AP224" s="4">
        <v>202</v>
      </c>
      <c r="AQ224" s="4"/>
      <c r="AR224" s="4"/>
      <c r="AS224" s="4"/>
      <c r="AT224" s="4">
        <f t="shared" si="46"/>
        <v>0.79879999999999995</v>
      </c>
      <c r="AU224" s="4">
        <f t="shared" si="47"/>
        <v>10.340510766149224</v>
      </c>
      <c r="AV224" s="4">
        <f t="shared" si="48"/>
        <v>363.59932838667123</v>
      </c>
    </row>
    <row r="225" spans="1:48" x14ac:dyDescent="0.2">
      <c r="A225" s="1">
        <v>44126</v>
      </c>
      <c r="B225" t="s">
        <v>431</v>
      </c>
      <c r="C225" t="s">
        <v>341</v>
      </c>
      <c r="D225">
        <v>140</v>
      </c>
      <c r="E225">
        <v>1</v>
      </c>
      <c r="F225">
        <v>1</v>
      </c>
      <c r="G225" t="s">
        <v>60</v>
      </c>
      <c r="H225" t="s">
        <v>212</v>
      </c>
      <c r="I225">
        <v>5.4199999999999998E-2</v>
      </c>
      <c r="J225">
        <v>1.2</v>
      </c>
      <c r="K225">
        <v>28.1</v>
      </c>
      <c r="L225" t="s">
        <v>61</v>
      </c>
      <c r="M225" t="s">
        <v>213</v>
      </c>
      <c r="N225">
        <v>0.56299999999999994</v>
      </c>
      <c r="O225">
        <v>9.51</v>
      </c>
      <c r="P225">
        <v>141</v>
      </c>
      <c r="R225" s="4">
        <v>1</v>
      </c>
      <c r="S225" s="4">
        <v>1</v>
      </c>
      <c r="T225" s="4"/>
      <c r="U225" s="4">
        <f t="shared" si="32"/>
        <v>28.1</v>
      </c>
      <c r="V225" s="4">
        <f t="shared" si="33"/>
        <v>28.1</v>
      </c>
      <c r="W225" s="4">
        <f t="shared" si="34"/>
        <v>28.1</v>
      </c>
      <c r="X225" s="5"/>
      <c r="Y225" s="5"/>
      <c r="Z225" s="7"/>
      <c r="AA225" s="7"/>
      <c r="AB225" s="7"/>
      <c r="AC225" s="7"/>
      <c r="AD225" s="4">
        <v>1</v>
      </c>
      <c r="AE225" s="4"/>
      <c r="AF225" s="24">
        <f t="shared" si="44"/>
        <v>141</v>
      </c>
      <c r="AG225" s="6">
        <f t="shared" si="43"/>
        <v>141</v>
      </c>
      <c r="AH225" s="4">
        <f t="shared" si="45"/>
        <v>141</v>
      </c>
      <c r="AI225" s="5"/>
      <c r="AJ225" s="5"/>
      <c r="AK225" s="7"/>
      <c r="AL225" s="7"/>
      <c r="AM225" s="7"/>
      <c r="AN225" s="7"/>
      <c r="AO225" s="4">
        <f t="shared" ref="AO225" si="50">Q225</f>
        <v>0</v>
      </c>
      <c r="AP225" s="4">
        <v>203</v>
      </c>
      <c r="AQ225" s="4"/>
      <c r="AR225" s="4"/>
      <c r="AS225" s="4"/>
      <c r="AT225" s="4">
        <f t="shared" si="46"/>
        <v>0.79779999999999984</v>
      </c>
      <c r="AU225" s="4">
        <f t="shared" si="47"/>
        <v>11.920280772123341</v>
      </c>
      <c r="AV225" s="4">
        <f t="shared" si="48"/>
        <v>500.39773113841977</v>
      </c>
    </row>
    <row r="226" spans="1:48" x14ac:dyDescent="0.2">
      <c r="A226" s="1">
        <v>44126</v>
      </c>
      <c r="B226" t="s">
        <v>431</v>
      </c>
      <c r="C226" t="s">
        <v>342</v>
      </c>
      <c r="D226">
        <v>141</v>
      </c>
      <c r="E226">
        <v>1</v>
      </c>
      <c r="F226">
        <v>1</v>
      </c>
      <c r="G226" t="s">
        <v>60</v>
      </c>
      <c r="H226" t="s">
        <v>212</v>
      </c>
      <c r="I226">
        <v>9.69E-2</v>
      </c>
      <c r="J226">
        <v>2.08</v>
      </c>
      <c r="K226">
        <v>54.9</v>
      </c>
      <c r="L226" t="s">
        <v>61</v>
      </c>
      <c r="M226" t="s">
        <v>213</v>
      </c>
      <c r="N226">
        <v>0.55700000000000005</v>
      </c>
      <c r="O226">
        <v>9.52</v>
      </c>
      <c r="P226">
        <v>142</v>
      </c>
      <c r="R226" s="4">
        <v>1</v>
      </c>
      <c r="S226" s="4">
        <v>1</v>
      </c>
      <c r="T226" s="4"/>
      <c r="U226" s="4">
        <f t="shared" si="32"/>
        <v>54.9</v>
      </c>
      <c r="V226" s="4">
        <f t="shared" si="33"/>
        <v>54.9</v>
      </c>
      <c r="W226" s="4">
        <f t="shared" si="34"/>
        <v>54.9</v>
      </c>
      <c r="X226" s="4"/>
      <c r="Y226" s="4"/>
      <c r="Z226" s="7"/>
      <c r="AA226" s="7"/>
      <c r="AB226" s="7"/>
      <c r="AC226" s="7"/>
      <c r="AD226" s="4">
        <v>1</v>
      </c>
      <c r="AE226" s="4"/>
      <c r="AF226" s="24">
        <f t="shared" si="44"/>
        <v>142</v>
      </c>
      <c r="AG226" s="6">
        <f t="shared" si="43"/>
        <v>142</v>
      </c>
      <c r="AH226" s="4">
        <f t="shared" si="45"/>
        <v>142</v>
      </c>
      <c r="AI226" s="4"/>
      <c r="AJ226" s="4"/>
      <c r="AK226" s="7"/>
      <c r="AL226" s="7"/>
      <c r="AM226" s="7"/>
      <c r="AN226" s="7"/>
      <c r="AO226" s="4"/>
      <c r="AP226" s="4">
        <v>204</v>
      </c>
      <c r="AQ226" s="4"/>
      <c r="AR226" s="4"/>
      <c r="AS226" s="4"/>
      <c r="AT226" s="4">
        <f t="shared" si="46"/>
        <v>0.79679999999999995</v>
      </c>
      <c r="AU226" s="4">
        <f t="shared" si="47"/>
        <v>11.947791164658634</v>
      </c>
      <c r="AV226" s="4">
        <f t="shared" si="48"/>
        <v>502.78312849792741</v>
      </c>
    </row>
    <row r="227" spans="1:48" x14ac:dyDescent="0.2">
      <c r="A227" s="1">
        <v>44126</v>
      </c>
      <c r="B227" t="s">
        <v>431</v>
      </c>
      <c r="C227" t="s">
        <v>343</v>
      </c>
      <c r="D227">
        <v>142</v>
      </c>
      <c r="E227">
        <v>1</v>
      </c>
      <c r="F227">
        <v>1</v>
      </c>
      <c r="G227" t="s">
        <v>60</v>
      </c>
      <c r="H227" t="s">
        <v>212</v>
      </c>
      <c r="I227">
        <v>5.4100000000000002E-2</v>
      </c>
      <c r="J227">
        <v>1.25</v>
      </c>
      <c r="K227">
        <v>29.8</v>
      </c>
      <c r="L227" t="s">
        <v>61</v>
      </c>
      <c r="M227" t="s">
        <v>213</v>
      </c>
      <c r="N227">
        <v>0.54800000000000004</v>
      </c>
      <c r="O227">
        <v>9.2100000000000009</v>
      </c>
      <c r="P227">
        <v>118</v>
      </c>
      <c r="R227" s="4">
        <v>1</v>
      </c>
      <c r="S227" s="4">
        <v>1</v>
      </c>
      <c r="T227" s="4"/>
      <c r="U227" s="4">
        <f t="shared" si="32"/>
        <v>29.8</v>
      </c>
      <c r="V227" s="4">
        <f t="shared" si="33"/>
        <v>29.8</v>
      </c>
      <c r="W227" s="4">
        <f t="shared" si="34"/>
        <v>29.8</v>
      </c>
      <c r="X227" s="5"/>
      <c r="Y227" s="5"/>
      <c r="Z227" s="4"/>
      <c r="AA227" s="4"/>
      <c r="AB227" s="5"/>
      <c r="AC227" s="5"/>
      <c r="AD227" s="4">
        <v>1</v>
      </c>
      <c r="AE227" s="4"/>
      <c r="AF227" s="24">
        <f t="shared" si="44"/>
        <v>118</v>
      </c>
      <c r="AG227" s="6">
        <f t="shared" si="43"/>
        <v>118</v>
      </c>
      <c r="AH227" s="4">
        <f t="shared" si="45"/>
        <v>118</v>
      </c>
      <c r="AI227" s="5"/>
      <c r="AJ227" s="5"/>
      <c r="AK227" s="4"/>
      <c r="AL227" s="4"/>
      <c r="AM227" s="5"/>
      <c r="AN227" s="5"/>
      <c r="AO227" s="4"/>
      <c r="AP227" s="4">
        <v>205</v>
      </c>
      <c r="AQ227" s="4"/>
      <c r="AR227" s="4"/>
      <c r="AS227" s="4"/>
      <c r="AT227" s="4">
        <f t="shared" si="46"/>
        <v>0.79579999999999984</v>
      </c>
      <c r="AU227" s="4">
        <f t="shared" si="47"/>
        <v>11.573259612968085</v>
      </c>
      <c r="AV227" s="4">
        <f t="shared" si="48"/>
        <v>470.317195308039</v>
      </c>
    </row>
    <row r="228" spans="1:48" x14ac:dyDescent="0.2">
      <c r="A228" s="1">
        <v>44126</v>
      </c>
      <c r="B228" t="s">
        <v>431</v>
      </c>
      <c r="C228" t="s">
        <v>344</v>
      </c>
      <c r="D228">
        <v>143</v>
      </c>
      <c r="E228">
        <v>1</v>
      </c>
      <c r="F228">
        <v>1</v>
      </c>
      <c r="G228" t="s">
        <v>60</v>
      </c>
      <c r="H228" t="s">
        <v>212</v>
      </c>
      <c r="I228">
        <v>6.0900000000000003E-2</v>
      </c>
      <c r="J228">
        <v>1.4</v>
      </c>
      <c r="K228">
        <v>34.299999999999997</v>
      </c>
      <c r="L228" t="s">
        <v>61</v>
      </c>
      <c r="M228" t="s">
        <v>213</v>
      </c>
      <c r="N228">
        <v>0.61399999999999999</v>
      </c>
      <c r="O228">
        <v>10.5</v>
      </c>
      <c r="P228">
        <v>215</v>
      </c>
      <c r="R228" s="4">
        <v>1</v>
      </c>
      <c r="S228" s="4">
        <v>1</v>
      </c>
      <c r="T228" s="4"/>
      <c r="U228" s="4">
        <f t="shared" si="32"/>
        <v>34.299999999999997</v>
      </c>
      <c r="V228" s="4">
        <f t="shared" si="33"/>
        <v>34.299999999999997</v>
      </c>
      <c r="W228" s="4">
        <f t="shared" si="34"/>
        <v>34.299999999999997</v>
      </c>
      <c r="AD228" s="4">
        <v>1</v>
      </c>
      <c r="AE228" s="4"/>
      <c r="AF228" s="24">
        <f t="shared" si="44"/>
        <v>215</v>
      </c>
      <c r="AG228" s="6">
        <f t="shared" si="43"/>
        <v>215</v>
      </c>
      <c r="AH228" s="4">
        <f t="shared" si="45"/>
        <v>215</v>
      </c>
      <c r="AO228" s="4"/>
      <c r="AP228" s="4">
        <v>206</v>
      </c>
      <c r="AQ228" s="4"/>
      <c r="AR228" s="4"/>
      <c r="AS228" s="4"/>
      <c r="AT228" s="4">
        <f t="shared" si="46"/>
        <v>0.79479999999999995</v>
      </c>
      <c r="AU228" s="4">
        <f t="shared" si="47"/>
        <v>13.210870659285355</v>
      </c>
      <c r="AV228" s="4">
        <f t="shared" si="48"/>
        <v>612.42014665532315</v>
      </c>
    </row>
    <row r="229" spans="1:48" x14ac:dyDescent="0.2">
      <c r="A229" s="1">
        <v>44126</v>
      </c>
      <c r="B229" t="s">
        <v>431</v>
      </c>
      <c r="C229" t="s">
        <v>345</v>
      </c>
      <c r="D229">
        <v>144</v>
      </c>
      <c r="E229">
        <v>1</v>
      </c>
      <c r="F229">
        <v>1</v>
      </c>
      <c r="G229" t="s">
        <v>60</v>
      </c>
      <c r="H229" t="s">
        <v>212</v>
      </c>
      <c r="I229">
        <v>4.48E-2</v>
      </c>
      <c r="J229">
        <v>1.08</v>
      </c>
      <c r="K229">
        <v>24.4</v>
      </c>
      <c r="L229" t="s">
        <v>61</v>
      </c>
      <c r="M229" t="s">
        <v>213</v>
      </c>
      <c r="N229">
        <v>0.497</v>
      </c>
      <c r="O229">
        <v>8.51</v>
      </c>
      <c r="P229">
        <v>62.5</v>
      </c>
      <c r="R229" s="4">
        <v>1</v>
      </c>
      <c r="S229" s="4">
        <v>1</v>
      </c>
      <c r="T229" s="4"/>
      <c r="U229" s="4">
        <f t="shared" si="32"/>
        <v>24.4</v>
      </c>
      <c r="V229" s="4">
        <f t="shared" si="33"/>
        <v>24.4</v>
      </c>
      <c r="W229" s="4">
        <f t="shared" si="34"/>
        <v>24.4</v>
      </c>
      <c r="X229" s="5"/>
      <c r="Y229" s="5"/>
      <c r="AD229" s="4">
        <v>1</v>
      </c>
      <c r="AE229" s="4"/>
      <c r="AF229" s="24">
        <f t="shared" si="44"/>
        <v>62.5</v>
      </c>
      <c r="AG229" s="6">
        <f t="shared" si="43"/>
        <v>62.5</v>
      </c>
      <c r="AH229" s="4">
        <f t="shared" si="45"/>
        <v>62.5</v>
      </c>
      <c r="AI229" s="5"/>
      <c r="AJ229" s="5"/>
      <c r="AO229" s="4"/>
      <c r="AP229" s="4">
        <v>207</v>
      </c>
      <c r="AQ229" s="4"/>
      <c r="AR229" s="4"/>
      <c r="AS229" s="4"/>
      <c r="AT229" s="4">
        <f t="shared" si="46"/>
        <v>0.79379999999999984</v>
      </c>
      <c r="AU229" s="4">
        <f t="shared" si="47"/>
        <v>10.720584530108342</v>
      </c>
      <c r="AV229" s="4">
        <f t="shared" si="48"/>
        <v>396.47873983818045</v>
      </c>
    </row>
    <row r="230" spans="1:48" x14ac:dyDescent="0.2">
      <c r="A230" s="1">
        <v>44126</v>
      </c>
      <c r="B230" t="s">
        <v>431</v>
      </c>
      <c r="C230" t="s">
        <v>346</v>
      </c>
      <c r="D230">
        <v>145</v>
      </c>
      <c r="E230">
        <v>1</v>
      </c>
      <c r="F230">
        <v>1</v>
      </c>
      <c r="G230" t="s">
        <v>60</v>
      </c>
      <c r="H230" t="s">
        <v>212</v>
      </c>
      <c r="I230">
        <v>3.4700000000000002E-2</v>
      </c>
      <c r="J230">
        <v>0.88600000000000001</v>
      </c>
      <c r="K230">
        <v>18.5</v>
      </c>
      <c r="L230" t="s">
        <v>61</v>
      </c>
      <c r="M230" t="s">
        <v>213</v>
      </c>
      <c r="N230">
        <v>0.66100000000000003</v>
      </c>
      <c r="O230">
        <v>11.2</v>
      </c>
      <c r="P230">
        <v>270</v>
      </c>
      <c r="R230" s="4">
        <v>1</v>
      </c>
      <c r="S230" s="4">
        <v>1</v>
      </c>
      <c r="T230" s="4"/>
      <c r="U230" s="4">
        <f t="shared" si="32"/>
        <v>18.5</v>
      </c>
      <c r="V230" s="4">
        <f t="shared" si="33"/>
        <v>18.5</v>
      </c>
      <c r="W230" s="4">
        <f t="shared" si="34"/>
        <v>18.5</v>
      </c>
      <c r="X230" s="5"/>
      <c r="Y230" s="5"/>
      <c r="Z230" s="7"/>
      <c r="AA230" s="7"/>
      <c r="AD230" s="4">
        <v>1</v>
      </c>
      <c r="AE230" s="4"/>
      <c r="AF230" s="24">
        <f t="shared" si="44"/>
        <v>270</v>
      </c>
      <c r="AG230" s="6">
        <f t="shared" si="43"/>
        <v>270</v>
      </c>
      <c r="AH230" s="4">
        <f t="shared" si="45"/>
        <v>270</v>
      </c>
      <c r="AI230" s="5"/>
      <c r="AJ230" s="5"/>
      <c r="AK230" s="7"/>
      <c r="AL230" s="7"/>
      <c r="AO230" s="4"/>
      <c r="AP230" s="4">
        <v>208</v>
      </c>
      <c r="AQ230" s="4"/>
      <c r="AR230" s="4"/>
      <c r="AS230" s="4"/>
      <c r="AT230" s="4">
        <f t="shared" si="46"/>
        <v>0.79279999999999995</v>
      </c>
      <c r="AU230" s="4">
        <f t="shared" si="47"/>
        <v>14.127144298688194</v>
      </c>
      <c r="AV230" s="4">
        <f t="shared" si="48"/>
        <v>692.09692174067118</v>
      </c>
    </row>
    <row r="231" spans="1:48" x14ac:dyDescent="0.2">
      <c r="A231" s="1">
        <v>44126</v>
      </c>
      <c r="B231" t="s">
        <v>431</v>
      </c>
      <c r="C231" t="s">
        <v>347</v>
      </c>
      <c r="D231">
        <v>146</v>
      </c>
      <c r="E231">
        <v>1</v>
      </c>
      <c r="F231">
        <v>1</v>
      </c>
      <c r="G231" t="s">
        <v>60</v>
      </c>
      <c r="H231" t="s">
        <v>212</v>
      </c>
      <c r="I231">
        <v>4.3099999999999999E-2</v>
      </c>
      <c r="J231">
        <v>1.04</v>
      </c>
      <c r="K231">
        <v>23.2</v>
      </c>
      <c r="L231" t="s">
        <v>61</v>
      </c>
      <c r="M231" t="s">
        <v>213</v>
      </c>
      <c r="N231">
        <v>0.71699999999999997</v>
      </c>
      <c r="O231">
        <v>12.1</v>
      </c>
      <c r="P231">
        <v>345</v>
      </c>
      <c r="R231" s="4">
        <v>1</v>
      </c>
      <c r="S231" s="4">
        <v>1</v>
      </c>
      <c r="T231" s="4"/>
      <c r="U231" s="4">
        <f t="shared" ref="U231:U251" si="51">K231</f>
        <v>23.2</v>
      </c>
      <c r="V231" s="4">
        <f t="shared" ref="V231:V251" si="52">IF(R231=1,U231,(U231-6.8))</f>
        <v>23.2</v>
      </c>
      <c r="W231" s="4">
        <f t="shared" ref="W231:W251" si="53">IF(R231=1,U231,(V231*R231))</f>
        <v>23.2</v>
      </c>
      <c r="X231" s="5"/>
      <c r="Y231" s="5"/>
      <c r="AB231" s="7"/>
      <c r="AC231" s="7"/>
      <c r="AD231" s="4">
        <v>1</v>
      </c>
      <c r="AE231" s="4"/>
      <c r="AF231" s="24">
        <f t="shared" si="44"/>
        <v>345</v>
      </c>
      <c r="AG231" s="6">
        <f t="shared" si="43"/>
        <v>345</v>
      </c>
      <c r="AH231" s="4">
        <f t="shared" si="45"/>
        <v>345</v>
      </c>
      <c r="AI231" s="5"/>
      <c r="AJ231" s="5"/>
      <c r="AM231" s="7"/>
      <c r="AN231" s="7"/>
      <c r="AO231" s="4"/>
      <c r="AP231" s="4">
        <v>209</v>
      </c>
      <c r="AQ231" s="4"/>
      <c r="AR231" s="4"/>
      <c r="AS231" s="4"/>
      <c r="AT231" s="4">
        <f t="shared" si="46"/>
        <v>0.79179999999999995</v>
      </c>
      <c r="AU231" s="4">
        <f t="shared" si="47"/>
        <v>15.281636776963881</v>
      </c>
      <c r="AV231" s="4">
        <f t="shared" si="48"/>
        <v>792.65976109887663</v>
      </c>
    </row>
    <row r="232" spans="1:48" x14ac:dyDescent="0.2">
      <c r="A232" s="1">
        <v>44126</v>
      </c>
      <c r="B232" t="s">
        <v>431</v>
      </c>
      <c r="C232" t="s">
        <v>348</v>
      </c>
      <c r="D232">
        <v>147</v>
      </c>
      <c r="E232">
        <v>1</v>
      </c>
      <c r="F232">
        <v>1</v>
      </c>
      <c r="G232" t="s">
        <v>60</v>
      </c>
      <c r="H232" t="s">
        <v>212</v>
      </c>
      <c r="I232">
        <v>0.23100000000000001</v>
      </c>
      <c r="J232">
        <v>4.54</v>
      </c>
      <c r="K232">
        <v>125</v>
      </c>
      <c r="L232" t="s">
        <v>61</v>
      </c>
      <c r="M232" t="s">
        <v>213</v>
      </c>
      <c r="N232">
        <v>1.1100000000000001</v>
      </c>
      <c r="O232">
        <v>18.899999999999999</v>
      </c>
      <c r="P232">
        <v>854</v>
      </c>
      <c r="R232" s="4">
        <v>1</v>
      </c>
      <c r="S232" s="4">
        <v>1</v>
      </c>
      <c r="T232" s="4"/>
      <c r="U232" s="4">
        <f t="shared" si="51"/>
        <v>125</v>
      </c>
      <c r="V232" s="4">
        <f t="shared" si="52"/>
        <v>125</v>
      </c>
      <c r="W232" s="4">
        <f t="shared" si="53"/>
        <v>125</v>
      </c>
      <c r="X232" s="5"/>
      <c r="Y232" s="5"/>
      <c r="Z232" s="4"/>
      <c r="AA232" s="4"/>
      <c r="AB232" s="5"/>
      <c r="AC232" s="5"/>
      <c r="AD232" s="4">
        <v>1</v>
      </c>
      <c r="AE232" s="4"/>
      <c r="AF232" s="24">
        <f t="shared" si="44"/>
        <v>854</v>
      </c>
      <c r="AG232" s="6">
        <f t="shared" si="43"/>
        <v>854</v>
      </c>
      <c r="AH232" s="4">
        <f t="shared" si="45"/>
        <v>854</v>
      </c>
      <c r="AI232" s="5"/>
      <c r="AJ232" s="5"/>
      <c r="AK232" s="4"/>
      <c r="AL232" s="4"/>
      <c r="AM232" s="5"/>
      <c r="AN232" s="5"/>
      <c r="AO232" s="4"/>
      <c r="AP232" s="4">
        <v>210</v>
      </c>
      <c r="AQ232" s="4"/>
      <c r="AR232" s="4"/>
      <c r="AS232" s="4"/>
      <c r="AT232" s="4">
        <f t="shared" si="46"/>
        <v>0.79079999999999995</v>
      </c>
      <c r="AU232" s="4">
        <f t="shared" si="47"/>
        <v>23.899848254931715</v>
      </c>
      <c r="AV232" s="4">
        <f t="shared" si="48"/>
        <v>1549.3852183263834</v>
      </c>
    </row>
    <row r="233" spans="1:48" x14ac:dyDescent="0.2">
      <c r="A233" s="1">
        <v>44126</v>
      </c>
      <c r="B233" t="s">
        <v>431</v>
      </c>
      <c r="C233" t="s">
        <v>429</v>
      </c>
      <c r="D233">
        <v>7</v>
      </c>
      <c r="E233">
        <v>1</v>
      </c>
      <c r="F233">
        <v>1</v>
      </c>
      <c r="G233" t="s">
        <v>60</v>
      </c>
      <c r="H233" t="s">
        <v>212</v>
      </c>
      <c r="I233">
        <v>4.2200000000000001E-2</v>
      </c>
      <c r="J233">
        <v>0.96299999999999997</v>
      </c>
      <c r="K233">
        <v>20.9</v>
      </c>
      <c r="L233" t="s">
        <v>61</v>
      </c>
      <c r="M233" t="s">
        <v>213</v>
      </c>
      <c r="N233">
        <v>0.60199999999999998</v>
      </c>
      <c r="O233">
        <v>10.199999999999999</v>
      </c>
      <c r="P233">
        <v>196</v>
      </c>
      <c r="R233" s="4">
        <v>1</v>
      </c>
      <c r="S233" s="4">
        <v>1</v>
      </c>
      <c r="T233" s="4"/>
      <c r="U233" s="4">
        <f t="shared" si="51"/>
        <v>20.9</v>
      </c>
      <c r="V233" s="4">
        <f t="shared" si="52"/>
        <v>20.9</v>
      </c>
      <c r="W233" s="4">
        <f t="shared" si="53"/>
        <v>20.9</v>
      </c>
      <c r="X233" s="5">
        <f>100*(W233-25)/25</f>
        <v>-16.400000000000006</v>
      </c>
      <c r="Y233" s="5" t="str">
        <f>IF((ABS(X233))&lt;=20,"PASS","FAIL")</f>
        <v>PASS</v>
      </c>
      <c r="AD233" s="4">
        <v>1</v>
      </c>
      <c r="AE233" s="4"/>
      <c r="AF233" s="24">
        <f t="shared" si="44"/>
        <v>196</v>
      </c>
      <c r="AG233" s="6">
        <f t="shared" si="43"/>
        <v>196</v>
      </c>
      <c r="AH233" s="4">
        <f t="shared" si="45"/>
        <v>196</v>
      </c>
      <c r="AI233" s="5">
        <f>100*(AH233-250)/250</f>
        <v>-21.6</v>
      </c>
      <c r="AJ233" s="5" t="str">
        <f>IF((ABS(AI233))&lt;=20,"PASS","FAIL")</f>
        <v>FAIL</v>
      </c>
      <c r="AP233" s="4">
        <v>211</v>
      </c>
      <c r="AQ233" s="4">
        <f t="shared" si="49"/>
        <v>10.199999999999999</v>
      </c>
      <c r="AR233" s="4">
        <f t="shared" ref="AR233" si="54">AQ233/11.3</f>
        <v>0.90265486725663702</v>
      </c>
      <c r="AS233" s="4"/>
      <c r="AT233" s="4">
        <f t="shared" si="46"/>
        <v>0.78979999999999995</v>
      </c>
      <c r="AU233" s="4">
        <f t="shared" si="47"/>
        <v>12.914661939731577</v>
      </c>
      <c r="AV233" s="4">
        <f t="shared" si="48"/>
        <v>586.68832097724078</v>
      </c>
    </row>
    <row r="234" spans="1:48" x14ac:dyDescent="0.2">
      <c r="A234" s="1">
        <v>44126</v>
      </c>
      <c r="B234" t="s">
        <v>431</v>
      </c>
      <c r="C234" t="s">
        <v>66</v>
      </c>
      <c r="D234" t="s">
        <v>11</v>
      </c>
      <c r="E234">
        <v>1</v>
      </c>
      <c r="F234">
        <v>1</v>
      </c>
      <c r="G234" t="s">
        <v>60</v>
      </c>
      <c r="H234" t="s">
        <v>212</v>
      </c>
      <c r="I234">
        <v>-1.7600000000000001E-2</v>
      </c>
      <c r="J234">
        <v>-0.378</v>
      </c>
      <c r="K234">
        <v>-21.8</v>
      </c>
      <c r="L234" t="s">
        <v>61</v>
      </c>
      <c r="M234" t="s">
        <v>213</v>
      </c>
      <c r="N234">
        <v>-4.2500000000000003E-3</v>
      </c>
      <c r="O234">
        <v>-5.4399999999999997E-2</v>
      </c>
      <c r="P234">
        <v>-633</v>
      </c>
      <c r="R234" s="4">
        <v>1</v>
      </c>
      <c r="S234" s="4">
        <v>1</v>
      </c>
      <c r="T234" s="4"/>
      <c r="U234" s="4">
        <f t="shared" si="51"/>
        <v>-21.8</v>
      </c>
      <c r="V234" s="4">
        <f t="shared" si="52"/>
        <v>-21.8</v>
      </c>
      <c r="W234" s="4">
        <f t="shared" si="53"/>
        <v>-21.8</v>
      </c>
      <c r="X234" s="5"/>
      <c r="Y234" s="5"/>
      <c r="AD234" s="4">
        <v>1</v>
      </c>
      <c r="AE234" s="4"/>
      <c r="AF234" s="24">
        <f t="shared" si="44"/>
        <v>-633</v>
      </c>
      <c r="AG234" s="6">
        <f t="shared" si="43"/>
        <v>-633</v>
      </c>
      <c r="AH234" s="4">
        <f t="shared" si="45"/>
        <v>-633</v>
      </c>
      <c r="AI234" s="5"/>
      <c r="AJ234" s="5"/>
      <c r="AP234" s="4">
        <v>212</v>
      </c>
      <c r="AQ234" s="4"/>
      <c r="AR234" s="4"/>
    </row>
    <row r="235" spans="1:48" x14ac:dyDescent="0.2">
      <c r="A235" s="1">
        <v>44126</v>
      </c>
      <c r="B235" t="s">
        <v>431</v>
      </c>
      <c r="C235" t="s">
        <v>422</v>
      </c>
      <c r="D235" t="s">
        <v>423</v>
      </c>
      <c r="E235">
        <v>1</v>
      </c>
      <c r="F235">
        <v>1</v>
      </c>
      <c r="G235" t="s">
        <v>60</v>
      </c>
      <c r="H235" t="s">
        <v>212</v>
      </c>
      <c r="I235">
        <v>2.83</v>
      </c>
      <c r="J235">
        <v>50.1</v>
      </c>
      <c r="K235">
        <v>114</v>
      </c>
      <c r="L235" t="s">
        <v>61</v>
      </c>
      <c r="M235" t="s">
        <v>213</v>
      </c>
      <c r="N235">
        <v>1.03</v>
      </c>
      <c r="O235">
        <v>17.7</v>
      </c>
      <c r="P235">
        <v>765</v>
      </c>
      <c r="Q235" s="4">
        <f>100*O235/O236</f>
        <v>75.965665236051507</v>
      </c>
      <c r="R235" s="4">
        <v>1</v>
      </c>
      <c r="S235" s="4">
        <v>1</v>
      </c>
      <c r="T235" s="4"/>
      <c r="U235" s="4">
        <f t="shared" si="51"/>
        <v>114</v>
      </c>
      <c r="V235" s="4">
        <f t="shared" si="52"/>
        <v>114</v>
      </c>
      <c r="W235" s="4">
        <f t="shared" si="53"/>
        <v>114</v>
      </c>
      <c r="X235" s="5"/>
      <c r="Y235" s="5"/>
      <c r="AD235" s="4">
        <v>1</v>
      </c>
      <c r="AE235" s="4"/>
      <c r="AF235" s="24">
        <f t="shared" si="44"/>
        <v>765</v>
      </c>
      <c r="AG235" s="6">
        <f t="shared" si="43"/>
        <v>765</v>
      </c>
      <c r="AH235" s="4">
        <f t="shared" si="45"/>
        <v>765</v>
      </c>
      <c r="AI235" s="5"/>
      <c r="AJ235" s="5"/>
      <c r="AP235" s="4">
        <v>213</v>
      </c>
      <c r="AQ235" s="4"/>
      <c r="AR235" s="4"/>
    </row>
    <row r="236" spans="1:48" x14ac:dyDescent="0.2">
      <c r="A236" s="1">
        <v>44126</v>
      </c>
      <c r="B236" t="s">
        <v>431</v>
      </c>
      <c r="C236" t="s">
        <v>424</v>
      </c>
      <c r="D236" t="s">
        <v>425</v>
      </c>
      <c r="E236">
        <v>1</v>
      </c>
      <c r="F236">
        <v>1</v>
      </c>
      <c r="G236" t="s">
        <v>60</v>
      </c>
      <c r="H236" t="s">
        <v>212</v>
      </c>
      <c r="I236">
        <v>0.115</v>
      </c>
      <c r="J236">
        <v>1.42</v>
      </c>
      <c r="K236">
        <v>35</v>
      </c>
      <c r="L236" t="s">
        <v>61</v>
      </c>
      <c r="M236" t="s">
        <v>213</v>
      </c>
      <c r="N236">
        <v>1.37</v>
      </c>
      <c r="O236">
        <v>23.3</v>
      </c>
      <c r="P236">
        <v>1180</v>
      </c>
      <c r="R236" s="4">
        <v>1</v>
      </c>
      <c r="S236" s="4">
        <v>1</v>
      </c>
      <c r="T236" s="4"/>
      <c r="U236" s="4">
        <f t="shared" si="51"/>
        <v>35</v>
      </c>
      <c r="V236" s="4">
        <f t="shared" si="52"/>
        <v>35</v>
      </c>
      <c r="W236" s="4">
        <f t="shared" si="53"/>
        <v>35</v>
      </c>
      <c r="AD236" s="4">
        <v>1</v>
      </c>
      <c r="AE236" s="4"/>
      <c r="AF236" s="24">
        <f t="shared" si="44"/>
        <v>1180</v>
      </c>
      <c r="AG236" s="6">
        <f t="shared" si="43"/>
        <v>1180</v>
      </c>
      <c r="AH236" s="4">
        <f t="shared" si="45"/>
        <v>1180</v>
      </c>
      <c r="AP236" s="4">
        <v>214</v>
      </c>
      <c r="AQ236" s="4"/>
      <c r="AR236" s="4"/>
    </row>
    <row r="237" spans="1:48" x14ac:dyDescent="0.2">
      <c r="A237" s="1">
        <v>44126</v>
      </c>
      <c r="B237" t="s">
        <v>431</v>
      </c>
      <c r="C237" t="s">
        <v>349</v>
      </c>
      <c r="D237">
        <v>148</v>
      </c>
      <c r="E237">
        <v>1</v>
      </c>
      <c r="F237">
        <v>1</v>
      </c>
      <c r="G237" t="s">
        <v>60</v>
      </c>
      <c r="H237" t="s">
        <v>212</v>
      </c>
      <c r="I237">
        <v>4.5999999999999999E-2</v>
      </c>
      <c r="J237">
        <v>1.0900000000000001</v>
      </c>
      <c r="K237">
        <v>24.8</v>
      </c>
      <c r="L237" t="s">
        <v>61</v>
      </c>
      <c r="M237" t="s">
        <v>213</v>
      </c>
      <c r="N237">
        <v>0.60799999999999998</v>
      </c>
      <c r="O237">
        <v>10.3</v>
      </c>
      <c r="P237">
        <v>204</v>
      </c>
      <c r="R237" s="4">
        <v>1</v>
      </c>
      <c r="S237" s="4">
        <v>1</v>
      </c>
      <c r="T237" s="4"/>
      <c r="U237" s="4">
        <f t="shared" si="51"/>
        <v>24.8</v>
      </c>
      <c r="V237" s="4">
        <f t="shared" si="52"/>
        <v>24.8</v>
      </c>
      <c r="W237" s="4">
        <f t="shared" si="53"/>
        <v>24.8</v>
      </c>
      <c r="AD237" s="4">
        <v>1</v>
      </c>
      <c r="AE237" s="4"/>
      <c r="AF237" s="24">
        <f t="shared" si="44"/>
        <v>204</v>
      </c>
      <c r="AG237" s="6">
        <f t="shared" si="43"/>
        <v>204</v>
      </c>
      <c r="AH237" s="4">
        <f t="shared" si="45"/>
        <v>204</v>
      </c>
      <c r="AP237" s="4">
        <v>215</v>
      </c>
      <c r="AQ237" s="4"/>
      <c r="AR237" s="4"/>
    </row>
    <row r="238" spans="1:48" x14ac:dyDescent="0.2">
      <c r="A238" s="1">
        <v>44126</v>
      </c>
      <c r="B238" t="s">
        <v>431</v>
      </c>
      <c r="C238" t="s">
        <v>350</v>
      </c>
      <c r="D238">
        <v>149</v>
      </c>
      <c r="E238">
        <v>1</v>
      </c>
      <c r="F238">
        <v>1</v>
      </c>
      <c r="G238" t="s">
        <v>60</v>
      </c>
      <c r="H238" t="s">
        <v>212</v>
      </c>
      <c r="I238">
        <v>5.4699999999999999E-2</v>
      </c>
      <c r="J238">
        <v>1.27</v>
      </c>
      <c r="K238">
        <v>30.3</v>
      </c>
      <c r="L238" t="s">
        <v>61</v>
      </c>
      <c r="M238" t="s">
        <v>213</v>
      </c>
      <c r="N238">
        <v>0.69199999999999995</v>
      </c>
      <c r="O238">
        <v>11.8</v>
      </c>
      <c r="P238">
        <v>317</v>
      </c>
      <c r="R238" s="4">
        <v>1</v>
      </c>
      <c r="S238" s="4">
        <v>1</v>
      </c>
      <c r="T238" s="4"/>
      <c r="U238" s="4">
        <f t="shared" si="51"/>
        <v>30.3</v>
      </c>
      <c r="V238" s="4">
        <f t="shared" si="52"/>
        <v>30.3</v>
      </c>
      <c r="W238" s="4">
        <f t="shared" si="53"/>
        <v>30.3</v>
      </c>
      <c r="AD238" s="4">
        <v>1</v>
      </c>
      <c r="AE238" s="4"/>
      <c r="AF238" s="24">
        <f t="shared" si="44"/>
        <v>317</v>
      </c>
      <c r="AG238" s="6">
        <f t="shared" si="43"/>
        <v>317</v>
      </c>
      <c r="AH238" s="4">
        <f t="shared" si="45"/>
        <v>317</v>
      </c>
      <c r="AP238" s="4">
        <v>216</v>
      </c>
      <c r="AQ238" s="4"/>
      <c r="AR238" s="4"/>
    </row>
    <row r="239" spans="1:48" x14ac:dyDescent="0.2">
      <c r="A239" s="1">
        <v>44126</v>
      </c>
      <c r="B239" t="s">
        <v>431</v>
      </c>
      <c r="C239" t="s">
        <v>351</v>
      </c>
      <c r="D239">
        <v>150</v>
      </c>
      <c r="E239">
        <v>1</v>
      </c>
      <c r="F239">
        <v>1</v>
      </c>
      <c r="G239" t="s">
        <v>60</v>
      </c>
      <c r="H239" t="s">
        <v>212</v>
      </c>
      <c r="I239">
        <v>5.5300000000000002E-2</v>
      </c>
      <c r="J239">
        <v>1.29</v>
      </c>
      <c r="K239">
        <v>31</v>
      </c>
      <c r="L239" t="s">
        <v>61</v>
      </c>
      <c r="M239" t="s">
        <v>213</v>
      </c>
      <c r="N239">
        <v>0.85</v>
      </c>
      <c r="O239">
        <v>14.6</v>
      </c>
      <c r="P239">
        <v>532</v>
      </c>
      <c r="R239" s="4">
        <v>1</v>
      </c>
      <c r="S239" s="4">
        <v>1</v>
      </c>
      <c r="T239" s="4"/>
      <c r="U239" s="4">
        <f t="shared" si="51"/>
        <v>31</v>
      </c>
      <c r="V239" s="4">
        <f t="shared" si="52"/>
        <v>31</v>
      </c>
      <c r="W239" s="4">
        <f t="shared" si="53"/>
        <v>31</v>
      </c>
      <c r="X239" s="5"/>
      <c r="Y239" s="5"/>
      <c r="Z239" s="7"/>
      <c r="AA239" s="7"/>
      <c r="AB239" s="4"/>
      <c r="AC239" s="4"/>
      <c r="AD239" s="4">
        <v>1</v>
      </c>
      <c r="AE239" s="4"/>
      <c r="AF239" s="24">
        <f t="shared" si="44"/>
        <v>532</v>
      </c>
      <c r="AG239" s="6">
        <f t="shared" si="43"/>
        <v>532</v>
      </c>
      <c r="AH239" s="4">
        <f t="shared" si="45"/>
        <v>532</v>
      </c>
      <c r="AI239" s="5"/>
      <c r="AJ239" s="5"/>
      <c r="AK239" s="7"/>
      <c r="AL239" s="7"/>
      <c r="AM239" s="4"/>
      <c r="AN239" s="4"/>
      <c r="AP239" s="4">
        <v>217</v>
      </c>
      <c r="AQ239" s="4"/>
      <c r="AR239" s="4"/>
    </row>
    <row r="240" spans="1:48" x14ac:dyDescent="0.2">
      <c r="A240" s="1">
        <v>44126</v>
      </c>
      <c r="B240" t="s">
        <v>431</v>
      </c>
      <c r="C240" t="s">
        <v>352</v>
      </c>
      <c r="D240">
        <v>151</v>
      </c>
      <c r="E240">
        <v>1</v>
      </c>
      <c r="F240">
        <v>1</v>
      </c>
      <c r="G240" t="s">
        <v>60</v>
      </c>
      <c r="H240" t="s">
        <v>212</v>
      </c>
      <c r="I240">
        <v>3.4099999999999998E-2</v>
      </c>
      <c r="J240">
        <v>0.86299999999999999</v>
      </c>
      <c r="K240">
        <v>17.8</v>
      </c>
      <c r="L240" t="s">
        <v>61</v>
      </c>
      <c r="M240" t="s">
        <v>213</v>
      </c>
      <c r="N240">
        <v>0.53300000000000003</v>
      </c>
      <c r="O240">
        <v>9.18</v>
      </c>
      <c r="P240">
        <v>116</v>
      </c>
      <c r="R240" s="4">
        <v>1</v>
      </c>
      <c r="S240" s="4">
        <v>1</v>
      </c>
      <c r="T240" s="4"/>
      <c r="U240" s="4">
        <f t="shared" si="51"/>
        <v>17.8</v>
      </c>
      <c r="V240" s="4">
        <f t="shared" si="52"/>
        <v>17.8</v>
      </c>
      <c r="W240" s="4">
        <f t="shared" si="53"/>
        <v>17.8</v>
      </c>
      <c r="X240" s="4"/>
      <c r="Y240" s="4"/>
      <c r="Z240" s="4"/>
      <c r="AA240" s="4"/>
      <c r="AB240" s="7"/>
      <c r="AC240" s="7"/>
      <c r="AD240" s="4">
        <v>1</v>
      </c>
      <c r="AE240" s="4"/>
      <c r="AF240" s="24">
        <f t="shared" si="44"/>
        <v>116</v>
      </c>
      <c r="AG240" s="6">
        <f t="shared" si="43"/>
        <v>116</v>
      </c>
      <c r="AH240" s="4">
        <f t="shared" si="45"/>
        <v>116</v>
      </c>
      <c r="AI240" s="4"/>
      <c r="AJ240" s="4"/>
      <c r="AK240" s="4"/>
      <c r="AL240" s="4"/>
      <c r="AM240" s="7"/>
      <c r="AN240" s="7"/>
      <c r="AP240" s="4">
        <v>218</v>
      </c>
      <c r="AQ240" s="4"/>
      <c r="AR240" s="4"/>
    </row>
    <row r="241" spans="1:44" x14ac:dyDescent="0.2">
      <c r="A241" s="1">
        <v>44126</v>
      </c>
      <c r="B241" t="s">
        <v>431</v>
      </c>
      <c r="C241" t="s">
        <v>353</v>
      </c>
      <c r="D241">
        <v>152</v>
      </c>
      <c r="E241">
        <v>1</v>
      </c>
      <c r="F241">
        <v>1</v>
      </c>
      <c r="G241" t="s">
        <v>60</v>
      </c>
      <c r="H241" t="s">
        <v>212</v>
      </c>
      <c r="I241">
        <v>5.7000000000000002E-2</v>
      </c>
      <c r="J241">
        <v>1.32</v>
      </c>
      <c r="K241">
        <v>31.9</v>
      </c>
      <c r="L241" t="s">
        <v>61</v>
      </c>
      <c r="M241" t="s">
        <v>213</v>
      </c>
      <c r="N241">
        <v>0.86899999999999999</v>
      </c>
      <c r="O241">
        <v>14.9</v>
      </c>
      <c r="P241">
        <v>553</v>
      </c>
      <c r="R241" s="4">
        <v>1</v>
      </c>
      <c r="S241" s="4">
        <v>1</v>
      </c>
      <c r="T241" s="4"/>
      <c r="U241" s="4">
        <f t="shared" si="51"/>
        <v>31.9</v>
      </c>
      <c r="V241" s="4">
        <f t="shared" si="52"/>
        <v>31.9</v>
      </c>
      <c r="W241" s="4">
        <f t="shared" si="53"/>
        <v>31.9</v>
      </c>
      <c r="X241" s="5"/>
      <c r="Y241" s="5"/>
      <c r="Z241" s="4"/>
      <c r="AA241" s="4"/>
      <c r="AB241" s="5"/>
      <c r="AC241" s="5"/>
      <c r="AD241" s="4">
        <v>1</v>
      </c>
      <c r="AE241" s="4"/>
      <c r="AF241" s="24">
        <f t="shared" si="44"/>
        <v>553</v>
      </c>
      <c r="AG241" s="6">
        <f t="shared" si="43"/>
        <v>553</v>
      </c>
      <c r="AH241" s="4">
        <f t="shared" si="45"/>
        <v>553</v>
      </c>
      <c r="AI241" s="5"/>
      <c r="AJ241" s="5"/>
      <c r="AK241" s="4"/>
      <c r="AL241" s="4"/>
      <c r="AM241" s="5"/>
      <c r="AN241" s="5"/>
      <c r="AP241" s="4">
        <v>219</v>
      </c>
      <c r="AQ241" s="4"/>
      <c r="AR241" s="4"/>
    </row>
    <row r="242" spans="1:44" x14ac:dyDescent="0.2">
      <c r="A242" s="1">
        <v>44126</v>
      </c>
      <c r="B242" t="s">
        <v>431</v>
      </c>
      <c r="C242" t="s">
        <v>432</v>
      </c>
      <c r="D242">
        <v>1</v>
      </c>
      <c r="E242">
        <v>1</v>
      </c>
      <c r="F242">
        <v>1</v>
      </c>
      <c r="G242" t="s">
        <v>60</v>
      </c>
      <c r="H242" t="s">
        <v>212</v>
      </c>
      <c r="I242">
        <v>0.28199999999999997</v>
      </c>
      <c r="J242">
        <v>5.38</v>
      </c>
      <c r="K242">
        <v>147</v>
      </c>
      <c r="L242" t="s">
        <v>61</v>
      </c>
      <c r="M242" t="s">
        <v>213</v>
      </c>
      <c r="N242">
        <v>1.56</v>
      </c>
      <c r="O242">
        <v>26.5</v>
      </c>
      <c r="P242">
        <v>1400</v>
      </c>
      <c r="R242" s="4">
        <v>1</v>
      </c>
      <c r="S242" s="4">
        <v>1</v>
      </c>
      <c r="T242" s="4"/>
      <c r="U242" s="4">
        <f t="shared" si="51"/>
        <v>147</v>
      </c>
      <c r="V242" s="4">
        <f t="shared" si="52"/>
        <v>147</v>
      </c>
      <c r="W242" s="4">
        <f t="shared" si="53"/>
        <v>147</v>
      </c>
      <c r="AD242" s="4">
        <v>1</v>
      </c>
      <c r="AE242" s="4"/>
      <c r="AF242" s="24">
        <f t="shared" si="44"/>
        <v>1400</v>
      </c>
      <c r="AG242" s="6">
        <f t="shared" si="43"/>
        <v>1400</v>
      </c>
      <c r="AH242" s="4">
        <f t="shared" si="45"/>
        <v>1400</v>
      </c>
      <c r="AP242" s="4">
        <v>220</v>
      </c>
      <c r="AQ242" s="4"/>
      <c r="AR242" s="4"/>
    </row>
    <row r="243" spans="1:44" x14ac:dyDescent="0.2">
      <c r="A243" s="1">
        <v>44126</v>
      </c>
      <c r="B243" t="s">
        <v>431</v>
      </c>
      <c r="C243" t="s">
        <v>433</v>
      </c>
      <c r="D243">
        <v>3</v>
      </c>
      <c r="E243">
        <v>1</v>
      </c>
      <c r="F243">
        <v>1</v>
      </c>
      <c r="G243" t="s">
        <v>60</v>
      </c>
      <c r="H243" t="s">
        <v>212</v>
      </c>
      <c r="I243">
        <v>0.183</v>
      </c>
      <c r="J243">
        <v>3.61</v>
      </c>
      <c r="K243">
        <v>99.1</v>
      </c>
      <c r="L243" t="s">
        <v>61</v>
      </c>
      <c r="M243" t="s">
        <v>213</v>
      </c>
      <c r="N243">
        <v>1.24</v>
      </c>
      <c r="O243">
        <v>21.1</v>
      </c>
      <c r="P243">
        <v>1020</v>
      </c>
      <c r="R243" s="4">
        <v>1</v>
      </c>
      <c r="S243" s="4">
        <v>1</v>
      </c>
      <c r="T243" s="4"/>
      <c r="U243" s="4">
        <f t="shared" si="51"/>
        <v>99.1</v>
      </c>
      <c r="V243" s="4">
        <f t="shared" si="52"/>
        <v>99.1</v>
      </c>
      <c r="W243" s="4">
        <f t="shared" si="53"/>
        <v>99.1</v>
      </c>
      <c r="AD243" s="4">
        <v>1</v>
      </c>
      <c r="AE243" s="4"/>
      <c r="AF243" s="24">
        <f t="shared" si="44"/>
        <v>1020</v>
      </c>
      <c r="AG243" s="6">
        <f t="shared" si="43"/>
        <v>1020</v>
      </c>
      <c r="AH243" s="4">
        <f t="shared" si="45"/>
        <v>1020</v>
      </c>
      <c r="AP243" s="4">
        <v>221</v>
      </c>
      <c r="AQ243" s="4"/>
      <c r="AR243" s="4"/>
    </row>
    <row r="244" spans="1:44" x14ac:dyDescent="0.2">
      <c r="A244" s="1">
        <v>44126</v>
      </c>
      <c r="B244" t="s">
        <v>431</v>
      </c>
      <c r="C244" t="s">
        <v>434</v>
      </c>
      <c r="D244">
        <v>5</v>
      </c>
      <c r="E244">
        <v>1</v>
      </c>
      <c r="F244">
        <v>1</v>
      </c>
      <c r="G244" t="s">
        <v>60</v>
      </c>
      <c r="H244" t="s">
        <v>212</v>
      </c>
      <c r="I244">
        <v>8.9800000000000005E-2</v>
      </c>
      <c r="J244">
        <v>1.89</v>
      </c>
      <c r="K244">
        <v>49.1</v>
      </c>
      <c r="L244" t="s">
        <v>61</v>
      </c>
      <c r="M244" t="s">
        <v>213</v>
      </c>
      <c r="N244">
        <v>0.79800000000000004</v>
      </c>
      <c r="O244">
        <v>13.6</v>
      </c>
      <c r="P244">
        <v>455</v>
      </c>
      <c r="R244" s="4">
        <v>1</v>
      </c>
      <c r="S244" s="4">
        <v>1</v>
      </c>
      <c r="T244" s="4"/>
      <c r="U244" s="4">
        <f t="shared" si="51"/>
        <v>49.1</v>
      </c>
      <c r="V244" s="4">
        <f t="shared" si="52"/>
        <v>49.1</v>
      </c>
      <c r="W244" s="4">
        <f t="shared" si="53"/>
        <v>49.1</v>
      </c>
      <c r="X244" s="5"/>
      <c r="Y244" s="5"/>
      <c r="Z244" s="7"/>
      <c r="AA244" s="7"/>
      <c r="AB244" s="4"/>
      <c r="AC244" s="4"/>
      <c r="AD244" s="4">
        <v>1</v>
      </c>
      <c r="AE244" s="4"/>
      <c r="AF244" s="24">
        <f t="shared" si="44"/>
        <v>455</v>
      </c>
      <c r="AG244" s="6">
        <f t="shared" si="43"/>
        <v>455</v>
      </c>
      <c r="AH244" s="4">
        <f t="shared" si="45"/>
        <v>455</v>
      </c>
      <c r="AI244" s="5"/>
      <c r="AJ244" s="5"/>
      <c r="AK244" s="7"/>
      <c r="AL244" s="7"/>
      <c r="AM244" s="4"/>
      <c r="AN244" s="4"/>
      <c r="AP244" s="4">
        <v>222</v>
      </c>
      <c r="AQ244" s="4"/>
      <c r="AR244" s="4"/>
    </row>
    <row r="245" spans="1:44" x14ac:dyDescent="0.2">
      <c r="A245" s="1">
        <v>44126</v>
      </c>
      <c r="B245" t="s">
        <v>431</v>
      </c>
      <c r="C245" t="s">
        <v>429</v>
      </c>
      <c r="D245">
        <v>7</v>
      </c>
      <c r="E245">
        <v>1</v>
      </c>
      <c r="F245">
        <v>1</v>
      </c>
      <c r="G245" t="s">
        <v>60</v>
      </c>
      <c r="H245" t="s">
        <v>212</v>
      </c>
      <c r="I245">
        <v>4.3200000000000002E-2</v>
      </c>
      <c r="J245">
        <v>1.07</v>
      </c>
      <c r="K245">
        <v>24.1</v>
      </c>
      <c r="L245" t="s">
        <v>61</v>
      </c>
      <c r="M245" t="s">
        <v>213</v>
      </c>
      <c r="N245">
        <v>0.57299999999999995</v>
      </c>
      <c r="O245">
        <v>9.7200000000000006</v>
      </c>
      <c r="P245">
        <v>158</v>
      </c>
      <c r="R245" s="4">
        <v>1</v>
      </c>
      <c r="S245" s="4">
        <v>1</v>
      </c>
      <c r="T245" s="4"/>
      <c r="U245" s="4">
        <f t="shared" si="51"/>
        <v>24.1</v>
      </c>
      <c r="V245" s="4">
        <f t="shared" si="52"/>
        <v>24.1</v>
      </c>
      <c r="W245" s="4">
        <f t="shared" si="53"/>
        <v>24.1</v>
      </c>
      <c r="X245" s="4"/>
      <c r="Y245" s="4"/>
      <c r="Z245" s="4"/>
      <c r="AA245" s="4"/>
      <c r="AB245" s="7"/>
      <c r="AC245" s="7"/>
      <c r="AD245" s="4">
        <v>1</v>
      </c>
      <c r="AE245" s="4"/>
      <c r="AF245" s="24">
        <f t="shared" si="44"/>
        <v>158</v>
      </c>
      <c r="AG245" s="6">
        <f t="shared" si="43"/>
        <v>158</v>
      </c>
      <c r="AH245" s="4">
        <f t="shared" si="45"/>
        <v>158</v>
      </c>
      <c r="AI245" s="4"/>
      <c r="AJ245" s="4"/>
      <c r="AK245" s="4"/>
      <c r="AL245" s="4"/>
      <c r="AM245" s="7"/>
      <c r="AN245" s="7"/>
      <c r="AP245" s="4">
        <v>223</v>
      </c>
      <c r="AQ245" s="4"/>
      <c r="AR245" s="4"/>
    </row>
    <row r="246" spans="1:44" x14ac:dyDescent="0.2">
      <c r="A246" s="1">
        <v>44126</v>
      </c>
      <c r="B246" t="s">
        <v>431</v>
      </c>
      <c r="C246" t="s">
        <v>435</v>
      </c>
      <c r="D246">
        <v>9</v>
      </c>
      <c r="E246">
        <v>1</v>
      </c>
      <c r="F246">
        <v>1</v>
      </c>
      <c r="G246" t="s">
        <v>60</v>
      </c>
      <c r="H246" t="s">
        <v>212</v>
      </c>
      <c r="I246">
        <v>2.41E-2</v>
      </c>
      <c r="J246">
        <v>0.60099999999999998</v>
      </c>
      <c r="K246">
        <v>9.56</v>
      </c>
      <c r="L246" t="s">
        <v>61</v>
      </c>
      <c r="M246" t="s">
        <v>213</v>
      </c>
      <c r="N246">
        <v>0.49399999999999999</v>
      </c>
      <c r="O246">
        <v>8.44</v>
      </c>
      <c r="P246">
        <v>57.1</v>
      </c>
      <c r="R246" s="4">
        <v>1</v>
      </c>
      <c r="S246" s="4">
        <v>1</v>
      </c>
      <c r="T246" s="4"/>
      <c r="U246" s="4">
        <f t="shared" si="51"/>
        <v>9.56</v>
      </c>
      <c r="V246" s="4">
        <f t="shared" si="52"/>
        <v>9.56</v>
      </c>
      <c r="W246" s="4">
        <f t="shared" si="53"/>
        <v>9.56</v>
      </c>
      <c r="X246" s="5"/>
      <c r="Y246" s="5"/>
      <c r="Z246" s="4"/>
      <c r="AA246" s="4"/>
      <c r="AB246" s="5"/>
      <c r="AC246" s="5"/>
      <c r="AD246" s="4">
        <v>1</v>
      </c>
      <c r="AE246" s="4"/>
      <c r="AF246" s="24">
        <f t="shared" si="44"/>
        <v>57.1</v>
      </c>
      <c r="AG246" s="6">
        <f t="shared" si="43"/>
        <v>57.1</v>
      </c>
      <c r="AH246" s="4">
        <f t="shared" si="45"/>
        <v>57.1</v>
      </c>
      <c r="AI246" s="5"/>
      <c r="AJ246" s="5"/>
      <c r="AK246" s="4"/>
      <c r="AL246" s="4"/>
      <c r="AM246" s="5"/>
      <c r="AN246" s="5"/>
      <c r="AP246" s="4">
        <v>224</v>
      </c>
      <c r="AQ246" s="4"/>
      <c r="AR246" s="4"/>
    </row>
    <row r="247" spans="1:44" x14ac:dyDescent="0.2">
      <c r="A247" s="1">
        <v>44126</v>
      </c>
      <c r="B247" t="s">
        <v>431</v>
      </c>
      <c r="C247" t="s">
        <v>436</v>
      </c>
      <c r="D247">
        <v>11</v>
      </c>
      <c r="E247">
        <v>1</v>
      </c>
      <c r="F247">
        <v>1</v>
      </c>
      <c r="G247" t="s">
        <v>60</v>
      </c>
      <c r="H247" t="s">
        <v>212</v>
      </c>
      <c r="I247">
        <v>2.0400000000000001E-2</v>
      </c>
      <c r="J247">
        <v>0.45300000000000001</v>
      </c>
      <c r="K247">
        <v>4.88</v>
      </c>
      <c r="L247" t="s">
        <v>61</v>
      </c>
      <c r="M247" t="s">
        <v>213</v>
      </c>
      <c r="N247">
        <v>0.47699999999999998</v>
      </c>
      <c r="O247">
        <v>8.1300000000000008</v>
      </c>
      <c r="P247">
        <v>32.299999999999997</v>
      </c>
      <c r="R247" s="4">
        <v>1</v>
      </c>
      <c r="S247" s="4">
        <v>1</v>
      </c>
      <c r="T247" s="4"/>
      <c r="U247" s="4">
        <f t="shared" si="51"/>
        <v>4.88</v>
      </c>
      <c r="V247" s="4">
        <f t="shared" si="52"/>
        <v>4.88</v>
      </c>
      <c r="W247" s="4">
        <f t="shared" si="53"/>
        <v>4.88</v>
      </c>
      <c r="X247" s="5"/>
      <c r="Y247" s="5"/>
      <c r="AD247" s="4">
        <v>1</v>
      </c>
      <c r="AE247" s="4"/>
      <c r="AF247" s="24">
        <f t="shared" si="44"/>
        <v>32.299999999999997</v>
      </c>
      <c r="AG247" s="6">
        <f t="shared" si="43"/>
        <v>32.299999999999997</v>
      </c>
      <c r="AH247" s="4">
        <f t="shared" si="45"/>
        <v>32.299999999999997</v>
      </c>
      <c r="AI247" s="5"/>
      <c r="AJ247" s="5"/>
      <c r="AP247" s="4">
        <v>225</v>
      </c>
      <c r="AQ247" s="4"/>
      <c r="AR247" s="4"/>
    </row>
    <row r="248" spans="1:44" x14ac:dyDescent="0.2">
      <c r="A248" s="1">
        <v>44126</v>
      </c>
      <c r="B248" t="s">
        <v>431</v>
      </c>
      <c r="C248" t="s">
        <v>437</v>
      </c>
      <c r="D248">
        <v>12</v>
      </c>
      <c r="E248">
        <v>1</v>
      </c>
      <c r="F248">
        <v>1</v>
      </c>
      <c r="G248" t="s">
        <v>60</v>
      </c>
      <c r="H248" t="s">
        <v>212</v>
      </c>
      <c r="I248">
        <v>1.6199999999999999E-2</v>
      </c>
      <c r="J248">
        <v>0.32400000000000001</v>
      </c>
      <c r="K248">
        <v>0.80100000000000005</v>
      </c>
      <c r="L248" t="s">
        <v>61</v>
      </c>
      <c r="M248" t="s">
        <v>213</v>
      </c>
      <c r="N248">
        <v>0.35399999999999998</v>
      </c>
      <c r="O248">
        <v>5.99</v>
      </c>
      <c r="P248">
        <v>-138</v>
      </c>
      <c r="R248" s="4">
        <v>1</v>
      </c>
      <c r="S248" s="4">
        <v>1</v>
      </c>
      <c r="T248" s="4"/>
      <c r="U248" s="4">
        <f t="shared" si="51"/>
        <v>0.80100000000000005</v>
      </c>
      <c r="V248" s="4">
        <f t="shared" si="52"/>
        <v>0.80100000000000005</v>
      </c>
      <c r="W248" s="4">
        <f t="shared" si="53"/>
        <v>0.80100000000000005</v>
      </c>
      <c r="Z248" s="7"/>
      <c r="AA248" s="7"/>
      <c r="AD248" s="4">
        <v>1</v>
      </c>
      <c r="AE248" s="4"/>
      <c r="AF248" s="24">
        <f t="shared" si="44"/>
        <v>-138</v>
      </c>
      <c r="AG248" s="6">
        <f t="shared" si="43"/>
        <v>-138</v>
      </c>
      <c r="AH248" s="4">
        <f t="shared" si="45"/>
        <v>-138</v>
      </c>
      <c r="AK248" s="7"/>
      <c r="AL248" s="7"/>
      <c r="AP248" s="4">
        <v>226</v>
      </c>
      <c r="AQ248" s="4"/>
      <c r="AR248" s="4"/>
    </row>
    <row r="249" spans="1:44" x14ac:dyDescent="0.2">
      <c r="A249" s="1">
        <v>44126</v>
      </c>
      <c r="B249" t="s">
        <v>431</v>
      </c>
      <c r="C249" t="s">
        <v>438</v>
      </c>
      <c r="D249">
        <v>13</v>
      </c>
      <c r="E249">
        <v>1</v>
      </c>
      <c r="F249">
        <v>1</v>
      </c>
      <c r="G249" t="s">
        <v>60</v>
      </c>
      <c r="H249" t="s">
        <v>212</v>
      </c>
      <c r="I249">
        <v>1.8499999999999999E-2</v>
      </c>
      <c r="J249">
        <v>0.34300000000000003</v>
      </c>
      <c r="K249">
        <v>1.42</v>
      </c>
      <c r="L249" t="s">
        <v>61</v>
      </c>
      <c r="M249" t="s">
        <v>213</v>
      </c>
      <c r="N249">
        <v>0.40699999999999997</v>
      </c>
      <c r="O249">
        <v>6.89</v>
      </c>
      <c r="P249">
        <v>-65.900000000000006</v>
      </c>
      <c r="R249" s="4">
        <v>1</v>
      </c>
      <c r="S249" s="4">
        <v>1</v>
      </c>
      <c r="T249" s="4"/>
      <c r="U249" s="4">
        <f t="shared" si="51"/>
        <v>1.42</v>
      </c>
      <c r="V249" s="4">
        <f t="shared" si="52"/>
        <v>1.42</v>
      </c>
      <c r="W249" s="4">
        <f t="shared" si="53"/>
        <v>1.42</v>
      </c>
      <c r="AB249" s="7"/>
      <c r="AC249" s="7"/>
      <c r="AD249" s="4">
        <v>1</v>
      </c>
      <c r="AE249" s="4"/>
      <c r="AF249" s="24">
        <f t="shared" si="44"/>
        <v>-65.900000000000006</v>
      </c>
      <c r="AG249" s="6">
        <f t="shared" si="43"/>
        <v>-65.900000000000006</v>
      </c>
      <c r="AH249" s="4">
        <f t="shared" si="45"/>
        <v>-65.900000000000006</v>
      </c>
      <c r="AM249" s="7"/>
      <c r="AN249" s="7"/>
      <c r="AP249" s="4">
        <v>227</v>
      </c>
      <c r="AQ249" s="4"/>
      <c r="AR249" s="4"/>
    </row>
    <row r="250" spans="1:44" x14ac:dyDescent="0.2">
      <c r="A250" s="1">
        <v>44126</v>
      </c>
      <c r="B250" t="s">
        <v>431</v>
      </c>
      <c r="C250" t="s">
        <v>422</v>
      </c>
      <c r="D250" t="s">
        <v>423</v>
      </c>
      <c r="E250">
        <v>1</v>
      </c>
      <c r="F250">
        <v>1</v>
      </c>
      <c r="G250" t="s">
        <v>60</v>
      </c>
      <c r="H250" t="s">
        <v>212</v>
      </c>
      <c r="I250">
        <v>2.86</v>
      </c>
      <c r="J250">
        <v>51</v>
      </c>
      <c r="K250">
        <v>90.4</v>
      </c>
      <c r="L250" t="s">
        <v>61</v>
      </c>
      <c r="M250" t="s">
        <v>213</v>
      </c>
      <c r="N250">
        <v>1.29</v>
      </c>
      <c r="O250">
        <v>21.9</v>
      </c>
      <c r="P250">
        <v>1070</v>
      </c>
      <c r="Q250" s="4">
        <f>100*O250/O251</f>
        <v>95.217391304347828</v>
      </c>
      <c r="R250" s="4">
        <v>1</v>
      </c>
      <c r="S250" s="4">
        <v>1</v>
      </c>
      <c r="T250" s="4"/>
      <c r="U250" s="4">
        <f t="shared" si="51"/>
        <v>90.4</v>
      </c>
      <c r="V250" s="4">
        <f t="shared" si="52"/>
        <v>90.4</v>
      </c>
      <c r="W250" s="4">
        <f t="shared" si="53"/>
        <v>90.4</v>
      </c>
      <c r="AD250" s="4">
        <v>1</v>
      </c>
      <c r="AE250" s="4"/>
      <c r="AF250" s="24">
        <f t="shared" si="44"/>
        <v>1070</v>
      </c>
      <c r="AG250" s="6">
        <f t="shared" si="43"/>
        <v>1070</v>
      </c>
      <c r="AH250" s="4">
        <f t="shared" si="45"/>
        <v>1070</v>
      </c>
      <c r="AP250" s="4">
        <v>228</v>
      </c>
      <c r="AQ250" s="4"/>
      <c r="AR250" s="4"/>
    </row>
    <row r="251" spans="1:44" x14ac:dyDescent="0.2">
      <c r="A251" s="1">
        <v>44126</v>
      </c>
      <c r="B251" t="s">
        <v>431</v>
      </c>
      <c r="C251" t="s">
        <v>424</v>
      </c>
      <c r="D251" t="s">
        <v>425</v>
      </c>
      <c r="E251">
        <v>1</v>
      </c>
      <c r="F251">
        <v>1</v>
      </c>
      <c r="G251" t="s">
        <v>60</v>
      </c>
      <c r="H251" t="s">
        <v>212</v>
      </c>
      <c r="I251">
        <v>0.113</v>
      </c>
      <c r="J251">
        <v>1.38</v>
      </c>
      <c r="K251">
        <v>33.799999999999997</v>
      </c>
      <c r="L251" t="s">
        <v>61</v>
      </c>
      <c r="M251" t="s">
        <v>213</v>
      </c>
      <c r="N251">
        <v>1.36</v>
      </c>
      <c r="O251">
        <v>23</v>
      </c>
      <c r="P251">
        <v>1150</v>
      </c>
      <c r="R251" s="4">
        <v>1</v>
      </c>
      <c r="S251" s="4">
        <v>1</v>
      </c>
      <c r="T251" s="4"/>
      <c r="U251" s="4">
        <f t="shared" si="51"/>
        <v>33.799999999999997</v>
      </c>
      <c r="V251" s="4">
        <f t="shared" si="52"/>
        <v>33.799999999999997</v>
      </c>
      <c r="W251" s="4">
        <f t="shared" si="53"/>
        <v>33.799999999999997</v>
      </c>
      <c r="X251" s="5"/>
      <c r="Y251" s="5"/>
      <c r="AD251" s="4">
        <v>1</v>
      </c>
      <c r="AE251" s="4"/>
      <c r="AF251" s="24">
        <f t="shared" si="44"/>
        <v>1150</v>
      </c>
      <c r="AG251" s="6">
        <f t="shared" si="43"/>
        <v>1150</v>
      </c>
      <c r="AH251" s="4">
        <f t="shared" si="45"/>
        <v>1150</v>
      </c>
      <c r="AI251" s="5"/>
      <c r="AJ251" s="5"/>
      <c r="AP251" s="4">
        <v>229</v>
      </c>
      <c r="AQ251" s="4"/>
      <c r="AR251" s="4"/>
    </row>
    <row r="252" spans="1:44" x14ac:dyDescent="0.2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P252" s="4">
        <v>230</v>
      </c>
      <c r="AQ252" s="4"/>
      <c r="AR252" s="4"/>
    </row>
    <row r="253" spans="1:44" x14ac:dyDescent="0.2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44" x14ac:dyDescent="0.2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44" x14ac:dyDescent="0.2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44" x14ac:dyDescent="0.2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34" x14ac:dyDescent="0.2">
      <c r="A257" s="1"/>
      <c r="R257" s="4"/>
      <c r="S257" s="4"/>
      <c r="T257" s="4"/>
      <c r="U257" s="4"/>
      <c r="V257" s="4"/>
      <c r="W257" s="4"/>
      <c r="AD257" s="4"/>
      <c r="AE257" s="4"/>
      <c r="AF257" s="4"/>
      <c r="AG257" s="4"/>
      <c r="AH257" s="4"/>
    </row>
    <row r="258" spans="1:34" x14ac:dyDescent="0.2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34" x14ac:dyDescent="0.2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34" x14ac:dyDescent="0.2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34" x14ac:dyDescent="0.2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</row>
    <row r="262" spans="1:34" x14ac:dyDescent="0.2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34" x14ac:dyDescent="0.2">
      <c r="A263" s="1"/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</row>
    <row r="264" spans="1:34" x14ac:dyDescent="0.2">
      <c r="A264" s="1"/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</row>
    <row r="265" spans="1:34" x14ac:dyDescent="0.2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34" x14ac:dyDescent="0.2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34" x14ac:dyDescent="0.2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34" x14ac:dyDescent="0.2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34" x14ac:dyDescent="0.2">
      <c r="A269" s="1"/>
      <c r="R269" s="4"/>
      <c r="S269" s="4"/>
      <c r="T269" s="4"/>
      <c r="U269" s="4"/>
      <c r="V269" s="4"/>
      <c r="W269" s="4"/>
      <c r="AD269" s="4"/>
      <c r="AE269" s="4"/>
      <c r="AF269" s="4"/>
      <c r="AG269" s="4"/>
      <c r="AH269" s="4"/>
    </row>
    <row r="270" spans="1:34" x14ac:dyDescent="0.2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34" x14ac:dyDescent="0.2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34" x14ac:dyDescent="0.2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 x14ac:dyDescent="0.2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</row>
    <row r="274" spans="1:40" x14ac:dyDescent="0.2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 x14ac:dyDescent="0.2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 x14ac:dyDescent="0.2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 x14ac:dyDescent="0.2">
      <c r="A277" s="1"/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</row>
    <row r="278" spans="1:40" x14ac:dyDescent="0.2">
      <c r="A278" s="1"/>
      <c r="R278" s="4"/>
      <c r="S278" s="4"/>
      <c r="T278" s="4"/>
      <c r="U278" s="4"/>
      <c r="V278" s="4"/>
      <c r="W278" s="4"/>
      <c r="AD278" s="4"/>
      <c r="AE278" s="4"/>
      <c r="AF278" s="4"/>
      <c r="AG278" s="4"/>
      <c r="AH278" s="4"/>
    </row>
    <row r="279" spans="1:40" x14ac:dyDescent="0.2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 x14ac:dyDescent="0.2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 x14ac:dyDescent="0.2">
      <c r="A281" s="1"/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</row>
    <row r="282" spans="1:40" x14ac:dyDescent="0.2">
      <c r="A282" s="1"/>
      <c r="R282" s="4"/>
      <c r="S282" s="4"/>
      <c r="T282" s="4"/>
      <c r="U282" s="4"/>
      <c r="V282" s="4"/>
      <c r="W282" s="4"/>
      <c r="X282" s="5"/>
      <c r="Y282" s="5"/>
      <c r="AD282" s="4"/>
      <c r="AE282" s="4"/>
      <c r="AF282" s="4"/>
      <c r="AG282" s="4"/>
      <c r="AH282" s="4"/>
      <c r="AI282" s="5"/>
      <c r="AJ282" s="5"/>
    </row>
    <row r="283" spans="1:40" x14ac:dyDescent="0.2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 x14ac:dyDescent="0.2">
      <c r="A284" s="1"/>
      <c r="R284" s="4"/>
      <c r="S284" s="4"/>
      <c r="T284" s="4"/>
      <c r="U284" s="4"/>
      <c r="V284" s="4"/>
      <c r="W284" s="4"/>
      <c r="Z284" s="7"/>
      <c r="AA284" s="7"/>
      <c r="AD284" s="4"/>
      <c r="AE284" s="4"/>
      <c r="AF284" s="4"/>
      <c r="AG284" s="4"/>
      <c r="AH284" s="4"/>
      <c r="AK284" s="7"/>
      <c r="AL284" s="7"/>
    </row>
    <row r="285" spans="1:40" x14ac:dyDescent="0.2">
      <c r="A285" s="1"/>
      <c r="R285" s="4"/>
      <c r="S285" s="4"/>
      <c r="T285" s="4"/>
      <c r="U285" s="4"/>
      <c r="V285" s="4"/>
      <c r="W285" s="4"/>
      <c r="AB285" s="7"/>
      <c r="AC285" s="7"/>
      <c r="AD285" s="4"/>
      <c r="AE285" s="4"/>
      <c r="AF285" s="4"/>
      <c r="AG285" s="4"/>
      <c r="AH285" s="4"/>
      <c r="AM285" s="7"/>
      <c r="AN285" s="7"/>
    </row>
    <row r="286" spans="1:40" x14ac:dyDescent="0.2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 x14ac:dyDescent="0.2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 x14ac:dyDescent="0.2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40" x14ac:dyDescent="0.2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40" x14ac:dyDescent="0.2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40" x14ac:dyDescent="0.2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</row>
    <row r="292" spans="1:40" x14ac:dyDescent="0.2">
      <c r="A292" s="1"/>
      <c r="R292" s="4"/>
      <c r="S292" s="4"/>
      <c r="T292" s="4"/>
      <c r="U292" s="4"/>
      <c r="V292" s="4"/>
      <c r="W292" s="4"/>
      <c r="AD292" s="4"/>
      <c r="AE292" s="4"/>
      <c r="AF292" s="4"/>
      <c r="AG292" s="4"/>
      <c r="AH292" s="4"/>
    </row>
    <row r="293" spans="1:40" x14ac:dyDescent="0.2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40" x14ac:dyDescent="0.2">
      <c r="A294" s="1"/>
      <c r="R294" s="4"/>
      <c r="S294" s="4"/>
      <c r="T294" s="4"/>
      <c r="U294" s="4"/>
      <c r="V294" s="4"/>
      <c r="W294" s="4"/>
      <c r="X294" s="5"/>
      <c r="Y294" s="5"/>
      <c r="AD294" s="4"/>
      <c r="AE294" s="4"/>
      <c r="AF294" s="4"/>
      <c r="AG294" s="4"/>
      <c r="AH294" s="4"/>
      <c r="AI294" s="5"/>
      <c r="AJ294" s="5"/>
    </row>
    <row r="295" spans="1:40" x14ac:dyDescent="0.2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40" x14ac:dyDescent="0.2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40" x14ac:dyDescent="0.2">
      <c r="A297" s="1"/>
      <c r="R297" s="4"/>
      <c r="S297" s="4"/>
      <c r="T297" s="4"/>
      <c r="U297" s="4"/>
      <c r="V297" s="4"/>
      <c r="W297" s="4"/>
      <c r="AD297" s="4"/>
      <c r="AE297" s="4"/>
      <c r="AF297" s="4"/>
      <c r="AG297" s="4"/>
      <c r="AH297" s="4"/>
    </row>
    <row r="298" spans="1:40" x14ac:dyDescent="0.2">
      <c r="A298" s="1"/>
      <c r="R298" s="4"/>
      <c r="S298" s="4"/>
      <c r="T298" s="4"/>
      <c r="U298" s="4"/>
      <c r="V298" s="4"/>
      <c r="W298" s="4"/>
      <c r="Z298" s="7"/>
      <c r="AA298" s="7"/>
      <c r="AD298" s="4"/>
      <c r="AE298" s="4"/>
      <c r="AF298" s="4"/>
      <c r="AG298" s="4"/>
      <c r="AH298" s="4"/>
      <c r="AK298" s="7"/>
      <c r="AL298" s="7"/>
    </row>
    <row r="299" spans="1:40" x14ac:dyDescent="0.2">
      <c r="A299" s="1"/>
      <c r="R299" s="4"/>
      <c r="S299" s="4"/>
      <c r="T299" s="4"/>
      <c r="U299" s="4"/>
      <c r="V299" s="4"/>
      <c r="W299" s="4"/>
      <c r="AB299" s="7"/>
      <c r="AC299" s="7"/>
      <c r="AD299" s="4"/>
      <c r="AE299" s="4"/>
      <c r="AF299" s="4"/>
      <c r="AG299" s="4"/>
      <c r="AH299" s="4"/>
      <c r="AM299" s="7"/>
      <c r="AN299" s="7"/>
    </row>
    <row r="300" spans="1:40" x14ac:dyDescent="0.2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40" x14ac:dyDescent="0.2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40" x14ac:dyDescent="0.2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  <row r="303" spans="1:40" x14ac:dyDescent="0.2">
      <c r="A303" s="1"/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</row>
    <row r="304" spans="1:40" x14ac:dyDescent="0.2">
      <c r="A304" s="1"/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</row>
    <row r="305" spans="1:40" x14ac:dyDescent="0.2">
      <c r="A305" s="1"/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</row>
    <row r="306" spans="1:40" x14ac:dyDescent="0.2">
      <c r="A306" s="1"/>
      <c r="R306" s="4"/>
      <c r="S306" s="4"/>
      <c r="T306" s="4"/>
      <c r="U306" s="4"/>
      <c r="V306" s="4"/>
      <c r="W306" s="4"/>
      <c r="X306" s="5"/>
      <c r="Y306" s="5"/>
      <c r="AD306" s="4"/>
      <c r="AE306" s="4"/>
      <c r="AF306" s="4"/>
      <c r="AG306" s="4"/>
      <c r="AH306" s="4"/>
      <c r="AI306" s="5"/>
      <c r="AJ306" s="5"/>
    </row>
    <row r="307" spans="1:40" x14ac:dyDescent="0.2">
      <c r="A307" s="1"/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</row>
    <row r="308" spans="1:40" x14ac:dyDescent="0.2">
      <c r="A308" s="1"/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</row>
    <row r="309" spans="1:40" x14ac:dyDescent="0.2">
      <c r="A309" s="1"/>
      <c r="R309" s="4"/>
      <c r="S309" s="4"/>
      <c r="T309" s="4"/>
      <c r="U309" s="4"/>
      <c r="V309" s="4"/>
      <c r="W309" s="4"/>
      <c r="AD309" s="4"/>
      <c r="AE309" s="4"/>
      <c r="AF309" s="4"/>
      <c r="AG309" s="4"/>
      <c r="AH309" s="4"/>
    </row>
    <row r="310" spans="1:40" x14ac:dyDescent="0.2">
      <c r="A310" s="1"/>
      <c r="R310" s="4"/>
      <c r="S310" s="4"/>
      <c r="T310" s="4"/>
      <c r="U310" s="4"/>
      <c r="V310" s="4"/>
      <c r="W310" s="4"/>
      <c r="AD310" s="4"/>
      <c r="AE310" s="4"/>
      <c r="AF310" s="4"/>
      <c r="AG310" s="4"/>
      <c r="AH310" s="4"/>
    </row>
    <row r="311" spans="1:40" x14ac:dyDescent="0.2">
      <c r="A311" s="1"/>
      <c r="R311" s="4"/>
      <c r="S311" s="4"/>
      <c r="T311" s="4"/>
      <c r="U311" s="4"/>
      <c r="V311" s="4"/>
      <c r="W311" s="4"/>
      <c r="AD311" s="4"/>
      <c r="AE311" s="4"/>
      <c r="AF311" s="4"/>
      <c r="AG311" s="4"/>
      <c r="AH311" s="4"/>
    </row>
    <row r="312" spans="1:40" x14ac:dyDescent="0.2">
      <c r="A312" s="1"/>
      <c r="R312" s="4"/>
      <c r="S312" s="4"/>
      <c r="T312" s="4"/>
      <c r="U312" s="4"/>
      <c r="V312" s="4"/>
      <c r="W312" s="4"/>
      <c r="Z312" s="7"/>
      <c r="AA312" s="7"/>
      <c r="AD312" s="4"/>
      <c r="AE312" s="4"/>
      <c r="AF312" s="4"/>
      <c r="AG312" s="4"/>
      <c r="AH312" s="4"/>
      <c r="AK312" s="7"/>
      <c r="AL312" s="7"/>
    </row>
    <row r="313" spans="1:40" x14ac:dyDescent="0.2">
      <c r="A313" s="1"/>
      <c r="R313" s="4"/>
      <c r="S313" s="4"/>
      <c r="T313" s="4"/>
      <c r="U313" s="4"/>
      <c r="V313" s="4"/>
      <c r="W313" s="4"/>
      <c r="AB313" s="7"/>
      <c r="AC313" s="7"/>
      <c r="AD313" s="4"/>
      <c r="AE313" s="4"/>
      <c r="AF313" s="4"/>
      <c r="AG313" s="4"/>
      <c r="AH313" s="4"/>
      <c r="AM313" s="7"/>
      <c r="AN313" s="7"/>
    </row>
    <row r="314" spans="1:40" x14ac:dyDescent="0.2">
      <c r="A314" s="1"/>
      <c r="R314" s="4"/>
      <c r="S314" s="4"/>
      <c r="T314" s="4"/>
      <c r="U314" s="4"/>
      <c r="V314" s="4"/>
      <c r="W314" s="4"/>
      <c r="AD314" s="4"/>
      <c r="AE314" s="4"/>
      <c r="AF314" s="4"/>
      <c r="AG314" s="4"/>
      <c r="AH314" s="4"/>
    </row>
    <row r="315" spans="1:40" x14ac:dyDescent="0.2">
      <c r="A315" s="1"/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</row>
    <row r="316" spans="1:40" x14ac:dyDescent="0.2">
      <c r="A316" s="1"/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</row>
    <row r="317" spans="1:40" x14ac:dyDescent="0.2">
      <c r="A317" s="1"/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</row>
    <row r="318" spans="1:40" x14ac:dyDescent="0.2">
      <c r="A318" s="1"/>
      <c r="R318" s="4"/>
      <c r="S318" s="4"/>
      <c r="T318" s="4"/>
      <c r="U318" s="4"/>
      <c r="V318" s="4"/>
      <c r="W318" s="4"/>
      <c r="X318" s="5"/>
      <c r="Y318" s="5"/>
      <c r="AD318" s="4"/>
      <c r="AE318" s="4"/>
      <c r="AF318" s="4"/>
      <c r="AG318" s="4"/>
      <c r="AH318" s="4"/>
      <c r="AI318" s="5"/>
      <c r="AJ318" s="5"/>
    </row>
    <row r="319" spans="1:40" x14ac:dyDescent="0.2">
      <c r="A319" s="1"/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</row>
    <row r="320" spans="1:40" x14ac:dyDescent="0.2">
      <c r="A320" s="1"/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</row>
    <row r="321" spans="1:40" x14ac:dyDescent="0.2">
      <c r="A321" s="1"/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</row>
    <row r="322" spans="1:40" x14ac:dyDescent="0.2">
      <c r="A322" s="1"/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</row>
    <row r="323" spans="1:40" x14ac:dyDescent="0.2">
      <c r="A323" s="1"/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</row>
    <row r="324" spans="1:40" x14ac:dyDescent="0.2">
      <c r="A324" s="1"/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</row>
    <row r="325" spans="1:40" x14ac:dyDescent="0.2">
      <c r="A325" s="1"/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</row>
    <row r="326" spans="1:40" x14ac:dyDescent="0.2">
      <c r="A326" s="1"/>
      <c r="R326" s="4"/>
      <c r="S326" s="4"/>
      <c r="T326" s="4"/>
      <c r="U326" s="4"/>
      <c r="V326" s="4"/>
      <c r="W326" s="4"/>
      <c r="Z326" s="7"/>
      <c r="AA326" s="7"/>
      <c r="AD326" s="4"/>
      <c r="AE326" s="4"/>
      <c r="AF326" s="4"/>
      <c r="AG326" s="4"/>
      <c r="AH326" s="4"/>
      <c r="AK326" s="7"/>
      <c r="AL326" s="7"/>
    </row>
    <row r="327" spans="1:40" x14ac:dyDescent="0.2">
      <c r="A327" s="1"/>
      <c r="R327" s="4"/>
      <c r="S327" s="4"/>
      <c r="T327" s="4"/>
      <c r="U327" s="4"/>
      <c r="V327" s="4"/>
      <c r="W327" s="4"/>
      <c r="AB327" s="7"/>
      <c r="AC327" s="7"/>
      <c r="AD327" s="4"/>
      <c r="AE327" s="4"/>
      <c r="AF327" s="4"/>
      <c r="AG327" s="4"/>
      <c r="AH327" s="4"/>
      <c r="AM327" s="7"/>
      <c r="AN327" s="7"/>
    </row>
    <row r="328" spans="1:40" x14ac:dyDescent="0.2">
      <c r="A328" s="1"/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</row>
    <row r="329" spans="1:40" x14ac:dyDescent="0.2">
      <c r="A329" s="1"/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</row>
    <row r="330" spans="1:40" x14ac:dyDescent="0.2">
      <c r="A330" s="1"/>
      <c r="R330" s="4"/>
      <c r="S330" s="4"/>
      <c r="T330" s="4"/>
      <c r="U330" s="4"/>
      <c r="V330" s="4"/>
      <c r="W330" s="4"/>
      <c r="X330" s="5"/>
      <c r="Y330" s="5"/>
      <c r="AD330" s="4"/>
      <c r="AE330" s="4"/>
      <c r="AF330" s="4"/>
      <c r="AG330" s="4"/>
      <c r="AH330" s="4"/>
      <c r="AI330" s="5"/>
      <c r="AJ330" s="5"/>
    </row>
    <row r="331" spans="1:40" x14ac:dyDescent="0.2">
      <c r="A331" s="1"/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</row>
    <row r="332" spans="1:40" x14ac:dyDescent="0.2">
      <c r="A332" s="1"/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</row>
    <row r="333" spans="1:40" x14ac:dyDescent="0.2">
      <c r="A333" s="1"/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</row>
    <row r="334" spans="1:40" x14ac:dyDescent="0.2">
      <c r="A334" s="1"/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</row>
    <row r="335" spans="1:40" x14ac:dyDescent="0.2">
      <c r="A335" s="1"/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</row>
    <row r="336" spans="1:40" x14ac:dyDescent="0.2">
      <c r="A336" s="1"/>
      <c r="R336" s="4"/>
      <c r="S336" s="4"/>
      <c r="T336" s="4"/>
      <c r="U336" s="4"/>
      <c r="V336" s="4"/>
      <c r="W336" s="4"/>
      <c r="AD336" s="4"/>
      <c r="AE336" s="4"/>
      <c r="AF336" s="4"/>
      <c r="AG336" s="4"/>
      <c r="AH336" s="4"/>
    </row>
    <row r="337" spans="1:36" x14ac:dyDescent="0.2">
      <c r="A337" s="1"/>
      <c r="R337" s="4"/>
      <c r="S337" s="4"/>
      <c r="T337" s="4"/>
      <c r="U337" s="4"/>
      <c r="V337" s="4"/>
      <c r="W337" s="4"/>
      <c r="AD337" s="4"/>
      <c r="AE337" s="4"/>
      <c r="AF337" s="4"/>
      <c r="AG337" s="4"/>
      <c r="AH337" s="4"/>
    </row>
    <row r="338" spans="1:36" x14ac:dyDescent="0.2">
      <c r="A338" s="1"/>
      <c r="R338" s="4"/>
      <c r="S338" s="4"/>
      <c r="T338" s="4"/>
      <c r="U338" s="4"/>
      <c r="V338" s="4"/>
      <c r="W338" s="4"/>
      <c r="AD338" s="4"/>
      <c r="AE338" s="4"/>
      <c r="AF338" s="4"/>
      <c r="AG338" s="4"/>
      <c r="AH338" s="4"/>
    </row>
    <row r="339" spans="1:36" x14ac:dyDescent="0.2">
      <c r="A339" s="1"/>
      <c r="R339" s="4"/>
      <c r="S339" s="4"/>
      <c r="T339" s="4"/>
      <c r="U339" s="4"/>
      <c r="V339" s="4"/>
      <c r="W339" s="4"/>
      <c r="AD339" s="4"/>
      <c r="AE339" s="4"/>
      <c r="AF339" s="4"/>
      <c r="AG339" s="4"/>
      <c r="AH339" s="4"/>
    </row>
    <row r="340" spans="1:36" x14ac:dyDescent="0.2">
      <c r="A340" s="1"/>
      <c r="R340" s="4"/>
      <c r="S340" s="4"/>
      <c r="T340" s="4"/>
      <c r="U340" s="4"/>
      <c r="V340" s="4"/>
      <c r="W340" s="4"/>
      <c r="AD340" s="4"/>
      <c r="AE340" s="4"/>
      <c r="AF340" s="4"/>
      <c r="AG340" s="4"/>
      <c r="AH340" s="4"/>
    </row>
    <row r="341" spans="1:36" x14ac:dyDescent="0.2">
      <c r="A341" s="1"/>
      <c r="R341" s="4"/>
      <c r="S341" s="4"/>
      <c r="T341" s="4"/>
      <c r="U341" s="4"/>
      <c r="V341" s="4"/>
      <c r="W341" s="4"/>
      <c r="AD341" s="4"/>
      <c r="AE341" s="4"/>
      <c r="AF341" s="4"/>
      <c r="AG341" s="4"/>
      <c r="AH341" s="4"/>
    </row>
    <row r="342" spans="1:36" x14ac:dyDescent="0.2">
      <c r="A342" s="1"/>
      <c r="R342" s="4"/>
      <c r="S342" s="4"/>
      <c r="T342" s="4"/>
      <c r="U342" s="4"/>
      <c r="V342" s="4"/>
      <c r="W342" s="4"/>
      <c r="AD342" s="4"/>
      <c r="AE342" s="4"/>
      <c r="AF342" s="4"/>
      <c r="AG342" s="4"/>
      <c r="AH342" s="4"/>
    </row>
    <row r="343" spans="1:36" x14ac:dyDescent="0.2">
      <c r="A343" s="1"/>
      <c r="R343" s="4"/>
      <c r="S343" s="4"/>
      <c r="T343" s="4"/>
      <c r="U343" s="4"/>
      <c r="V343" s="4"/>
      <c r="W343" s="4"/>
      <c r="AD343" s="4"/>
      <c r="AE343" s="4"/>
      <c r="AF343" s="4"/>
      <c r="AG343" s="4"/>
      <c r="AH343" s="4"/>
    </row>
    <row r="344" spans="1:36" x14ac:dyDescent="0.2">
      <c r="A344" s="1"/>
      <c r="R344" s="4"/>
      <c r="S344" s="4"/>
      <c r="T344" s="4"/>
      <c r="U344" s="4"/>
      <c r="V344" s="4"/>
      <c r="W344" s="4"/>
      <c r="AD344" s="4"/>
      <c r="AE344" s="4"/>
      <c r="AF344" s="4"/>
      <c r="AG344" s="4"/>
      <c r="AH344" s="4"/>
    </row>
    <row r="345" spans="1:36" x14ac:dyDescent="0.2">
      <c r="A345" s="1"/>
      <c r="R345" s="4"/>
      <c r="S345" s="4"/>
      <c r="T345" s="4"/>
      <c r="U345" s="4"/>
      <c r="V345" s="4"/>
      <c r="W345" s="4"/>
      <c r="AD345" s="4"/>
      <c r="AE345" s="4"/>
      <c r="AF345" s="4"/>
      <c r="AG345" s="4"/>
      <c r="AH345" s="4"/>
    </row>
    <row r="346" spans="1:36" x14ac:dyDescent="0.2">
      <c r="A346" s="1"/>
      <c r="R346" s="4"/>
      <c r="S346" s="4"/>
      <c r="T346" s="4"/>
      <c r="U346" s="4"/>
      <c r="V346" s="4"/>
      <c r="W346" s="4"/>
      <c r="X346" s="5"/>
      <c r="Y346" s="5"/>
      <c r="AD346" s="4"/>
      <c r="AE346" s="4"/>
      <c r="AF346" s="4"/>
      <c r="AG346" s="4"/>
      <c r="AH346" s="4"/>
      <c r="AI346" s="5"/>
      <c r="AJ346" s="5"/>
    </row>
    <row r="347" spans="1:36" x14ac:dyDescent="0.2">
      <c r="A347" s="1"/>
      <c r="R347" s="4"/>
      <c r="S347" s="4"/>
      <c r="T347" s="4"/>
      <c r="U347" s="4"/>
      <c r="V347" s="4"/>
      <c r="W347" s="4"/>
      <c r="AD347" s="4"/>
      <c r="AE347" s="4"/>
      <c r="AF347" s="4"/>
      <c r="AG347" s="4"/>
      <c r="AH347" s="4"/>
    </row>
    <row r="348" spans="1:36" x14ac:dyDescent="0.2">
      <c r="A348" s="1"/>
      <c r="R348" s="4"/>
      <c r="S348" s="4"/>
      <c r="T348" s="4"/>
      <c r="U348" s="4"/>
      <c r="V348" s="4"/>
      <c r="W348" s="4"/>
      <c r="AD348" s="4"/>
      <c r="AE348" s="4"/>
      <c r="AF348" s="4"/>
      <c r="AG348" s="4"/>
      <c r="AH348" s="4"/>
    </row>
    <row r="349" spans="1:36" x14ac:dyDescent="0.2">
      <c r="A349" s="1"/>
      <c r="R349" s="4"/>
      <c r="S349" s="4"/>
      <c r="T349" s="4"/>
      <c r="U349" s="4"/>
      <c r="V349" s="4"/>
      <c r="W349" s="4"/>
      <c r="AD349" s="4"/>
      <c r="AE349" s="4"/>
      <c r="AF349" s="4"/>
      <c r="AG349" s="4"/>
      <c r="AH349" s="4"/>
    </row>
    <row r="350" spans="1:36" x14ac:dyDescent="0.2">
      <c r="A350" s="1"/>
      <c r="R350" s="4"/>
      <c r="S350" s="4"/>
      <c r="T350" s="4"/>
      <c r="U350" s="4"/>
      <c r="V350" s="4"/>
      <c r="W350" s="4"/>
      <c r="AD350" s="4"/>
      <c r="AE350" s="4"/>
      <c r="AF350" s="4"/>
      <c r="AG350" s="4"/>
      <c r="AH350" s="4"/>
    </row>
    <row r="351" spans="1:36" x14ac:dyDescent="0.2">
      <c r="A351" s="1"/>
      <c r="R351" s="4"/>
      <c r="S351" s="4"/>
      <c r="T351" s="4"/>
      <c r="U351" s="4"/>
      <c r="V351" s="4"/>
      <c r="W351" s="4"/>
      <c r="AD351" s="4"/>
      <c r="AE351" s="4"/>
      <c r="AF351" s="4"/>
      <c r="AG351" s="4"/>
      <c r="AH351" s="4"/>
    </row>
  </sheetData>
  <conditionalFormatting sqref="Q3:Q9">
    <cfRule type="cellIs" dxfId="3" priority="2" operator="greaterThan">
      <formula>18</formula>
    </cfRule>
  </conditionalFormatting>
  <conditionalFormatting sqref="K54:K251">
    <cfRule type="cellIs" dxfId="2" priority="1" operator="greaterThan">
      <formula>180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for export</vt:lpstr>
      <vt:lpstr>Notes</vt:lpstr>
      <vt:lpstr>QAQC 1st try</vt:lpstr>
      <vt:lpstr>IDs</vt:lpstr>
      <vt:lpstr>Method Checks Revised</vt:lpstr>
      <vt:lpstr>changes over run 1</vt:lpstr>
      <vt:lpstr>r data</vt:lpstr>
      <vt:lpstr>QAQC 2nd try</vt:lpstr>
      <vt:lpstr>changes over run 2</vt:lpstr>
      <vt:lpstr>overplots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2020-03-26T17:29:07Z</cp:lastPrinted>
  <dcterms:created xsi:type="dcterms:W3CDTF">2019-09-17T18:32:24Z</dcterms:created>
  <dcterms:modified xsi:type="dcterms:W3CDTF">2020-12-17T21:07:03Z</dcterms:modified>
</cp:coreProperties>
</file>