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_TNTP/2020/"/>
    </mc:Choice>
  </mc:AlternateContent>
  <xr:revisionPtr revIDLastSave="0" documentId="13_ncr:1_{78A3962C-1A5C-5B45-895E-BC8F15E1360F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data for expot" sheetId="22" r:id="rId1"/>
    <sheet name="QAQC w IDs" sheetId="21" r:id="rId2"/>
    <sheet name="QAQC" sheetId="18" r:id="rId3"/>
    <sheet name="method check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2" l="1"/>
  <c r="AB227" i="21"/>
  <c r="K53" i="17"/>
  <c r="P53" i="17"/>
  <c r="W53" i="17"/>
  <c r="AH53" i="17"/>
  <c r="P11" i="17"/>
  <c r="AH242" i="21" l="1"/>
  <c r="AG242" i="21"/>
  <c r="AF242" i="21"/>
  <c r="V242" i="21"/>
  <c r="U242" i="21"/>
  <c r="W242" i="21" s="1"/>
  <c r="AF241" i="21"/>
  <c r="AH241" i="21" s="1"/>
  <c r="U241" i="21"/>
  <c r="Q241" i="21"/>
  <c r="AF240" i="21"/>
  <c r="W240" i="21"/>
  <c r="V240" i="21"/>
  <c r="U240" i="21"/>
  <c r="AH239" i="21"/>
  <c r="AG239" i="21"/>
  <c r="AF239" i="21"/>
  <c r="U239" i="21"/>
  <c r="W239" i="21" s="1"/>
  <c r="AF238" i="21"/>
  <c r="U238" i="21"/>
  <c r="W238" i="21" s="1"/>
  <c r="AF237" i="21"/>
  <c r="AH237" i="21" s="1"/>
  <c r="U237" i="21"/>
  <c r="W237" i="21" s="1"/>
  <c r="AH236" i="21"/>
  <c r="AI236" i="21" s="1"/>
  <c r="AJ236" i="21" s="1"/>
  <c r="AG236" i="21"/>
  <c r="AF236" i="21"/>
  <c r="U236" i="21"/>
  <c r="W236" i="21" s="1"/>
  <c r="X236" i="21" s="1"/>
  <c r="Y236" i="21" s="1"/>
  <c r="AH235" i="21"/>
  <c r="AG235" i="21"/>
  <c r="AF235" i="21"/>
  <c r="U235" i="21"/>
  <c r="W235" i="21" s="1"/>
  <c r="AF234" i="21"/>
  <c r="U234" i="21"/>
  <c r="W234" i="21" s="1"/>
  <c r="AH233" i="21"/>
  <c r="AG233" i="21"/>
  <c r="AF233" i="21"/>
  <c r="U233" i="21"/>
  <c r="W233" i="21" s="1"/>
  <c r="AF232" i="21"/>
  <c r="V232" i="21"/>
  <c r="U232" i="21"/>
  <c r="W232" i="21" s="1"/>
  <c r="AH231" i="21"/>
  <c r="AG231" i="21"/>
  <c r="AF231" i="21"/>
  <c r="U231" i="21"/>
  <c r="W231" i="21" s="1"/>
  <c r="AF230" i="21"/>
  <c r="U230" i="21"/>
  <c r="W230" i="21" s="1"/>
  <c r="AF229" i="21"/>
  <c r="AH229" i="21" s="1"/>
  <c r="V229" i="21"/>
  <c r="U229" i="21"/>
  <c r="W229" i="21" s="1"/>
  <c r="AH228" i="21"/>
  <c r="AI228" i="21" s="1"/>
  <c r="AJ228" i="21" s="1"/>
  <c r="AG228" i="21"/>
  <c r="AF228" i="21"/>
  <c r="W228" i="21"/>
  <c r="X228" i="21" s="1"/>
  <c r="Y228" i="21" s="1"/>
  <c r="V228" i="21"/>
  <c r="U228" i="21"/>
  <c r="AF227" i="21"/>
  <c r="V227" i="21"/>
  <c r="U227" i="21"/>
  <c r="W227" i="21" s="1"/>
  <c r="AF226" i="21"/>
  <c r="AG226" i="21" s="1"/>
  <c r="U226" i="21"/>
  <c r="V226" i="21" s="1"/>
  <c r="AH225" i="21"/>
  <c r="AG225" i="21"/>
  <c r="AF225" i="21"/>
  <c r="V225" i="21"/>
  <c r="U225" i="21"/>
  <c r="W225" i="21" s="1"/>
  <c r="AF224" i="21"/>
  <c r="U224" i="21"/>
  <c r="W224" i="21" s="1"/>
  <c r="AH223" i="21"/>
  <c r="AG223" i="21"/>
  <c r="AF223" i="21"/>
  <c r="U223" i="21"/>
  <c r="W223" i="21" s="1"/>
  <c r="AF222" i="21"/>
  <c r="U222" i="21"/>
  <c r="V222" i="21" s="1"/>
  <c r="AH221" i="21"/>
  <c r="AG221" i="21"/>
  <c r="AF221" i="21"/>
  <c r="V221" i="21"/>
  <c r="U221" i="21"/>
  <c r="W221" i="21" s="1"/>
  <c r="AF220" i="21"/>
  <c r="U220" i="21"/>
  <c r="W220" i="21" s="1"/>
  <c r="AH219" i="21"/>
  <c r="AG219" i="21"/>
  <c r="AF219" i="21"/>
  <c r="U219" i="21"/>
  <c r="W219" i="21" s="1"/>
  <c r="AF218" i="21"/>
  <c r="U218" i="21"/>
  <c r="W218" i="21" s="1"/>
  <c r="AG217" i="21"/>
  <c r="AF217" i="21"/>
  <c r="AH217" i="21" s="1"/>
  <c r="V217" i="21"/>
  <c r="U217" i="21"/>
  <c r="W217" i="21" s="1"/>
  <c r="AF216" i="21"/>
  <c r="U216" i="21"/>
  <c r="W216" i="21" s="1"/>
  <c r="AF215" i="21"/>
  <c r="AG215" i="21" s="1"/>
  <c r="V215" i="21"/>
  <c r="U215" i="21"/>
  <c r="W215" i="21" s="1"/>
  <c r="AG214" i="21"/>
  <c r="AF214" i="21"/>
  <c r="AH214" i="21" s="1"/>
  <c r="AI214" i="21" s="1"/>
  <c r="AJ214" i="21" s="1"/>
  <c r="V214" i="21"/>
  <c r="U214" i="21"/>
  <c r="W214" i="21" s="1"/>
  <c r="X214" i="21" s="1"/>
  <c r="Y214" i="21" s="1"/>
  <c r="AF213" i="21"/>
  <c r="U213" i="21"/>
  <c r="W213" i="21" s="1"/>
  <c r="AH212" i="21"/>
  <c r="AG212" i="21"/>
  <c r="AF212" i="21"/>
  <c r="W212" i="21"/>
  <c r="V212" i="21"/>
  <c r="U212" i="21"/>
  <c r="AG211" i="21"/>
  <c r="AF211" i="21"/>
  <c r="AH211" i="21" s="1"/>
  <c r="V211" i="21"/>
  <c r="U211" i="21"/>
  <c r="W211" i="21" s="1"/>
  <c r="AF210" i="21"/>
  <c r="W210" i="21"/>
  <c r="V210" i="21"/>
  <c r="U210" i="21"/>
  <c r="AH209" i="21"/>
  <c r="AG209" i="21"/>
  <c r="AF209" i="21"/>
  <c r="U209" i="21"/>
  <c r="AF208" i="21"/>
  <c r="U208" i="21"/>
  <c r="W208" i="21" s="1"/>
  <c r="AG207" i="21"/>
  <c r="AF207" i="21"/>
  <c r="AH207" i="21" s="1"/>
  <c r="U207" i="21"/>
  <c r="AF206" i="21"/>
  <c r="U206" i="21"/>
  <c r="W206" i="21" s="1"/>
  <c r="AG205" i="21"/>
  <c r="AF205" i="21"/>
  <c r="AH205" i="21" s="1"/>
  <c r="U205" i="21"/>
  <c r="AF204" i="21"/>
  <c r="U204" i="21"/>
  <c r="W204" i="21" s="1"/>
  <c r="AF203" i="21"/>
  <c r="AH203" i="21" s="1"/>
  <c r="U203" i="21"/>
  <c r="AF202" i="21"/>
  <c r="W202" i="21"/>
  <c r="U202" i="21"/>
  <c r="V202" i="21" s="1"/>
  <c r="AH201" i="21"/>
  <c r="AG201" i="21"/>
  <c r="AF201" i="21"/>
  <c r="U201" i="21"/>
  <c r="AH200" i="21"/>
  <c r="AI200" i="21" s="1"/>
  <c r="AJ200" i="21" s="1"/>
  <c r="AG200" i="21"/>
  <c r="AF200" i="21"/>
  <c r="U200" i="21"/>
  <c r="AF199" i="21"/>
  <c r="U199" i="21"/>
  <c r="AH198" i="21"/>
  <c r="AG198" i="21"/>
  <c r="AF198" i="21"/>
  <c r="U198" i="21"/>
  <c r="V198" i="21" s="1"/>
  <c r="AF197" i="21"/>
  <c r="U197" i="21"/>
  <c r="W197" i="21" s="1"/>
  <c r="AF196" i="21"/>
  <c r="U196" i="21"/>
  <c r="AH195" i="21"/>
  <c r="AG195" i="21"/>
  <c r="AF195" i="21"/>
  <c r="U195" i="21"/>
  <c r="W195" i="21" s="1"/>
  <c r="AF194" i="21"/>
  <c r="W194" i="21"/>
  <c r="U194" i="21"/>
  <c r="V194" i="21" s="1"/>
  <c r="AH193" i="21"/>
  <c r="AG193" i="21"/>
  <c r="AF193" i="21"/>
  <c r="U193" i="21"/>
  <c r="W193" i="21" s="1"/>
  <c r="AF192" i="21"/>
  <c r="W192" i="21"/>
  <c r="U192" i="21"/>
  <c r="V192" i="21" s="1"/>
  <c r="AF191" i="21"/>
  <c r="AH191" i="21" s="1"/>
  <c r="U191" i="21"/>
  <c r="W191" i="21" s="1"/>
  <c r="AF190" i="21"/>
  <c r="U190" i="21"/>
  <c r="V190" i="21" s="1"/>
  <c r="AF189" i="21"/>
  <c r="U189" i="21"/>
  <c r="W189" i="21" s="1"/>
  <c r="AF188" i="21"/>
  <c r="U188" i="21"/>
  <c r="AH187" i="21"/>
  <c r="AG187" i="21"/>
  <c r="AF187" i="21"/>
  <c r="U187" i="21"/>
  <c r="W187" i="21" s="1"/>
  <c r="AF186" i="21"/>
  <c r="W186" i="21"/>
  <c r="U186" i="21"/>
  <c r="V186" i="21" s="1"/>
  <c r="Q186" i="21"/>
  <c r="AH185" i="21"/>
  <c r="AF185" i="21"/>
  <c r="AG185" i="21" s="1"/>
  <c r="U185" i="21"/>
  <c r="W185" i="21" s="1"/>
  <c r="AG184" i="21"/>
  <c r="AF184" i="21"/>
  <c r="AH184" i="21" s="1"/>
  <c r="U184" i="21"/>
  <c r="AF183" i="21"/>
  <c r="V183" i="21"/>
  <c r="U183" i="21"/>
  <c r="W183" i="21" s="1"/>
  <c r="AG182" i="21"/>
  <c r="AF182" i="21"/>
  <c r="AH182" i="21" s="1"/>
  <c r="U182" i="21"/>
  <c r="AF181" i="21"/>
  <c r="AG181" i="21" s="1"/>
  <c r="U181" i="21"/>
  <c r="W181" i="21" s="1"/>
  <c r="AG180" i="21"/>
  <c r="AF180" i="21"/>
  <c r="AH180" i="21" s="1"/>
  <c r="U180" i="21"/>
  <c r="AH179" i="21"/>
  <c r="AF179" i="21"/>
  <c r="AG179" i="21" s="1"/>
  <c r="U179" i="21"/>
  <c r="AG178" i="21"/>
  <c r="AF178" i="21"/>
  <c r="AH178" i="21" s="1"/>
  <c r="U178" i="21"/>
  <c r="AF177" i="21"/>
  <c r="U177" i="21"/>
  <c r="W177" i="21" s="1"/>
  <c r="AH176" i="21"/>
  <c r="AF176" i="21"/>
  <c r="AG176" i="21" s="1"/>
  <c r="U176" i="21"/>
  <c r="AF175" i="21"/>
  <c r="V175" i="21"/>
  <c r="U175" i="21"/>
  <c r="W175" i="21" s="1"/>
  <c r="AG174" i="21"/>
  <c r="AF174" i="21"/>
  <c r="AH174" i="21" s="1"/>
  <c r="U174" i="21"/>
  <c r="AF173" i="21"/>
  <c r="AG173" i="21" s="1"/>
  <c r="U173" i="21"/>
  <c r="W173" i="21" s="1"/>
  <c r="AG172" i="21"/>
  <c r="AF172" i="21"/>
  <c r="AH172" i="21" s="1"/>
  <c r="U172" i="21"/>
  <c r="AH171" i="21"/>
  <c r="AF171" i="21"/>
  <c r="AG171" i="21" s="1"/>
  <c r="U171" i="21"/>
  <c r="AG170" i="21"/>
  <c r="AF170" i="21"/>
  <c r="AH170" i="21" s="1"/>
  <c r="U170" i="21"/>
  <c r="AF169" i="21"/>
  <c r="U169" i="21"/>
  <c r="W169" i="21" s="1"/>
  <c r="AG168" i="21"/>
  <c r="AF168" i="21"/>
  <c r="AH168" i="21" s="1"/>
  <c r="U168" i="21"/>
  <c r="AF167" i="21"/>
  <c r="V167" i="21"/>
  <c r="U167" i="21"/>
  <c r="W167" i="21" s="1"/>
  <c r="AG166" i="21"/>
  <c r="AF166" i="21"/>
  <c r="AH166" i="21" s="1"/>
  <c r="V166" i="21"/>
  <c r="U166" i="21"/>
  <c r="W166" i="21" s="1"/>
  <c r="AH165" i="21"/>
  <c r="AF165" i="21"/>
  <c r="AG165" i="21" s="1"/>
  <c r="W165" i="21"/>
  <c r="U165" i="21"/>
  <c r="V165" i="21" s="1"/>
  <c r="AF164" i="21"/>
  <c r="U164" i="21"/>
  <c r="AF163" i="21"/>
  <c r="AG163" i="21" s="1"/>
  <c r="V163" i="21"/>
  <c r="U163" i="21"/>
  <c r="W163" i="21" s="1"/>
  <c r="AF162" i="21"/>
  <c r="AH162" i="21" s="1"/>
  <c r="W162" i="21"/>
  <c r="V162" i="21"/>
  <c r="U162" i="21"/>
  <c r="AF161" i="21"/>
  <c r="U161" i="21"/>
  <c r="W161" i="21" s="1"/>
  <c r="AF160" i="21"/>
  <c r="W160" i="21"/>
  <c r="U160" i="21"/>
  <c r="V160" i="21" s="1"/>
  <c r="AF159" i="21"/>
  <c r="AH159" i="21" s="1"/>
  <c r="U159" i="21"/>
  <c r="AF158" i="21"/>
  <c r="W158" i="21"/>
  <c r="V158" i="21"/>
  <c r="U158" i="21"/>
  <c r="AF157" i="21"/>
  <c r="U157" i="21"/>
  <c r="W157" i="21" s="1"/>
  <c r="AF156" i="21"/>
  <c r="V156" i="21"/>
  <c r="U156" i="21"/>
  <c r="W156" i="21" s="1"/>
  <c r="AF155" i="21"/>
  <c r="AH155" i="21" s="1"/>
  <c r="U155" i="21"/>
  <c r="AF154" i="21"/>
  <c r="W154" i="21"/>
  <c r="V154" i="21"/>
  <c r="U154" i="21"/>
  <c r="AF153" i="21"/>
  <c r="U153" i="21"/>
  <c r="W153" i="21" s="1"/>
  <c r="AF152" i="21"/>
  <c r="W152" i="21"/>
  <c r="U152" i="21"/>
  <c r="V152" i="21" s="1"/>
  <c r="AF151" i="21"/>
  <c r="AH151" i="21" s="1"/>
  <c r="U151" i="21"/>
  <c r="AF150" i="21"/>
  <c r="W150" i="21"/>
  <c r="X150" i="21" s="1"/>
  <c r="Y150" i="21" s="1"/>
  <c r="V150" i="21"/>
  <c r="U150" i="21"/>
  <c r="AF149" i="21"/>
  <c r="U149" i="21"/>
  <c r="AF148" i="21"/>
  <c r="U148" i="21"/>
  <c r="AH147" i="21"/>
  <c r="AF147" i="21"/>
  <c r="AG147" i="21" s="1"/>
  <c r="U147" i="21"/>
  <c r="AF146" i="21"/>
  <c r="AG146" i="21" s="1"/>
  <c r="U146" i="21"/>
  <c r="W146" i="21" s="1"/>
  <c r="AF145" i="21"/>
  <c r="AH145" i="21" s="1"/>
  <c r="U145" i="21"/>
  <c r="W145" i="21" s="1"/>
  <c r="AF144" i="21"/>
  <c r="AG144" i="21" s="1"/>
  <c r="U144" i="21"/>
  <c r="V144" i="21" s="1"/>
  <c r="AF143" i="21"/>
  <c r="AG143" i="21" s="1"/>
  <c r="U143" i="21"/>
  <c r="AF142" i="21"/>
  <c r="AG142" i="21" s="1"/>
  <c r="U142" i="21"/>
  <c r="V142" i="21" s="1"/>
  <c r="AF141" i="21"/>
  <c r="AH141" i="21" s="1"/>
  <c r="U141" i="21"/>
  <c r="W141" i="21" s="1"/>
  <c r="AF140" i="21"/>
  <c r="W140" i="21"/>
  <c r="V140" i="21"/>
  <c r="U140" i="21"/>
  <c r="AF139" i="21"/>
  <c r="AG139" i="21" s="1"/>
  <c r="V139" i="21"/>
  <c r="U139" i="21"/>
  <c r="W139" i="21" s="1"/>
  <c r="AF138" i="21"/>
  <c r="AG138" i="21" s="1"/>
  <c r="W138" i="21"/>
  <c r="V138" i="21"/>
  <c r="U138" i="21"/>
  <c r="AF137" i="21"/>
  <c r="AH137" i="21" s="1"/>
  <c r="U137" i="21"/>
  <c r="W137" i="21" s="1"/>
  <c r="AH136" i="21"/>
  <c r="AF136" i="21"/>
  <c r="AG136" i="21" s="1"/>
  <c r="U136" i="21"/>
  <c r="AF135" i="21"/>
  <c r="U135" i="21"/>
  <c r="W135" i="21" s="1"/>
  <c r="AF134" i="21"/>
  <c r="AG134" i="21" s="1"/>
  <c r="W134" i="21"/>
  <c r="U134" i="21"/>
  <c r="V134" i="21" s="1"/>
  <c r="AF133" i="21"/>
  <c r="AH133" i="21" s="1"/>
  <c r="U133" i="21"/>
  <c r="W133" i="21" s="1"/>
  <c r="AF132" i="21"/>
  <c r="AG132" i="21" s="1"/>
  <c r="U132" i="21"/>
  <c r="W132" i="21" s="1"/>
  <c r="AH131" i="21"/>
  <c r="AF131" i="21"/>
  <c r="AG131" i="21" s="1"/>
  <c r="U131" i="21"/>
  <c r="W131" i="21" s="1"/>
  <c r="AF130" i="21"/>
  <c r="AG130" i="21" s="1"/>
  <c r="U130" i="21"/>
  <c r="AF129" i="21"/>
  <c r="AH129" i="21" s="1"/>
  <c r="U129" i="21"/>
  <c r="W129" i="21" s="1"/>
  <c r="AF128" i="21"/>
  <c r="W128" i="21"/>
  <c r="U128" i="21"/>
  <c r="V128" i="21" s="1"/>
  <c r="AF127" i="21"/>
  <c r="U127" i="21"/>
  <c r="AF126" i="21"/>
  <c r="W126" i="21"/>
  <c r="V126" i="21"/>
  <c r="U126" i="21"/>
  <c r="AF125" i="21"/>
  <c r="AG125" i="21" s="1"/>
  <c r="U125" i="21"/>
  <c r="W125" i="21" s="1"/>
  <c r="AF124" i="21"/>
  <c r="AG124" i="21" s="1"/>
  <c r="U124" i="21"/>
  <c r="AF123" i="21"/>
  <c r="U123" i="21"/>
  <c r="W123" i="21" s="1"/>
  <c r="AF122" i="21"/>
  <c r="AG122" i="21" s="1"/>
  <c r="U122" i="21"/>
  <c r="W122" i="21" s="1"/>
  <c r="AH121" i="21"/>
  <c r="AF121" i="21"/>
  <c r="AG121" i="21" s="1"/>
  <c r="U121" i="21"/>
  <c r="W121" i="21" s="1"/>
  <c r="AF120" i="21"/>
  <c r="AG120" i="21" s="1"/>
  <c r="U120" i="21"/>
  <c r="V120" i="21" s="1"/>
  <c r="AF119" i="21"/>
  <c r="U119" i="21"/>
  <c r="W119" i="21" s="1"/>
  <c r="AF118" i="21"/>
  <c r="AG118" i="21" s="1"/>
  <c r="W118" i="21"/>
  <c r="V118" i="21"/>
  <c r="U118" i="21"/>
  <c r="AF117" i="21"/>
  <c r="U117" i="21"/>
  <c r="W117" i="21" s="1"/>
  <c r="AF116" i="21"/>
  <c r="AG116" i="21" s="1"/>
  <c r="V116" i="21"/>
  <c r="U116" i="21"/>
  <c r="W116" i="21" s="1"/>
  <c r="AF115" i="21"/>
  <c r="U115" i="21"/>
  <c r="W115" i="21" s="1"/>
  <c r="AH114" i="21"/>
  <c r="AI114" i="21" s="1"/>
  <c r="AJ114" i="21" s="1"/>
  <c r="AF114" i="21"/>
  <c r="AG114" i="21" s="1"/>
  <c r="U114" i="21"/>
  <c r="AF113" i="21"/>
  <c r="AG113" i="21" s="1"/>
  <c r="U113" i="21"/>
  <c r="W113" i="21" s="1"/>
  <c r="AF112" i="21"/>
  <c r="V112" i="21"/>
  <c r="U112" i="21"/>
  <c r="W112" i="21" s="1"/>
  <c r="AF111" i="21"/>
  <c r="U111" i="21"/>
  <c r="AH110" i="21"/>
  <c r="AF110" i="21"/>
  <c r="AG110" i="21" s="1"/>
  <c r="W110" i="21"/>
  <c r="V110" i="21"/>
  <c r="U110" i="21"/>
  <c r="AF109" i="21"/>
  <c r="V109" i="21"/>
  <c r="U109" i="21"/>
  <c r="W109" i="21" s="1"/>
  <c r="AF108" i="21"/>
  <c r="U108" i="21"/>
  <c r="AH107" i="21"/>
  <c r="AF107" i="21"/>
  <c r="AG107" i="21" s="1"/>
  <c r="U107" i="21"/>
  <c r="AH106" i="21"/>
  <c r="AF106" i="21"/>
  <c r="AG106" i="21" s="1"/>
  <c r="U106" i="21"/>
  <c r="AF105" i="21"/>
  <c r="U105" i="21"/>
  <c r="W105" i="21" s="1"/>
  <c r="AF104" i="21"/>
  <c r="AH104" i="21" s="1"/>
  <c r="U104" i="21"/>
  <c r="AF103" i="21"/>
  <c r="AG103" i="21" s="1"/>
  <c r="U103" i="21"/>
  <c r="V103" i="21" s="1"/>
  <c r="AF102" i="21"/>
  <c r="AH102" i="21" s="1"/>
  <c r="U102" i="21"/>
  <c r="AF101" i="21"/>
  <c r="W101" i="21"/>
  <c r="V101" i="21"/>
  <c r="U101" i="21"/>
  <c r="AF100" i="21"/>
  <c r="AG100" i="21" s="1"/>
  <c r="U100" i="21"/>
  <c r="AF99" i="21"/>
  <c r="AH99" i="21" s="1"/>
  <c r="W99" i="21"/>
  <c r="V99" i="21"/>
  <c r="U99" i="21"/>
  <c r="AF98" i="21"/>
  <c r="U98" i="21"/>
  <c r="AH97" i="21"/>
  <c r="AF97" i="21"/>
  <c r="AG97" i="21" s="1"/>
  <c r="U97" i="21"/>
  <c r="AF96" i="21"/>
  <c r="AH96" i="21" s="1"/>
  <c r="U96" i="21"/>
  <c r="AF95" i="21"/>
  <c r="U95" i="21"/>
  <c r="W95" i="21" s="1"/>
  <c r="AF94" i="21"/>
  <c r="AH94" i="21" s="1"/>
  <c r="U94" i="21"/>
  <c r="AF93" i="21"/>
  <c r="AG93" i="21" s="1"/>
  <c r="W93" i="21"/>
  <c r="U93" i="21"/>
  <c r="V93" i="21" s="1"/>
  <c r="AF92" i="21"/>
  <c r="AH92" i="21" s="1"/>
  <c r="U92" i="21"/>
  <c r="AF91" i="21"/>
  <c r="W91" i="21"/>
  <c r="V91" i="21"/>
  <c r="U91" i="21"/>
  <c r="AF90" i="21"/>
  <c r="AH90" i="21" s="1"/>
  <c r="U90" i="21"/>
  <c r="AH89" i="21"/>
  <c r="AF89" i="21"/>
  <c r="AG89" i="21" s="1"/>
  <c r="W89" i="21"/>
  <c r="V89" i="21"/>
  <c r="U89" i="21"/>
  <c r="AF88" i="21"/>
  <c r="AH88" i="21" s="1"/>
  <c r="U88" i="21"/>
  <c r="AH87" i="21"/>
  <c r="AF87" i="21"/>
  <c r="AG87" i="21" s="1"/>
  <c r="U87" i="21"/>
  <c r="AF86" i="21"/>
  <c r="AH86" i="21" s="1"/>
  <c r="U86" i="21"/>
  <c r="Q86" i="21"/>
  <c r="AF85" i="21"/>
  <c r="W85" i="21"/>
  <c r="U85" i="21"/>
  <c r="V85" i="21" s="1"/>
  <c r="AF84" i="21"/>
  <c r="U84" i="21"/>
  <c r="AF83" i="21"/>
  <c r="W83" i="21"/>
  <c r="U83" i="21"/>
  <c r="V83" i="21" s="1"/>
  <c r="AF82" i="21"/>
  <c r="U82" i="21"/>
  <c r="AF81" i="21"/>
  <c r="W81" i="21"/>
  <c r="U81" i="21"/>
  <c r="V81" i="21" s="1"/>
  <c r="AH80" i="21"/>
  <c r="AF80" i="21"/>
  <c r="AG80" i="21" s="1"/>
  <c r="U80" i="21"/>
  <c r="AF79" i="21"/>
  <c r="W79" i="21"/>
  <c r="U79" i="21"/>
  <c r="V79" i="21" s="1"/>
  <c r="AH78" i="21"/>
  <c r="AG78" i="21"/>
  <c r="AF78" i="21"/>
  <c r="U78" i="21"/>
  <c r="AH77" i="21"/>
  <c r="AG77" i="21"/>
  <c r="AF77" i="21"/>
  <c r="U77" i="21"/>
  <c r="AF76" i="21"/>
  <c r="U76" i="21"/>
  <c r="AF75" i="21"/>
  <c r="W75" i="21"/>
  <c r="U75" i="21"/>
  <c r="V75" i="21" s="1"/>
  <c r="AF74" i="21"/>
  <c r="U74" i="21"/>
  <c r="AF73" i="21"/>
  <c r="W73" i="21"/>
  <c r="U73" i="21"/>
  <c r="V73" i="21" s="1"/>
  <c r="AH72" i="21"/>
  <c r="AF72" i="21"/>
  <c r="AG72" i="21" s="1"/>
  <c r="U72" i="21"/>
  <c r="AF71" i="21"/>
  <c r="W71" i="21"/>
  <c r="U71" i="21"/>
  <c r="V71" i="21" s="1"/>
  <c r="AH70" i="21"/>
  <c r="AG70" i="21"/>
  <c r="AF70" i="21"/>
  <c r="U70" i="21"/>
  <c r="AF69" i="21"/>
  <c r="W69" i="21"/>
  <c r="U69" i="21"/>
  <c r="V69" i="21" s="1"/>
  <c r="AF68" i="21"/>
  <c r="U68" i="21"/>
  <c r="AF67" i="21"/>
  <c r="W67" i="21"/>
  <c r="U67" i="21"/>
  <c r="V67" i="21" s="1"/>
  <c r="AF66" i="21"/>
  <c r="U66" i="21"/>
  <c r="AF65" i="21"/>
  <c r="W65" i="21"/>
  <c r="U65" i="21"/>
  <c r="V65" i="21" s="1"/>
  <c r="AF64" i="21"/>
  <c r="Y64" i="21"/>
  <c r="V64" i="21"/>
  <c r="U64" i="21"/>
  <c r="W64" i="21" s="1"/>
  <c r="X64" i="21" s="1"/>
  <c r="AH63" i="21"/>
  <c r="AG63" i="21"/>
  <c r="AF63" i="21"/>
  <c r="U63" i="21"/>
  <c r="AF62" i="21"/>
  <c r="V62" i="21"/>
  <c r="U62" i="21"/>
  <c r="W62" i="21" s="1"/>
  <c r="AF61" i="21"/>
  <c r="W61" i="21"/>
  <c r="U61" i="21"/>
  <c r="V61" i="21" s="1"/>
  <c r="AF60" i="21"/>
  <c r="V60" i="21"/>
  <c r="U60" i="21"/>
  <c r="W60" i="21" s="1"/>
  <c r="AF59" i="21"/>
  <c r="U59" i="21"/>
  <c r="V59" i="21" s="1"/>
  <c r="AF58" i="21"/>
  <c r="V58" i="21"/>
  <c r="U58" i="21"/>
  <c r="W58" i="21" s="1"/>
  <c r="AF57" i="21"/>
  <c r="U57" i="21"/>
  <c r="V57" i="21" s="1"/>
  <c r="AF56" i="21"/>
  <c r="V56" i="21"/>
  <c r="U56" i="21"/>
  <c r="W56" i="21" s="1"/>
  <c r="AF55" i="21"/>
  <c r="W55" i="21"/>
  <c r="U55" i="21"/>
  <c r="V55" i="21" s="1"/>
  <c r="AF54" i="21"/>
  <c r="V54" i="21"/>
  <c r="U54" i="21"/>
  <c r="W54" i="21" s="1"/>
  <c r="AF53" i="21"/>
  <c r="U53" i="21"/>
  <c r="V53" i="21" s="1"/>
  <c r="AF52" i="21"/>
  <c r="W52" i="21"/>
  <c r="U52" i="21"/>
  <c r="V52" i="21" s="1"/>
  <c r="AF51" i="21"/>
  <c r="U51" i="21"/>
  <c r="V51" i="21" s="1"/>
  <c r="AF50" i="21"/>
  <c r="AH50" i="21" s="1"/>
  <c r="AI50" i="21" s="1"/>
  <c r="AJ50" i="21" s="1"/>
  <c r="Y50" i="21"/>
  <c r="W50" i="21"/>
  <c r="X50" i="21" s="1"/>
  <c r="U50" i="21"/>
  <c r="V50" i="21" s="1"/>
  <c r="AM49" i="21"/>
  <c r="AH49" i="21"/>
  <c r="AG49" i="21"/>
  <c r="AF49" i="21"/>
  <c r="U49" i="21"/>
  <c r="V49" i="21" s="1"/>
  <c r="AF48" i="21"/>
  <c r="AH48" i="21" s="1"/>
  <c r="W48" i="21"/>
  <c r="U48" i="21"/>
  <c r="V48" i="21" s="1"/>
  <c r="AG47" i="21"/>
  <c r="AF47" i="21"/>
  <c r="AH47" i="21" s="1"/>
  <c r="U47" i="21"/>
  <c r="V47" i="21" s="1"/>
  <c r="AF46" i="21"/>
  <c r="AH46" i="21" s="1"/>
  <c r="V46" i="21"/>
  <c r="U46" i="21"/>
  <c r="W46" i="21" s="1"/>
  <c r="AF45" i="21"/>
  <c r="AH45" i="21" s="1"/>
  <c r="W45" i="21"/>
  <c r="U45" i="21"/>
  <c r="V45" i="21" s="1"/>
  <c r="AF44" i="21"/>
  <c r="W44" i="21"/>
  <c r="U44" i="21"/>
  <c r="V44" i="21" s="1"/>
  <c r="AF43" i="21"/>
  <c r="U43" i="21"/>
  <c r="V43" i="21" s="1"/>
  <c r="AG42" i="21"/>
  <c r="AF42" i="21"/>
  <c r="AH42" i="21" s="1"/>
  <c r="AK48" i="21" s="1"/>
  <c r="AL48" i="21" s="1"/>
  <c r="V42" i="21"/>
  <c r="U42" i="21"/>
  <c r="W42" i="21" s="1"/>
  <c r="AF41" i="21"/>
  <c r="AH41" i="21" s="1"/>
  <c r="W41" i="21"/>
  <c r="U41" i="21"/>
  <c r="V41" i="21" s="1"/>
  <c r="AG40" i="21"/>
  <c r="AF40" i="21"/>
  <c r="AH40" i="21" s="1"/>
  <c r="W40" i="21"/>
  <c r="U40" i="21"/>
  <c r="V40" i="21" s="1"/>
  <c r="AG39" i="21"/>
  <c r="AF39" i="21"/>
  <c r="AH39" i="21" s="1"/>
  <c r="U39" i="21"/>
  <c r="V39" i="21" s="1"/>
  <c r="AF38" i="21"/>
  <c r="AH38" i="21" s="1"/>
  <c r="V38" i="21"/>
  <c r="U38" i="21"/>
  <c r="W38" i="21" s="1"/>
  <c r="AF37" i="21"/>
  <c r="AH37" i="21" s="1"/>
  <c r="W37" i="21"/>
  <c r="U37" i="21"/>
  <c r="V37" i="21" s="1"/>
  <c r="AG36" i="21"/>
  <c r="AF36" i="21"/>
  <c r="AH36" i="21" s="1"/>
  <c r="W36" i="21"/>
  <c r="U36" i="21"/>
  <c r="V36" i="21" s="1"/>
  <c r="AG35" i="21"/>
  <c r="AF35" i="21"/>
  <c r="AH35" i="21" s="1"/>
  <c r="U35" i="21"/>
  <c r="V35" i="21" s="1"/>
  <c r="AF34" i="21"/>
  <c r="V34" i="21"/>
  <c r="U34" i="21"/>
  <c r="W34" i="21" s="1"/>
  <c r="AF33" i="21"/>
  <c r="AH33" i="21" s="1"/>
  <c r="W33" i="21"/>
  <c r="U33" i="21"/>
  <c r="V33" i="21" s="1"/>
  <c r="AG32" i="21"/>
  <c r="AF32" i="21"/>
  <c r="AH32" i="21" s="1"/>
  <c r="W32" i="21"/>
  <c r="U32" i="21"/>
  <c r="V32" i="21" s="1"/>
  <c r="AG31" i="21"/>
  <c r="AF31" i="21"/>
  <c r="AH31" i="21" s="1"/>
  <c r="U31" i="21"/>
  <c r="V31" i="21" s="1"/>
  <c r="AG30" i="21"/>
  <c r="AF30" i="21"/>
  <c r="AH30" i="21" s="1"/>
  <c r="V30" i="21"/>
  <c r="U30" i="21"/>
  <c r="W30" i="21" s="1"/>
  <c r="AF29" i="21"/>
  <c r="AH29" i="21" s="1"/>
  <c r="W29" i="21"/>
  <c r="U29" i="21"/>
  <c r="V29" i="21" s="1"/>
  <c r="AF28" i="21"/>
  <c r="AH28" i="21" s="1"/>
  <c r="U28" i="21"/>
  <c r="V28" i="21" s="1"/>
  <c r="AF27" i="21"/>
  <c r="U27" i="21"/>
  <c r="V27" i="21" s="1"/>
  <c r="AG26" i="21"/>
  <c r="AF26" i="21"/>
  <c r="AH26" i="21" s="1"/>
  <c r="U26" i="21"/>
  <c r="W26" i="21" s="1"/>
  <c r="AF25" i="21"/>
  <c r="AH25" i="21" s="1"/>
  <c r="W25" i="21"/>
  <c r="U25" i="21"/>
  <c r="V25" i="21" s="1"/>
  <c r="AF24" i="21"/>
  <c r="AH24" i="21" s="1"/>
  <c r="U24" i="21"/>
  <c r="V24" i="21" s="1"/>
  <c r="AF23" i="21"/>
  <c r="U23" i="21"/>
  <c r="V23" i="21" s="1"/>
  <c r="AG22" i="21"/>
  <c r="AF22" i="21"/>
  <c r="AH22" i="21" s="1"/>
  <c r="U22" i="21"/>
  <c r="W22" i="21" s="1"/>
  <c r="AF21" i="21"/>
  <c r="AH21" i="21" s="1"/>
  <c r="W21" i="21"/>
  <c r="U21" i="21"/>
  <c r="V21" i="21" s="1"/>
  <c r="AF20" i="21"/>
  <c r="AH20" i="21" s="1"/>
  <c r="U20" i="21"/>
  <c r="V20" i="21" s="1"/>
  <c r="AF19" i="21"/>
  <c r="U19" i="21"/>
  <c r="V19" i="21" s="1"/>
  <c r="AG18" i="21"/>
  <c r="AF18" i="21"/>
  <c r="AH18" i="21" s="1"/>
  <c r="U18" i="21"/>
  <c r="W18" i="21" s="1"/>
  <c r="AF17" i="21"/>
  <c r="AH17" i="21" s="1"/>
  <c r="W17" i="21"/>
  <c r="U17" i="21"/>
  <c r="V17" i="21" s="1"/>
  <c r="AG16" i="21"/>
  <c r="AF16" i="21"/>
  <c r="AH16" i="21" s="1"/>
  <c r="U16" i="21"/>
  <c r="V16" i="21" s="1"/>
  <c r="AF15" i="21"/>
  <c r="U15" i="21"/>
  <c r="V15" i="21" s="1"/>
  <c r="AG14" i="21"/>
  <c r="AF14" i="21"/>
  <c r="AH14" i="21" s="1"/>
  <c r="U14" i="21"/>
  <c r="W14" i="21" s="1"/>
  <c r="AF13" i="21"/>
  <c r="AH13" i="21" s="1"/>
  <c r="W13" i="21"/>
  <c r="U13" i="21"/>
  <c r="V13" i="21" s="1"/>
  <c r="AF12" i="21"/>
  <c r="AH12" i="21" s="1"/>
  <c r="U12" i="21"/>
  <c r="V12" i="21" s="1"/>
  <c r="AF11" i="21"/>
  <c r="U11" i="21"/>
  <c r="V11" i="21" s="1"/>
  <c r="AG10" i="21"/>
  <c r="AF10" i="21"/>
  <c r="AH10" i="21" s="1"/>
  <c r="U10" i="21"/>
  <c r="W10" i="21" s="1"/>
  <c r="AF9" i="21"/>
  <c r="AH9" i="21" s="1"/>
  <c r="W9" i="21"/>
  <c r="U9" i="21"/>
  <c r="V9" i="21" s="1"/>
  <c r="AF8" i="21"/>
  <c r="AH8" i="21" s="1"/>
  <c r="U8" i="21"/>
  <c r="V8" i="21" s="1"/>
  <c r="AF7" i="21"/>
  <c r="U7" i="21"/>
  <c r="V7" i="21" s="1"/>
  <c r="AG6" i="21"/>
  <c r="AF6" i="21"/>
  <c r="AH6" i="21" s="1"/>
  <c r="U6" i="21"/>
  <c r="W6" i="21" s="1"/>
  <c r="AF5" i="21"/>
  <c r="AH5" i="21" s="1"/>
  <c r="W5" i="21"/>
  <c r="U5" i="21"/>
  <c r="V5" i="21" s="1"/>
  <c r="AF4" i="21"/>
  <c r="AH4" i="21" s="1"/>
  <c r="U4" i="21"/>
  <c r="W4" i="21" s="1"/>
  <c r="AF3" i="21"/>
  <c r="W3" i="21"/>
  <c r="U3" i="21"/>
  <c r="V3" i="21" s="1"/>
  <c r="Q3" i="21"/>
  <c r="AH2" i="21"/>
  <c r="AF2" i="21"/>
  <c r="AG2" i="21" s="1"/>
  <c r="U2" i="21"/>
  <c r="W2" i="21" s="1"/>
  <c r="AF49" i="17"/>
  <c r="W49" i="17"/>
  <c r="U49" i="17"/>
  <c r="V49" i="17" s="1"/>
  <c r="AF48" i="17"/>
  <c r="U48" i="17"/>
  <c r="W48" i="17" s="1"/>
  <c r="AF47" i="17"/>
  <c r="W47" i="17"/>
  <c r="U47" i="17"/>
  <c r="V47" i="17" s="1"/>
  <c r="AF46" i="17"/>
  <c r="U46" i="17"/>
  <c r="W46" i="17" s="1"/>
  <c r="AF45" i="17"/>
  <c r="AH45" i="17" s="1"/>
  <c r="W45" i="17"/>
  <c r="U45" i="17"/>
  <c r="V45" i="17" s="1"/>
  <c r="AF28" i="17"/>
  <c r="W28" i="17"/>
  <c r="U28" i="17"/>
  <c r="V28" i="17" s="1"/>
  <c r="AF27" i="17"/>
  <c r="AG27" i="17" s="1"/>
  <c r="U27" i="17"/>
  <c r="W27" i="17" s="1"/>
  <c r="AF26" i="17"/>
  <c r="W26" i="17"/>
  <c r="V26" i="17"/>
  <c r="U26" i="17"/>
  <c r="AF25" i="17"/>
  <c r="AH25" i="17" s="1"/>
  <c r="U25" i="17"/>
  <c r="W25" i="17" s="1"/>
  <c r="AF24" i="17"/>
  <c r="W24" i="17"/>
  <c r="V24" i="17"/>
  <c r="U24" i="17"/>
  <c r="AH7" i="17"/>
  <c r="AG7" i="17"/>
  <c r="AF7" i="17"/>
  <c r="U7" i="17"/>
  <c r="AG6" i="17"/>
  <c r="AF6" i="17"/>
  <c r="AH6" i="17" s="1"/>
  <c r="U6" i="17"/>
  <c r="W6" i="17" s="1"/>
  <c r="AG5" i="17"/>
  <c r="AF5" i="17"/>
  <c r="AH5" i="17" s="1"/>
  <c r="W5" i="17"/>
  <c r="U5" i="17"/>
  <c r="V5" i="17" s="1"/>
  <c r="AH4" i="17"/>
  <c r="AG4" i="17"/>
  <c r="AF4" i="17"/>
  <c r="U4" i="17"/>
  <c r="W4" i="17" s="1"/>
  <c r="AG3" i="17"/>
  <c r="AF3" i="17"/>
  <c r="AH3" i="17" s="1"/>
  <c r="W3" i="17"/>
  <c r="U3" i="17"/>
  <c r="V3" i="17" s="1"/>
  <c r="AM63" i="18"/>
  <c r="AN63" i="18" s="1"/>
  <c r="Q241" i="18"/>
  <c r="Q186" i="18"/>
  <c r="Q86" i="18"/>
  <c r="Q3" i="18"/>
  <c r="X164" i="18"/>
  <c r="Y164" i="18" s="1"/>
  <c r="AH15" i="18"/>
  <c r="AG16" i="18"/>
  <c r="AG20" i="18"/>
  <c r="AH20" i="18"/>
  <c r="AG21" i="18"/>
  <c r="AG23" i="18"/>
  <c r="AG24" i="18"/>
  <c r="AH24" i="18"/>
  <c r="AG28" i="18"/>
  <c r="AH28" i="18"/>
  <c r="AG29" i="18"/>
  <c r="AG31" i="18"/>
  <c r="AG32" i="18"/>
  <c r="AH32" i="18"/>
  <c r="AG36" i="18"/>
  <c r="AH36" i="18"/>
  <c r="AG37" i="18"/>
  <c r="AG39" i="18"/>
  <c r="AG40" i="18"/>
  <c r="AH40" i="18"/>
  <c r="AG44" i="18"/>
  <c r="AH44" i="18"/>
  <c r="AG45" i="18"/>
  <c r="AG47" i="18"/>
  <c r="AG48" i="18"/>
  <c r="AH48" i="18"/>
  <c r="AG52" i="18"/>
  <c r="AH52" i="18"/>
  <c r="AG53" i="18"/>
  <c r="AG55" i="18"/>
  <c r="AG56" i="18"/>
  <c r="AH56" i="18"/>
  <c r="AG60" i="18"/>
  <c r="AH60" i="18"/>
  <c r="AG61" i="18"/>
  <c r="AG63" i="18"/>
  <c r="AG64" i="18"/>
  <c r="AH64" i="18"/>
  <c r="AI64" i="18" s="1"/>
  <c r="AJ64" i="18" s="1"/>
  <c r="AG68" i="18"/>
  <c r="AH68" i="18"/>
  <c r="AG69" i="18"/>
  <c r="AG71" i="18"/>
  <c r="AG72" i="18"/>
  <c r="AH72" i="18"/>
  <c r="AG76" i="18"/>
  <c r="AH76" i="18"/>
  <c r="AG77" i="18"/>
  <c r="AG79" i="18"/>
  <c r="AG80" i="18"/>
  <c r="AH80" i="18"/>
  <c r="AG84" i="18"/>
  <c r="AH84" i="18"/>
  <c r="AG85" i="18"/>
  <c r="AG87" i="18"/>
  <c r="AG88" i="18"/>
  <c r="AH88" i="18"/>
  <c r="AG92" i="18"/>
  <c r="AH92" i="18"/>
  <c r="AG93" i="18"/>
  <c r="AG95" i="18"/>
  <c r="AG96" i="18"/>
  <c r="AH96" i="18"/>
  <c r="AG100" i="18"/>
  <c r="AH100" i="18"/>
  <c r="AI100" i="18" s="1"/>
  <c r="AJ100" i="18" s="1"/>
  <c r="AG101" i="18"/>
  <c r="AG103" i="18"/>
  <c r="AG104" i="18"/>
  <c r="AH104" i="18"/>
  <c r="AG108" i="18"/>
  <c r="AH108" i="18"/>
  <c r="AG109" i="18"/>
  <c r="AG111" i="18"/>
  <c r="AG112" i="18"/>
  <c r="AH112" i="18"/>
  <c r="AG116" i="18"/>
  <c r="AH116" i="18"/>
  <c r="AG117" i="18"/>
  <c r="AG119" i="18"/>
  <c r="AG120" i="18"/>
  <c r="AH120" i="18"/>
  <c r="AG124" i="18"/>
  <c r="AH124" i="18"/>
  <c r="AG125" i="18"/>
  <c r="AG127" i="18"/>
  <c r="AG128" i="18"/>
  <c r="AH128" i="18"/>
  <c r="AG132" i="18"/>
  <c r="AH132" i="18"/>
  <c r="AG133" i="18"/>
  <c r="AG135" i="18"/>
  <c r="AG136" i="18"/>
  <c r="AH136" i="18"/>
  <c r="AG140" i="18"/>
  <c r="AH140" i="18"/>
  <c r="AG141" i="18"/>
  <c r="AG143" i="18"/>
  <c r="AG144" i="18"/>
  <c r="AH144" i="18"/>
  <c r="AG148" i="18"/>
  <c r="AH148" i="18"/>
  <c r="AG149" i="18"/>
  <c r="AG151" i="18"/>
  <c r="AG152" i="18"/>
  <c r="AH152" i="18"/>
  <c r="AG156" i="18"/>
  <c r="AH156" i="18"/>
  <c r="AG157" i="18"/>
  <c r="AG159" i="18"/>
  <c r="AG160" i="18"/>
  <c r="AH160" i="18"/>
  <c r="AG164" i="18"/>
  <c r="AH164" i="18"/>
  <c r="AI164" i="18" s="1"/>
  <c r="AJ164" i="18" s="1"/>
  <c r="AG165" i="18"/>
  <c r="AG167" i="18"/>
  <c r="AG168" i="18"/>
  <c r="AH168" i="18"/>
  <c r="AG172" i="18"/>
  <c r="AH172" i="18"/>
  <c r="AG173" i="18"/>
  <c r="AG175" i="18"/>
  <c r="AG176" i="18"/>
  <c r="AH176" i="18"/>
  <c r="AG180" i="18"/>
  <c r="AH180" i="18"/>
  <c r="AG181" i="18"/>
  <c r="AG183" i="18"/>
  <c r="AG184" i="18"/>
  <c r="AH184" i="18"/>
  <c r="AG188" i="18"/>
  <c r="AH188" i="18"/>
  <c r="AG189" i="18"/>
  <c r="AG191" i="18"/>
  <c r="AG192" i="18"/>
  <c r="AH192" i="18"/>
  <c r="AG196" i="18"/>
  <c r="AH196" i="18"/>
  <c r="AG197" i="18"/>
  <c r="AG199" i="18"/>
  <c r="AG200" i="18"/>
  <c r="AH200" i="18"/>
  <c r="AG204" i="18"/>
  <c r="AH204" i="18"/>
  <c r="AG205" i="18"/>
  <c r="AG207" i="18"/>
  <c r="AG208" i="18"/>
  <c r="AH208" i="18"/>
  <c r="AG212" i="18"/>
  <c r="AH212" i="18"/>
  <c r="AG213" i="18"/>
  <c r="AG215" i="18"/>
  <c r="AG216" i="18"/>
  <c r="AH216" i="18"/>
  <c r="AG220" i="18"/>
  <c r="AH220" i="18"/>
  <c r="AG221" i="18"/>
  <c r="AG223" i="18"/>
  <c r="AG224" i="18"/>
  <c r="AH224" i="18"/>
  <c r="AG228" i="18"/>
  <c r="AH228" i="18"/>
  <c r="AI228" i="18" s="1"/>
  <c r="AJ228" i="18" s="1"/>
  <c r="AG229" i="18"/>
  <c r="AG231" i="18"/>
  <c r="AG232" i="18"/>
  <c r="AH232" i="18"/>
  <c r="AG236" i="18"/>
  <c r="AH236" i="18"/>
  <c r="AG237" i="18"/>
  <c r="AG239" i="18"/>
  <c r="AG240" i="18"/>
  <c r="AH240" i="18"/>
  <c r="AF3" i="18"/>
  <c r="AF4" i="18"/>
  <c r="AF5" i="18"/>
  <c r="AF6" i="18"/>
  <c r="AF7" i="18"/>
  <c r="AF8" i="18"/>
  <c r="AF9" i="18"/>
  <c r="AF10" i="18"/>
  <c r="AF11" i="18"/>
  <c r="AF12" i="18"/>
  <c r="AF13" i="18"/>
  <c r="AG13" i="18" s="1"/>
  <c r="AF14" i="18"/>
  <c r="AF15" i="18"/>
  <c r="AG15" i="18" s="1"/>
  <c r="AF16" i="18"/>
  <c r="AH16" i="18" s="1"/>
  <c r="AF17" i="18"/>
  <c r="AH17" i="18" s="1"/>
  <c r="AF18" i="18"/>
  <c r="AG18" i="18" s="1"/>
  <c r="AF19" i="18"/>
  <c r="AH19" i="18" s="1"/>
  <c r="AF20" i="18"/>
  <c r="AF21" i="18"/>
  <c r="AH21" i="18" s="1"/>
  <c r="AF22" i="18"/>
  <c r="AG22" i="18" s="1"/>
  <c r="AF23" i="18"/>
  <c r="AH23" i="18" s="1"/>
  <c r="AF24" i="18"/>
  <c r="AF25" i="18"/>
  <c r="AH25" i="18" s="1"/>
  <c r="AF26" i="18"/>
  <c r="AH26" i="18" s="1"/>
  <c r="AF27" i="18"/>
  <c r="AH27" i="18" s="1"/>
  <c r="AF28" i="18"/>
  <c r="AF29" i="18"/>
  <c r="AH29" i="18" s="1"/>
  <c r="AF30" i="18"/>
  <c r="AG30" i="18" s="1"/>
  <c r="AF31" i="18"/>
  <c r="AH31" i="18" s="1"/>
  <c r="AF32" i="18"/>
  <c r="AF33" i="18"/>
  <c r="AH33" i="18" s="1"/>
  <c r="AF34" i="18"/>
  <c r="AG34" i="18" s="1"/>
  <c r="AF35" i="18"/>
  <c r="AH35" i="18" s="1"/>
  <c r="AF36" i="18"/>
  <c r="AF37" i="18"/>
  <c r="AH37" i="18" s="1"/>
  <c r="AF38" i="18"/>
  <c r="AG38" i="18" s="1"/>
  <c r="AF39" i="18"/>
  <c r="AH39" i="18" s="1"/>
  <c r="AF40" i="18"/>
  <c r="AF41" i="18"/>
  <c r="AH41" i="18" s="1"/>
  <c r="AF42" i="18"/>
  <c r="AH42" i="18" s="1"/>
  <c r="AF43" i="18"/>
  <c r="AH43" i="18" s="1"/>
  <c r="AF44" i="18"/>
  <c r="AF45" i="18"/>
  <c r="AH45" i="18" s="1"/>
  <c r="AF46" i="18"/>
  <c r="AG46" i="18" s="1"/>
  <c r="AF47" i="18"/>
  <c r="AH47" i="18" s="1"/>
  <c r="AF48" i="18"/>
  <c r="AF49" i="18"/>
  <c r="AH49" i="18" s="1"/>
  <c r="AM49" i="18" s="1"/>
  <c r="AN49" i="18" s="1"/>
  <c r="AF50" i="18"/>
  <c r="AH50" i="18" s="1"/>
  <c r="AI50" i="18" s="1"/>
  <c r="AJ50" i="18" s="1"/>
  <c r="AF51" i="18"/>
  <c r="AH51" i="18" s="1"/>
  <c r="AF52" i="18"/>
  <c r="AF53" i="18"/>
  <c r="AH53" i="18" s="1"/>
  <c r="AF54" i="18"/>
  <c r="AG54" i="18" s="1"/>
  <c r="AF55" i="18"/>
  <c r="AH55" i="18" s="1"/>
  <c r="AF56" i="18"/>
  <c r="AF57" i="18"/>
  <c r="AH57" i="18" s="1"/>
  <c r="AF58" i="18"/>
  <c r="AG58" i="18" s="1"/>
  <c r="AF59" i="18"/>
  <c r="AH59" i="18" s="1"/>
  <c r="AF60" i="18"/>
  <c r="AF61" i="18"/>
  <c r="AH61" i="18" s="1"/>
  <c r="AF62" i="18"/>
  <c r="AG62" i="18" s="1"/>
  <c r="AF63" i="18"/>
  <c r="AH63" i="18" s="1"/>
  <c r="AF64" i="18"/>
  <c r="AF65" i="18"/>
  <c r="AH65" i="18" s="1"/>
  <c r="AF66" i="18"/>
  <c r="AG66" i="18" s="1"/>
  <c r="AF67" i="18"/>
  <c r="AH67" i="18" s="1"/>
  <c r="AF68" i="18"/>
  <c r="AF69" i="18"/>
  <c r="AH69" i="18" s="1"/>
  <c r="AF70" i="18"/>
  <c r="AG70" i="18" s="1"/>
  <c r="AF71" i="18"/>
  <c r="AH71" i="18" s="1"/>
  <c r="AF72" i="18"/>
  <c r="AF73" i="18"/>
  <c r="AH73" i="18" s="1"/>
  <c r="AF74" i="18"/>
  <c r="AH74" i="18" s="1"/>
  <c r="AF75" i="18"/>
  <c r="AH75" i="18" s="1"/>
  <c r="AF76" i="18"/>
  <c r="AF77" i="18"/>
  <c r="AH77" i="18" s="1"/>
  <c r="AM77" i="18" s="1"/>
  <c r="AN77" i="18" s="1"/>
  <c r="AF78" i="18"/>
  <c r="AG78" i="18" s="1"/>
  <c r="AF79" i="18"/>
  <c r="AH79" i="18" s="1"/>
  <c r="AF80" i="18"/>
  <c r="AF81" i="18"/>
  <c r="AH81" i="18" s="1"/>
  <c r="AF82" i="18"/>
  <c r="AH82" i="18" s="1"/>
  <c r="AF83" i="18"/>
  <c r="AH83" i="18" s="1"/>
  <c r="AF84" i="18"/>
  <c r="AF85" i="18"/>
  <c r="AH85" i="18" s="1"/>
  <c r="AF86" i="18"/>
  <c r="AG86" i="18" s="1"/>
  <c r="AF87" i="18"/>
  <c r="AH87" i="18" s="1"/>
  <c r="AF88" i="18"/>
  <c r="AF89" i="18"/>
  <c r="AH89" i="18" s="1"/>
  <c r="AF90" i="18"/>
  <c r="AH90" i="18" s="1"/>
  <c r="AF91" i="18"/>
  <c r="AH91" i="18" s="1"/>
  <c r="AF92" i="18"/>
  <c r="AF93" i="18"/>
  <c r="AH93" i="18" s="1"/>
  <c r="AF94" i="18"/>
  <c r="AG94" i="18" s="1"/>
  <c r="AF95" i="18"/>
  <c r="AH95" i="18" s="1"/>
  <c r="AF96" i="18"/>
  <c r="AF97" i="18"/>
  <c r="AH97" i="18" s="1"/>
  <c r="AF98" i="18"/>
  <c r="AG98" i="18" s="1"/>
  <c r="AF99" i="18"/>
  <c r="AH99" i="18" s="1"/>
  <c r="AF100" i="18"/>
  <c r="AF101" i="18"/>
  <c r="AH101" i="18" s="1"/>
  <c r="AF102" i="18"/>
  <c r="AG102" i="18" s="1"/>
  <c r="AF103" i="18"/>
  <c r="AH103" i="18" s="1"/>
  <c r="AF104" i="18"/>
  <c r="AF105" i="18"/>
  <c r="AH105" i="18" s="1"/>
  <c r="AF106" i="18"/>
  <c r="AH106" i="18" s="1"/>
  <c r="AK112" i="18" s="1"/>
  <c r="AL112" i="18" s="1"/>
  <c r="AF107" i="18"/>
  <c r="AH107" i="18" s="1"/>
  <c r="AF108" i="18"/>
  <c r="AF109" i="18"/>
  <c r="AH109" i="18" s="1"/>
  <c r="AF110" i="18"/>
  <c r="AG110" i="18" s="1"/>
  <c r="AF111" i="18"/>
  <c r="AH111" i="18" s="1"/>
  <c r="AF112" i="18"/>
  <c r="AF113" i="18"/>
  <c r="AH113" i="18" s="1"/>
  <c r="AM113" i="18" s="1"/>
  <c r="AN113" i="18" s="1"/>
  <c r="AF114" i="18"/>
  <c r="AH114" i="18" s="1"/>
  <c r="AI114" i="18" s="1"/>
  <c r="AJ114" i="18" s="1"/>
  <c r="AF115" i="18"/>
  <c r="AH115" i="18" s="1"/>
  <c r="AF116" i="18"/>
  <c r="AF117" i="18"/>
  <c r="AH117" i="18" s="1"/>
  <c r="AF118" i="18"/>
  <c r="AG118" i="18" s="1"/>
  <c r="AF119" i="18"/>
  <c r="AH119" i="18" s="1"/>
  <c r="AF120" i="18"/>
  <c r="AF121" i="18"/>
  <c r="AH121" i="18" s="1"/>
  <c r="AF122" i="18"/>
  <c r="AH122" i="18" s="1"/>
  <c r="AF123" i="18"/>
  <c r="AH123" i="18" s="1"/>
  <c r="AF124" i="18"/>
  <c r="AF125" i="18"/>
  <c r="AH125" i="18" s="1"/>
  <c r="AF126" i="18"/>
  <c r="AG126" i="18" s="1"/>
  <c r="AF127" i="18"/>
  <c r="AH127" i="18" s="1"/>
  <c r="AF128" i="18"/>
  <c r="AF129" i="18"/>
  <c r="AH129" i="18" s="1"/>
  <c r="AF130" i="18"/>
  <c r="AH130" i="18" s="1"/>
  <c r="AF131" i="18"/>
  <c r="AH131" i="18" s="1"/>
  <c r="AF132" i="18"/>
  <c r="AF133" i="18"/>
  <c r="AH133" i="18" s="1"/>
  <c r="AF134" i="18"/>
  <c r="AG134" i="18" s="1"/>
  <c r="AF135" i="18"/>
  <c r="AH135" i="18" s="1"/>
  <c r="AF136" i="18"/>
  <c r="AF137" i="18"/>
  <c r="AH137" i="18" s="1"/>
  <c r="AF138" i="18"/>
  <c r="AH138" i="18" s="1"/>
  <c r="AF139" i="18"/>
  <c r="AH139" i="18" s="1"/>
  <c r="AF140" i="18"/>
  <c r="AF141" i="18"/>
  <c r="AH141" i="18" s="1"/>
  <c r="AF142" i="18"/>
  <c r="AG142" i="18" s="1"/>
  <c r="AF143" i="18"/>
  <c r="AH143" i="18" s="1"/>
  <c r="AF144" i="18"/>
  <c r="AF145" i="18"/>
  <c r="AH145" i="18" s="1"/>
  <c r="AF146" i="18"/>
  <c r="AH146" i="18" s="1"/>
  <c r="AF147" i="18"/>
  <c r="AH147" i="18" s="1"/>
  <c r="AF148" i="18"/>
  <c r="AF149" i="18"/>
  <c r="AH149" i="18" s="1"/>
  <c r="AM149" i="18" s="1"/>
  <c r="AN149" i="18" s="1"/>
  <c r="AF150" i="18"/>
  <c r="AG150" i="18" s="1"/>
  <c r="AF151" i="18"/>
  <c r="AH151" i="18" s="1"/>
  <c r="AF152" i="18"/>
  <c r="AF153" i="18"/>
  <c r="AH153" i="18" s="1"/>
  <c r="AF154" i="18"/>
  <c r="AG154" i="18" s="1"/>
  <c r="AF155" i="18"/>
  <c r="AH155" i="18" s="1"/>
  <c r="AF156" i="18"/>
  <c r="AF157" i="18"/>
  <c r="AH157" i="18" s="1"/>
  <c r="AF158" i="18"/>
  <c r="AG158" i="18" s="1"/>
  <c r="AF159" i="18"/>
  <c r="AH159" i="18" s="1"/>
  <c r="AF160" i="18"/>
  <c r="AF161" i="18"/>
  <c r="AH161" i="18" s="1"/>
  <c r="AF162" i="18"/>
  <c r="AG162" i="18" s="1"/>
  <c r="AF163" i="18"/>
  <c r="AH163" i="18" s="1"/>
  <c r="AM163" i="18" s="1"/>
  <c r="AN163" i="18" s="1"/>
  <c r="AF164" i="18"/>
  <c r="AF165" i="18"/>
  <c r="AH165" i="18" s="1"/>
  <c r="AF166" i="18"/>
  <c r="AG166" i="18" s="1"/>
  <c r="AF167" i="18"/>
  <c r="AH167" i="18" s="1"/>
  <c r="AF168" i="18"/>
  <c r="AF169" i="18"/>
  <c r="AH169" i="18" s="1"/>
  <c r="AF170" i="18"/>
  <c r="AH170" i="18" s="1"/>
  <c r="AK176" i="18" s="1"/>
  <c r="AL176" i="18" s="1"/>
  <c r="AF171" i="18"/>
  <c r="AH171" i="18" s="1"/>
  <c r="AF172" i="18"/>
  <c r="AF173" i="18"/>
  <c r="AH173" i="18" s="1"/>
  <c r="AF174" i="18"/>
  <c r="AG174" i="18" s="1"/>
  <c r="AF175" i="18"/>
  <c r="AH175" i="18" s="1"/>
  <c r="AF176" i="18"/>
  <c r="AF177" i="18"/>
  <c r="AH177" i="18" s="1"/>
  <c r="AM177" i="18" s="1"/>
  <c r="AN177" i="18" s="1"/>
  <c r="AF178" i="18"/>
  <c r="AG178" i="18" s="1"/>
  <c r="AF179" i="18"/>
  <c r="AH179" i="18" s="1"/>
  <c r="AF180" i="18"/>
  <c r="AF181" i="18"/>
  <c r="AH181" i="18" s="1"/>
  <c r="AF182" i="18"/>
  <c r="AG182" i="18" s="1"/>
  <c r="AF183" i="18"/>
  <c r="AH183" i="18" s="1"/>
  <c r="AF184" i="18"/>
  <c r="AF185" i="18"/>
  <c r="AH185" i="18" s="1"/>
  <c r="AF186" i="18"/>
  <c r="AG186" i="18" s="1"/>
  <c r="AF187" i="18"/>
  <c r="AH187" i="18" s="1"/>
  <c r="AF188" i="18"/>
  <c r="AF189" i="18"/>
  <c r="AH189" i="18" s="1"/>
  <c r="AF190" i="18"/>
  <c r="AG190" i="18" s="1"/>
  <c r="AF191" i="18"/>
  <c r="AH191" i="18" s="1"/>
  <c r="AF192" i="18"/>
  <c r="AF193" i="18"/>
  <c r="AH193" i="18" s="1"/>
  <c r="AF194" i="18"/>
  <c r="AH194" i="18" s="1"/>
  <c r="AF195" i="18"/>
  <c r="AH195" i="18" s="1"/>
  <c r="AF196" i="18"/>
  <c r="AF197" i="18"/>
  <c r="AH197" i="18" s="1"/>
  <c r="AF198" i="18"/>
  <c r="AG198" i="18" s="1"/>
  <c r="AF199" i="18"/>
  <c r="AH199" i="18" s="1"/>
  <c r="AF200" i="18"/>
  <c r="AF201" i="18"/>
  <c r="AH201" i="18" s="1"/>
  <c r="AF202" i="18"/>
  <c r="AG202" i="18" s="1"/>
  <c r="AF203" i="18"/>
  <c r="AH203" i="18" s="1"/>
  <c r="AF204" i="18"/>
  <c r="AF205" i="18"/>
  <c r="AH205" i="18" s="1"/>
  <c r="AF206" i="18"/>
  <c r="AG206" i="18" s="1"/>
  <c r="AF207" i="18"/>
  <c r="AH207" i="18" s="1"/>
  <c r="AF208" i="18"/>
  <c r="AF209" i="18"/>
  <c r="AH209" i="18" s="1"/>
  <c r="AF210" i="18"/>
  <c r="AG210" i="18" s="1"/>
  <c r="AF211" i="18"/>
  <c r="AH211" i="18" s="1"/>
  <c r="AF212" i="18"/>
  <c r="AF213" i="18"/>
  <c r="AH213" i="18" s="1"/>
  <c r="AF214" i="18"/>
  <c r="AG214" i="18" s="1"/>
  <c r="AF215" i="18"/>
  <c r="AH215" i="18" s="1"/>
  <c r="AF216" i="18"/>
  <c r="AF217" i="18"/>
  <c r="AH217" i="18" s="1"/>
  <c r="AF218" i="18"/>
  <c r="AG218" i="18" s="1"/>
  <c r="AF219" i="18"/>
  <c r="AH219" i="18" s="1"/>
  <c r="AF220" i="18"/>
  <c r="AF221" i="18"/>
  <c r="AH221" i="18" s="1"/>
  <c r="AF222" i="18"/>
  <c r="AG222" i="18" s="1"/>
  <c r="AF223" i="18"/>
  <c r="AH223" i="18" s="1"/>
  <c r="AF224" i="18"/>
  <c r="AF225" i="18"/>
  <c r="AH225" i="18" s="1"/>
  <c r="AF226" i="18"/>
  <c r="AH226" i="18" s="1"/>
  <c r="AK226" i="18" s="1"/>
  <c r="AL226" i="18" s="1"/>
  <c r="AF227" i="18"/>
  <c r="AH227" i="18" s="1"/>
  <c r="AF228" i="18"/>
  <c r="AF229" i="18"/>
  <c r="AH229" i="18" s="1"/>
  <c r="AF230" i="18"/>
  <c r="AG230" i="18" s="1"/>
  <c r="AF231" i="18"/>
  <c r="AH231" i="18" s="1"/>
  <c r="AF232" i="18"/>
  <c r="AF233" i="18"/>
  <c r="AH233" i="18" s="1"/>
  <c r="AF234" i="18"/>
  <c r="AG234" i="18" s="1"/>
  <c r="AF235" i="18"/>
  <c r="AH235" i="18" s="1"/>
  <c r="AF236" i="18"/>
  <c r="AF237" i="18"/>
  <c r="AH237" i="18" s="1"/>
  <c r="AF238" i="18"/>
  <c r="AG238" i="18" s="1"/>
  <c r="AF239" i="18"/>
  <c r="AH239" i="18" s="1"/>
  <c r="AF240" i="18"/>
  <c r="AF241" i="18"/>
  <c r="AH241" i="18" s="1"/>
  <c r="AF242" i="18"/>
  <c r="AG242" i="18" s="1"/>
  <c r="AF2" i="18"/>
  <c r="U24" i="18"/>
  <c r="V24" i="18"/>
  <c r="W24" i="18"/>
  <c r="U25" i="18"/>
  <c r="V25" i="18" s="1"/>
  <c r="U26" i="18"/>
  <c r="V26" i="18"/>
  <c r="W26" i="18"/>
  <c r="U27" i="18"/>
  <c r="U28" i="18"/>
  <c r="V28" i="18" s="1"/>
  <c r="U29" i="18"/>
  <c r="V29" i="18" s="1"/>
  <c r="U30" i="18"/>
  <c r="V30" i="18" s="1"/>
  <c r="U31" i="18"/>
  <c r="V31" i="18" s="1"/>
  <c r="W31" i="18"/>
  <c r="U32" i="18"/>
  <c r="V32" i="18"/>
  <c r="W32" i="18"/>
  <c r="U33" i="18"/>
  <c r="V33" i="18" s="1"/>
  <c r="U34" i="18"/>
  <c r="V34" i="18"/>
  <c r="W34" i="18"/>
  <c r="U35" i="18"/>
  <c r="U36" i="18"/>
  <c r="V36" i="18" s="1"/>
  <c r="U37" i="18"/>
  <c r="V37" i="18" s="1"/>
  <c r="U38" i="18"/>
  <c r="V38" i="18" s="1"/>
  <c r="U39" i="18"/>
  <c r="V39" i="18"/>
  <c r="W39" i="18"/>
  <c r="U40" i="18"/>
  <c r="V40" i="18" s="1"/>
  <c r="W40" i="18"/>
  <c r="U41" i="18"/>
  <c r="V41" i="18" s="1"/>
  <c r="U42" i="18"/>
  <c r="V42" i="18" s="1"/>
  <c r="U43" i="18"/>
  <c r="V43" i="18" s="1"/>
  <c r="W43" i="18"/>
  <c r="U44" i="18"/>
  <c r="V44" i="18"/>
  <c r="W44" i="18"/>
  <c r="U45" i="18"/>
  <c r="V45" i="18" s="1"/>
  <c r="U46" i="18"/>
  <c r="V46" i="18"/>
  <c r="W46" i="18"/>
  <c r="U47" i="18"/>
  <c r="V47" i="18" s="1"/>
  <c r="U48" i="18"/>
  <c r="W48" i="18" s="1"/>
  <c r="V48" i="18"/>
  <c r="U49" i="18"/>
  <c r="V49" i="18" s="1"/>
  <c r="U50" i="18"/>
  <c r="W50" i="18" s="1"/>
  <c r="X50" i="18" s="1"/>
  <c r="Y50" i="18" s="1"/>
  <c r="U51" i="18"/>
  <c r="W51" i="18" s="1"/>
  <c r="V51" i="18"/>
  <c r="U52" i="18"/>
  <c r="V52" i="18"/>
  <c r="W52" i="18"/>
  <c r="U53" i="18"/>
  <c r="V53" i="18" s="1"/>
  <c r="U54" i="18"/>
  <c r="V54" i="18"/>
  <c r="W54" i="18"/>
  <c r="U55" i="18"/>
  <c r="V55" i="18" s="1"/>
  <c r="U56" i="18"/>
  <c r="W56" i="18" s="1"/>
  <c r="V56" i="18"/>
  <c r="U57" i="18"/>
  <c r="V57" i="18" s="1"/>
  <c r="U58" i="18"/>
  <c r="W58" i="18" s="1"/>
  <c r="V58" i="18"/>
  <c r="U59" i="18"/>
  <c r="V59" i="18" s="1"/>
  <c r="U60" i="18"/>
  <c r="U61" i="18"/>
  <c r="V61" i="18" s="1"/>
  <c r="U62" i="18"/>
  <c r="W62" i="18" s="1"/>
  <c r="Z62" i="18" s="1"/>
  <c r="AA62" i="18" s="1"/>
  <c r="U63" i="18"/>
  <c r="V63" i="18"/>
  <c r="W63" i="18"/>
  <c r="U64" i="18"/>
  <c r="V64" i="18" s="1"/>
  <c r="U65" i="18"/>
  <c r="V65" i="18" s="1"/>
  <c r="U66" i="18"/>
  <c r="W66" i="18" s="1"/>
  <c r="V66" i="18"/>
  <c r="U67" i="18"/>
  <c r="V67" i="18" s="1"/>
  <c r="W67" i="18"/>
  <c r="U68" i="18"/>
  <c r="V68" i="18" s="1"/>
  <c r="W68" i="18"/>
  <c r="U69" i="18"/>
  <c r="V69" i="18" s="1"/>
  <c r="U70" i="18"/>
  <c r="V70" i="18" s="1"/>
  <c r="W70" i="18"/>
  <c r="U71" i="18"/>
  <c r="W71" i="18" s="1"/>
  <c r="U72" i="18"/>
  <c r="V72" i="18" s="1"/>
  <c r="U73" i="18"/>
  <c r="V73" i="18" s="1"/>
  <c r="U74" i="18"/>
  <c r="V74" i="18" s="1"/>
  <c r="U75" i="18"/>
  <c r="W75" i="18" s="1"/>
  <c r="V75" i="18"/>
  <c r="U76" i="18"/>
  <c r="V76" i="18" s="1"/>
  <c r="U77" i="18"/>
  <c r="V77" i="18" s="1"/>
  <c r="U78" i="18"/>
  <c r="V78" i="18"/>
  <c r="W78" i="18"/>
  <c r="U79" i="18"/>
  <c r="V79" i="18" s="1"/>
  <c r="W79" i="18"/>
  <c r="U80" i="18"/>
  <c r="V80" i="18" s="1"/>
  <c r="U81" i="18"/>
  <c r="V81" i="18" s="1"/>
  <c r="U82" i="18"/>
  <c r="V82" i="18" s="1"/>
  <c r="U83" i="18"/>
  <c r="V83" i="18" s="1"/>
  <c r="W83" i="18"/>
  <c r="U84" i="18"/>
  <c r="W84" i="18" s="1"/>
  <c r="U85" i="18"/>
  <c r="V85" i="18" s="1"/>
  <c r="U86" i="18"/>
  <c r="W86" i="18" s="1"/>
  <c r="U87" i="18"/>
  <c r="V87" i="18" s="1"/>
  <c r="W87" i="18"/>
  <c r="U88" i="18"/>
  <c r="V88" i="18" s="1"/>
  <c r="U89" i="18"/>
  <c r="V89" i="18" s="1"/>
  <c r="U90" i="18"/>
  <c r="V90" i="18" s="1"/>
  <c r="W90" i="18"/>
  <c r="U91" i="18"/>
  <c r="W91" i="18" s="1"/>
  <c r="U92" i="18"/>
  <c r="W92" i="18" s="1"/>
  <c r="V92" i="18"/>
  <c r="U93" i="18"/>
  <c r="V93" i="18" s="1"/>
  <c r="U94" i="18"/>
  <c r="W94" i="18" s="1"/>
  <c r="V94" i="18"/>
  <c r="U95" i="18"/>
  <c r="V95" i="18"/>
  <c r="W95" i="18"/>
  <c r="U96" i="18"/>
  <c r="V96" i="18" s="1"/>
  <c r="U97" i="18"/>
  <c r="V97" i="18" s="1"/>
  <c r="U98" i="18"/>
  <c r="V98" i="18" s="1"/>
  <c r="U99" i="18"/>
  <c r="W99" i="18" s="1"/>
  <c r="V99" i="18"/>
  <c r="U100" i="18"/>
  <c r="V100" i="18" s="1"/>
  <c r="U101" i="18"/>
  <c r="V101" i="18" s="1"/>
  <c r="U102" i="18"/>
  <c r="V102" i="18" s="1"/>
  <c r="U103" i="18"/>
  <c r="W103" i="18" s="1"/>
  <c r="V103" i="18"/>
  <c r="U104" i="18"/>
  <c r="V104" i="18"/>
  <c r="W104" i="18"/>
  <c r="U105" i="18"/>
  <c r="V105" i="18" s="1"/>
  <c r="U106" i="18"/>
  <c r="V106" i="18"/>
  <c r="W106" i="18"/>
  <c r="U107" i="18"/>
  <c r="V107" i="18" s="1"/>
  <c r="W107" i="18"/>
  <c r="U108" i="18"/>
  <c r="V108" i="18" s="1"/>
  <c r="U109" i="18"/>
  <c r="V109" i="18" s="1"/>
  <c r="U110" i="18"/>
  <c r="V110" i="18"/>
  <c r="W110" i="18"/>
  <c r="U111" i="18"/>
  <c r="V111" i="18" s="1"/>
  <c r="U112" i="18"/>
  <c r="W112" i="18" s="1"/>
  <c r="Z112" i="18" s="1"/>
  <c r="AA112" i="18" s="1"/>
  <c r="V112" i="18"/>
  <c r="U113" i="18"/>
  <c r="V113" i="18" s="1"/>
  <c r="U114" i="18"/>
  <c r="W114" i="18" s="1"/>
  <c r="X114" i="18" s="1"/>
  <c r="Y114" i="18" s="1"/>
  <c r="V114" i="18"/>
  <c r="U115" i="18"/>
  <c r="V115" i="18"/>
  <c r="W115" i="18"/>
  <c r="U116" i="18"/>
  <c r="V116" i="18" s="1"/>
  <c r="W116" i="18"/>
  <c r="U117" i="18"/>
  <c r="V117" i="18" s="1"/>
  <c r="U118" i="18"/>
  <c r="V118" i="18" s="1"/>
  <c r="W118" i="18"/>
  <c r="U119" i="18"/>
  <c r="V119" i="18" s="1"/>
  <c r="U120" i="18"/>
  <c r="W120" i="18" s="1"/>
  <c r="V120" i="18"/>
  <c r="U121" i="18"/>
  <c r="V121" i="18" s="1"/>
  <c r="U122" i="18"/>
  <c r="W122" i="18" s="1"/>
  <c r="V122" i="18"/>
  <c r="U123" i="18"/>
  <c r="V123" i="18" s="1"/>
  <c r="W123" i="18"/>
  <c r="U124" i="18"/>
  <c r="V124" i="18" s="1"/>
  <c r="U125" i="18"/>
  <c r="V125" i="18" s="1"/>
  <c r="U126" i="18"/>
  <c r="V126" i="18" s="1"/>
  <c r="U127" i="18"/>
  <c r="V127" i="18" s="1"/>
  <c r="W127" i="18"/>
  <c r="U128" i="18"/>
  <c r="V128" i="18" s="1"/>
  <c r="W128" i="18"/>
  <c r="U129" i="18"/>
  <c r="V129" i="18" s="1"/>
  <c r="U130" i="18"/>
  <c r="V130" i="18" s="1"/>
  <c r="W130" i="18"/>
  <c r="U131" i="18"/>
  <c r="V131" i="18" s="1"/>
  <c r="U132" i="18"/>
  <c r="W132" i="18" s="1"/>
  <c r="V132" i="18"/>
  <c r="U133" i="18"/>
  <c r="V133" i="18" s="1"/>
  <c r="U134" i="18"/>
  <c r="W134" i="18" s="1"/>
  <c r="V134" i="18"/>
  <c r="U135" i="18"/>
  <c r="V135" i="18" s="1"/>
  <c r="W135" i="18"/>
  <c r="U136" i="18"/>
  <c r="V136" i="18" s="1"/>
  <c r="U137" i="18"/>
  <c r="V137" i="18" s="1"/>
  <c r="U138" i="18"/>
  <c r="V138" i="18" s="1"/>
  <c r="U139" i="18"/>
  <c r="V139" i="18" s="1"/>
  <c r="W139" i="18"/>
  <c r="U140" i="18"/>
  <c r="V140" i="18" s="1"/>
  <c r="W140" i="18"/>
  <c r="U141" i="18"/>
  <c r="V141" i="18" s="1"/>
  <c r="U142" i="18"/>
  <c r="V142" i="18" s="1"/>
  <c r="W142" i="18"/>
  <c r="U143" i="18"/>
  <c r="V143" i="18" s="1"/>
  <c r="U144" i="18"/>
  <c r="W144" i="18" s="1"/>
  <c r="V144" i="18"/>
  <c r="U145" i="18"/>
  <c r="V145" i="18" s="1"/>
  <c r="U146" i="18"/>
  <c r="W146" i="18" s="1"/>
  <c r="V146" i="18"/>
  <c r="U147" i="18"/>
  <c r="V147" i="18" s="1"/>
  <c r="W147" i="18"/>
  <c r="U148" i="18"/>
  <c r="V148" i="18" s="1"/>
  <c r="U149" i="18"/>
  <c r="V149" i="18" s="1"/>
  <c r="U150" i="18"/>
  <c r="W150" i="18" s="1"/>
  <c r="X150" i="18" s="1"/>
  <c r="Y150" i="18" s="1"/>
  <c r="U151" i="18"/>
  <c r="V151" i="18"/>
  <c r="W151" i="18"/>
  <c r="U152" i="18"/>
  <c r="V152" i="18" s="1"/>
  <c r="W152" i="18"/>
  <c r="U153" i="18"/>
  <c r="V153" i="18" s="1"/>
  <c r="U154" i="18"/>
  <c r="V154" i="18" s="1"/>
  <c r="W154" i="18"/>
  <c r="U155" i="18"/>
  <c r="V155" i="18" s="1"/>
  <c r="U156" i="18"/>
  <c r="V156" i="18"/>
  <c r="W156" i="18"/>
  <c r="U157" i="18"/>
  <c r="V157" i="18" s="1"/>
  <c r="U158" i="18"/>
  <c r="V158" i="18"/>
  <c r="W158" i="18"/>
  <c r="U159" i="18"/>
  <c r="V159" i="18" s="1"/>
  <c r="W159" i="18"/>
  <c r="U160" i="18"/>
  <c r="V160" i="18" s="1"/>
  <c r="U161" i="18"/>
  <c r="V161" i="18" s="1"/>
  <c r="U162" i="18"/>
  <c r="W162" i="18" s="1"/>
  <c r="Z162" i="18" s="1"/>
  <c r="AA162" i="18" s="1"/>
  <c r="U163" i="18"/>
  <c r="V163" i="18"/>
  <c r="W163" i="18"/>
  <c r="U164" i="18"/>
  <c r="V164" i="18" s="1"/>
  <c r="W164" i="18"/>
  <c r="U165" i="18"/>
  <c r="V165" i="18" s="1"/>
  <c r="U166" i="18"/>
  <c r="W166" i="18" s="1"/>
  <c r="U167" i="18"/>
  <c r="W167" i="18" s="1"/>
  <c r="V167" i="18"/>
  <c r="U168" i="18"/>
  <c r="V168" i="18"/>
  <c r="W168" i="18"/>
  <c r="U169" i="18"/>
  <c r="V169" i="18" s="1"/>
  <c r="U170" i="18"/>
  <c r="V170" i="18"/>
  <c r="W170" i="18"/>
  <c r="U171" i="18"/>
  <c r="V171" i="18" s="1"/>
  <c r="W171" i="18"/>
  <c r="U172" i="18"/>
  <c r="V172" i="18" s="1"/>
  <c r="U173" i="18"/>
  <c r="V173" i="18" s="1"/>
  <c r="U174" i="18"/>
  <c r="W174" i="18" s="1"/>
  <c r="U175" i="18"/>
  <c r="V175" i="18"/>
  <c r="W175" i="18"/>
  <c r="U176" i="18"/>
  <c r="V176" i="18" s="1"/>
  <c r="U177" i="18"/>
  <c r="V177" i="18" s="1"/>
  <c r="U178" i="18"/>
  <c r="W178" i="18" s="1"/>
  <c r="U179" i="18"/>
  <c r="V179" i="18"/>
  <c r="W179" i="18"/>
  <c r="U180" i="18"/>
  <c r="V180" i="18" s="1"/>
  <c r="W180" i="18"/>
  <c r="U181" i="18"/>
  <c r="V181" i="18" s="1"/>
  <c r="U182" i="18"/>
  <c r="W182" i="18" s="1"/>
  <c r="U183" i="18"/>
  <c r="W183" i="18" s="1"/>
  <c r="V183" i="18"/>
  <c r="U184" i="18"/>
  <c r="V184" i="18"/>
  <c r="W184" i="18"/>
  <c r="U185" i="18"/>
  <c r="V185" i="18" s="1"/>
  <c r="U186" i="18"/>
  <c r="W186" i="18" s="1"/>
  <c r="V186" i="18"/>
  <c r="U187" i="18"/>
  <c r="V187" i="18" s="1"/>
  <c r="U188" i="18"/>
  <c r="W188" i="18" s="1"/>
  <c r="V188" i="18"/>
  <c r="U189" i="18"/>
  <c r="V189" i="18" s="1"/>
  <c r="U190" i="18"/>
  <c r="W190" i="18" s="1"/>
  <c r="V190" i="18"/>
  <c r="U191" i="18"/>
  <c r="V191" i="18"/>
  <c r="W191" i="18"/>
  <c r="U192" i="18"/>
  <c r="V192" i="18" s="1"/>
  <c r="W192" i="18"/>
  <c r="U193" i="18"/>
  <c r="V193" i="18" s="1"/>
  <c r="U194" i="18"/>
  <c r="V194" i="18" s="1"/>
  <c r="W194" i="18"/>
  <c r="U195" i="18"/>
  <c r="V195" i="18" s="1"/>
  <c r="U196" i="18"/>
  <c r="W196" i="18" s="1"/>
  <c r="V196" i="18"/>
  <c r="U197" i="18"/>
  <c r="V197" i="18" s="1"/>
  <c r="U198" i="18"/>
  <c r="W198" i="18" s="1"/>
  <c r="Z198" i="18" s="1"/>
  <c r="AA198" i="18" s="1"/>
  <c r="V198" i="18"/>
  <c r="U199" i="18"/>
  <c r="V199" i="18" s="1"/>
  <c r="W199" i="18"/>
  <c r="U200" i="18"/>
  <c r="V200" i="18" s="1"/>
  <c r="U201" i="18"/>
  <c r="V201" i="18" s="1"/>
  <c r="U202" i="18"/>
  <c r="V202" i="18" s="1"/>
  <c r="U203" i="18"/>
  <c r="W203" i="18" s="1"/>
  <c r="V203" i="18"/>
  <c r="U204" i="18"/>
  <c r="V204" i="18"/>
  <c r="W204" i="18"/>
  <c r="U205" i="18"/>
  <c r="V205" i="18" s="1"/>
  <c r="U206" i="18"/>
  <c r="V206" i="18"/>
  <c r="W206" i="18"/>
  <c r="U207" i="18"/>
  <c r="V207" i="18" s="1"/>
  <c r="W207" i="18"/>
  <c r="U208" i="18"/>
  <c r="V208" i="18" s="1"/>
  <c r="U209" i="18"/>
  <c r="V209" i="18" s="1"/>
  <c r="U210" i="18"/>
  <c r="V210" i="18" s="1"/>
  <c r="U211" i="18"/>
  <c r="W211" i="18" s="1"/>
  <c r="V211" i="18"/>
  <c r="U212" i="18"/>
  <c r="V212" i="18"/>
  <c r="W212" i="18"/>
  <c r="Z212" i="18" s="1"/>
  <c r="AA212" i="18" s="1"/>
  <c r="U213" i="18"/>
  <c r="V213" i="18" s="1"/>
  <c r="U214" i="18"/>
  <c r="V214" i="18"/>
  <c r="W214" i="18"/>
  <c r="X214" i="18" s="1"/>
  <c r="Y214" i="18" s="1"/>
  <c r="U215" i="18"/>
  <c r="V215" i="18" s="1"/>
  <c r="U216" i="18"/>
  <c r="V216" i="18" s="1"/>
  <c r="U217" i="18"/>
  <c r="V217" i="18" s="1"/>
  <c r="U218" i="18"/>
  <c r="V218" i="18" s="1"/>
  <c r="W218" i="18"/>
  <c r="U219" i="18"/>
  <c r="V219" i="18" s="1"/>
  <c r="U220" i="18"/>
  <c r="W220" i="18" s="1"/>
  <c r="V220" i="18"/>
  <c r="U221" i="18"/>
  <c r="V221" i="18" s="1"/>
  <c r="U222" i="18"/>
  <c r="V222" i="18" s="1"/>
  <c r="W222" i="18"/>
  <c r="U223" i="18"/>
  <c r="V223" i="18" s="1"/>
  <c r="U224" i="18"/>
  <c r="W224" i="18" s="1"/>
  <c r="V224" i="18"/>
  <c r="U225" i="18"/>
  <c r="V225" i="18" s="1"/>
  <c r="U226" i="18"/>
  <c r="V226" i="18" s="1"/>
  <c r="W226" i="18"/>
  <c r="Z226" i="18" s="1"/>
  <c r="AA226" i="18" s="1"/>
  <c r="U227" i="18"/>
  <c r="V227" i="18" s="1"/>
  <c r="U228" i="18"/>
  <c r="W228" i="18" s="1"/>
  <c r="X228" i="18" s="1"/>
  <c r="Y228" i="18" s="1"/>
  <c r="V228" i="18"/>
  <c r="U229" i="18"/>
  <c r="V229" i="18" s="1"/>
  <c r="U230" i="18"/>
  <c r="W230" i="18" s="1"/>
  <c r="V230" i="18"/>
  <c r="U231" i="18"/>
  <c r="V231" i="18"/>
  <c r="W231" i="18"/>
  <c r="U232" i="18"/>
  <c r="V232" i="18" s="1"/>
  <c r="U233" i="18"/>
  <c r="V233" i="18" s="1"/>
  <c r="U234" i="18"/>
  <c r="W234" i="18" s="1"/>
  <c r="V234" i="18"/>
  <c r="U235" i="18"/>
  <c r="V235" i="18" s="1"/>
  <c r="W235" i="18"/>
  <c r="U236" i="18"/>
  <c r="V236" i="18" s="1"/>
  <c r="U237" i="18"/>
  <c r="V237" i="18" s="1"/>
  <c r="U238" i="18"/>
  <c r="V238" i="18"/>
  <c r="W238" i="18"/>
  <c r="U239" i="18"/>
  <c r="V239" i="18" s="1"/>
  <c r="U240" i="18"/>
  <c r="V240" i="18" s="1"/>
  <c r="U241" i="18"/>
  <c r="V241" i="18" s="1"/>
  <c r="U242" i="18"/>
  <c r="V242" i="18" s="1"/>
  <c r="W242" i="18"/>
  <c r="AH14" i="18" l="1"/>
  <c r="AG14" i="18"/>
  <c r="AH234" i="18"/>
  <c r="AH218" i="18"/>
  <c r="AH210" i="18"/>
  <c r="AH162" i="18"/>
  <c r="AK162" i="18" s="1"/>
  <c r="AL162" i="18" s="1"/>
  <c r="AH154" i="18"/>
  <c r="AH98" i="18"/>
  <c r="AK98" i="18" s="1"/>
  <c r="AL98" i="18" s="1"/>
  <c r="AH66" i="18"/>
  <c r="AH34" i="18"/>
  <c r="AH18" i="18"/>
  <c r="AH19" i="21"/>
  <c r="AG19" i="21"/>
  <c r="AG91" i="21"/>
  <c r="AH91" i="21"/>
  <c r="AG154" i="21"/>
  <c r="AH154" i="21"/>
  <c r="AG183" i="21"/>
  <c r="AH183" i="21"/>
  <c r="AG226" i="18"/>
  <c r="AG146" i="18"/>
  <c r="AG106" i="18"/>
  <c r="AG90" i="18"/>
  <c r="AG42" i="18"/>
  <c r="AG26" i="18"/>
  <c r="V7" i="17"/>
  <c r="W7" i="17"/>
  <c r="AG12" i="21"/>
  <c r="AH15" i="21"/>
  <c r="AG15" i="21"/>
  <c r="AG28" i="21"/>
  <c r="AH34" i="21"/>
  <c r="AG34" i="21"/>
  <c r="AG46" i="21"/>
  <c r="AH52" i="21"/>
  <c r="AG52" i="21"/>
  <c r="AH74" i="21"/>
  <c r="AG74" i="21"/>
  <c r="AH82" i="21"/>
  <c r="AG82" i="21"/>
  <c r="W87" i="21"/>
  <c r="V87" i="21"/>
  <c r="AG95" i="21"/>
  <c r="AH95" i="21"/>
  <c r="AH123" i="21"/>
  <c r="AG123" i="21"/>
  <c r="W130" i="21"/>
  <c r="V130" i="21"/>
  <c r="AG175" i="21"/>
  <c r="AH175" i="21"/>
  <c r="V181" i="21"/>
  <c r="AB127" i="18"/>
  <c r="AC127" i="18" s="1"/>
  <c r="AB63" i="18"/>
  <c r="AC63" i="18" s="1"/>
  <c r="AH186" i="18"/>
  <c r="AH58" i="18"/>
  <c r="AG194" i="18"/>
  <c r="AG170" i="18"/>
  <c r="AG138" i="18"/>
  <c r="AG130" i="18"/>
  <c r="AG122" i="18"/>
  <c r="AG114" i="18"/>
  <c r="AG82" i="18"/>
  <c r="AG74" i="18"/>
  <c r="AG50" i="18"/>
  <c r="AH13" i="18"/>
  <c r="AH48" i="17"/>
  <c r="AG48" i="17"/>
  <c r="W239" i="18"/>
  <c r="W227" i="18"/>
  <c r="W215" i="18"/>
  <c r="W210" i="18"/>
  <c r="W208" i="18"/>
  <c r="W202" i="18"/>
  <c r="W200" i="18"/>
  <c r="X200" i="18" s="1"/>
  <c r="Y200" i="18" s="1"/>
  <c r="W195" i="18"/>
  <c r="W187" i="18"/>
  <c r="V182" i="18"/>
  <c r="W176" i="18"/>
  <c r="Z176" i="18" s="1"/>
  <c r="AA176" i="18" s="1"/>
  <c r="W172" i="18"/>
  <c r="V166" i="18"/>
  <c r="W160" i="18"/>
  <c r="W148" i="18"/>
  <c r="Z148" i="18" s="1"/>
  <c r="AA148" i="18" s="1"/>
  <c r="W143" i="18"/>
  <c r="W138" i="18"/>
  <c r="W136" i="18"/>
  <c r="W131" i="18"/>
  <c r="W126" i="18"/>
  <c r="Z126" i="18" s="1"/>
  <c r="AA126" i="18" s="1"/>
  <c r="W124" i="18"/>
  <c r="W119" i="18"/>
  <c r="W111" i="18"/>
  <c r="W102" i="18"/>
  <c r="W100" i="18"/>
  <c r="X100" i="18" s="1"/>
  <c r="Y100" i="18" s="1"/>
  <c r="W96" i="18"/>
  <c r="V91" i="18"/>
  <c r="V84" i="18"/>
  <c r="W82" i="18"/>
  <c r="W80" i="18"/>
  <c r="W76" i="18"/>
  <c r="Z76" i="18" s="1"/>
  <c r="AA76" i="18" s="1"/>
  <c r="W74" i="18"/>
  <c r="V71" i="18"/>
  <c r="V60" i="18"/>
  <c r="W60" i="18"/>
  <c r="W55" i="18"/>
  <c r="V50" i="18"/>
  <c r="W42" i="18"/>
  <c r="Z48" i="18" s="1"/>
  <c r="AA48" i="18" s="1"/>
  <c r="W38" i="18"/>
  <c r="W36" i="18"/>
  <c r="AG241" i="18"/>
  <c r="AH238" i="18"/>
  <c r="AG233" i="18"/>
  <c r="AH230" i="18"/>
  <c r="AG225" i="18"/>
  <c r="AH222" i="18"/>
  <c r="AG217" i="18"/>
  <c r="AH214" i="18"/>
  <c r="AG209" i="18"/>
  <c r="AH206" i="18"/>
  <c r="AK212" i="18" s="1"/>
  <c r="AG201" i="18"/>
  <c r="AH198" i="18"/>
  <c r="AG193" i="18"/>
  <c r="AH190" i="18"/>
  <c r="AG185" i="18"/>
  <c r="AH182" i="18"/>
  <c r="AG177" i="18"/>
  <c r="AH174" i="18"/>
  <c r="AG169" i="18"/>
  <c r="AH166" i="18"/>
  <c r="AG161" i="18"/>
  <c r="AH158" i="18"/>
  <c r="AG153" i="18"/>
  <c r="AH150" i="18"/>
  <c r="AI150" i="18" s="1"/>
  <c r="AJ150" i="18" s="1"/>
  <c r="AG145" i="18"/>
  <c r="AH142" i="18"/>
  <c r="AK148" i="18" s="1"/>
  <c r="AL148" i="18" s="1"/>
  <c r="AG137" i="18"/>
  <c r="AH134" i="18"/>
  <c r="AG129" i="18"/>
  <c r="AH126" i="18"/>
  <c r="AK126" i="18" s="1"/>
  <c r="AL126" i="18" s="1"/>
  <c r="AG121" i="18"/>
  <c r="AH118" i="18"/>
  <c r="AG113" i="18"/>
  <c r="AH110" i="18"/>
  <c r="AG105" i="18"/>
  <c r="AH102" i="18"/>
  <c r="AG97" i="18"/>
  <c r="AH94" i="18"/>
  <c r="AG89" i="18"/>
  <c r="AH86" i="18"/>
  <c r="AG81" i="18"/>
  <c r="AH78" i="18"/>
  <c r="AG73" i="18"/>
  <c r="AH70" i="18"/>
  <c r="AK76" i="18" s="1"/>
  <c r="AL76" i="18" s="1"/>
  <c r="AG65" i="18"/>
  <c r="AH62" i="18"/>
  <c r="AK62" i="18" s="1"/>
  <c r="AL62" i="18" s="1"/>
  <c r="AG57" i="18"/>
  <c r="AH54" i="18"/>
  <c r="AG49" i="18"/>
  <c r="AH46" i="18"/>
  <c r="AG41" i="18"/>
  <c r="AH38" i="18"/>
  <c r="AG33" i="18"/>
  <c r="AH30" i="18"/>
  <c r="AG25" i="18"/>
  <c r="AH22" i="18"/>
  <c r="AG17" i="18"/>
  <c r="AH26" i="17"/>
  <c r="AG26" i="17"/>
  <c r="V2" i="21"/>
  <c r="AG8" i="21"/>
  <c r="AH11" i="21"/>
  <c r="AG11" i="21"/>
  <c r="AG24" i="21"/>
  <c r="AH27" i="21"/>
  <c r="AG27" i="21"/>
  <c r="AH44" i="21"/>
  <c r="AG44" i="21"/>
  <c r="V63" i="21"/>
  <c r="W63" i="21"/>
  <c r="AB63" i="21" s="1"/>
  <c r="AC63" i="21" s="1"/>
  <c r="AH66" i="21"/>
  <c r="AG66" i="21"/>
  <c r="W72" i="21"/>
  <c r="V72" i="21"/>
  <c r="W80" i="21"/>
  <c r="V80" i="21"/>
  <c r="AH84" i="21"/>
  <c r="AG84" i="21"/>
  <c r="AG111" i="21"/>
  <c r="AH111" i="21"/>
  <c r="V122" i="21"/>
  <c r="W124" i="21"/>
  <c r="V124" i="21"/>
  <c r="AG128" i="21"/>
  <c r="AH128" i="21"/>
  <c r="W148" i="21"/>
  <c r="V148" i="21"/>
  <c r="AG167" i="21"/>
  <c r="AH167" i="21"/>
  <c r="V173" i="21"/>
  <c r="AH177" i="21"/>
  <c r="AG177" i="21"/>
  <c r="AH242" i="18"/>
  <c r="AH202" i="18"/>
  <c r="AH178" i="18"/>
  <c r="AH56" i="21"/>
  <c r="AG56" i="21"/>
  <c r="W97" i="21"/>
  <c r="AB99" i="21" s="1"/>
  <c r="AC99" i="21" s="1"/>
  <c r="V97" i="21"/>
  <c r="AG197" i="21"/>
  <c r="AH197" i="21"/>
  <c r="W209" i="21"/>
  <c r="V209" i="21"/>
  <c r="V35" i="18"/>
  <c r="W35" i="18"/>
  <c r="W223" i="18"/>
  <c r="W219" i="18"/>
  <c r="V178" i="18"/>
  <c r="V174" i="18"/>
  <c r="V162" i="18"/>
  <c r="W155" i="18"/>
  <c r="V150" i="18"/>
  <c r="W98" i="18"/>
  <c r="Z98" i="18" s="1"/>
  <c r="AA98" i="18" s="1"/>
  <c r="W88" i="18"/>
  <c r="V86" i="18"/>
  <c r="V62" i="18"/>
  <c r="W59" i="18"/>
  <c r="W47" i="18"/>
  <c r="W30" i="18"/>
  <c r="V27" i="18"/>
  <c r="W27" i="18"/>
  <c r="AM227" i="18"/>
  <c r="AN227" i="18" s="1"/>
  <c r="AM127" i="18"/>
  <c r="AN127" i="18" s="1"/>
  <c r="AM99" i="18"/>
  <c r="AN99" i="18" s="1"/>
  <c r="AG235" i="18"/>
  <c r="AG227" i="18"/>
  <c r="AG219" i="18"/>
  <c r="AG211" i="18"/>
  <c r="AG203" i="18"/>
  <c r="AG195" i="18"/>
  <c r="AG187" i="18"/>
  <c r="AG179" i="18"/>
  <c r="AG171" i="18"/>
  <c r="AG163" i="18"/>
  <c r="AG155" i="18"/>
  <c r="AG147" i="18"/>
  <c r="AG139" i="18"/>
  <c r="AG131" i="18"/>
  <c r="AG123" i="18"/>
  <c r="AG115" i="18"/>
  <c r="AG107" i="18"/>
  <c r="AG99" i="18"/>
  <c r="AG91" i="18"/>
  <c r="AG83" i="18"/>
  <c r="AG75" i="18"/>
  <c r="AG67" i="18"/>
  <c r="AG59" i="18"/>
  <c r="AG51" i="18"/>
  <c r="AK48" i="18"/>
  <c r="AL48" i="18" s="1"/>
  <c r="AG43" i="18"/>
  <c r="AG35" i="18"/>
  <c r="AG27" i="18"/>
  <c r="AG19" i="18"/>
  <c r="AH28" i="17"/>
  <c r="AG28" i="17"/>
  <c r="AH47" i="17"/>
  <c r="AG47" i="17"/>
  <c r="AG4" i="21"/>
  <c r="AH7" i="21"/>
  <c r="AG7" i="21"/>
  <c r="AG20" i="21"/>
  <c r="AH23" i="21"/>
  <c r="AG23" i="21"/>
  <c r="AG38" i="21"/>
  <c r="AH43" i="21"/>
  <c r="AG43" i="21"/>
  <c r="W59" i="21"/>
  <c r="AH60" i="21"/>
  <c r="AG60" i="21"/>
  <c r="AH68" i="21"/>
  <c r="AG68" i="21"/>
  <c r="AH100" i="21"/>
  <c r="AI100" i="21" s="1"/>
  <c r="AJ100" i="21" s="1"/>
  <c r="AG101" i="21"/>
  <c r="AH101" i="21"/>
  <c r="W103" i="21"/>
  <c r="W108" i="21"/>
  <c r="V108" i="21"/>
  <c r="AH119" i="21"/>
  <c r="AG119" i="21"/>
  <c r="W136" i="21"/>
  <c r="V136" i="21"/>
  <c r="W143" i="21"/>
  <c r="V143" i="21"/>
  <c r="W147" i="21"/>
  <c r="V147" i="21"/>
  <c r="AG169" i="21"/>
  <c r="AH169" i="21"/>
  <c r="AH51" i="21"/>
  <c r="AG51" i="21"/>
  <c r="V77" i="21"/>
  <c r="W77" i="21"/>
  <c r="AB77" i="21" s="1"/>
  <c r="W114" i="21"/>
  <c r="X114" i="21" s="1"/>
  <c r="Y114" i="21" s="1"/>
  <c r="V114" i="21"/>
  <c r="W171" i="21"/>
  <c r="V171" i="21"/>
  <c r="W179" i="21"/>
  <c r="V179" i="21"/>
  <c r="AG189" i="21"/>
  <c r="AH189" i="21"/>
  <c r="V203" i="21"/>
  <c r="W203" i="21"/>
  <c r="AH24" i="17"/>
  <c r="AG24" i="17"/>
  <c r="AH46" i="17"/>
  <c r="AG46" i="17"/>
  <c r="AH49" i="17"/>
  <c r="AG49" i="17"/>
  <c r="AG3" i="21"/>
  <c r="AH3" i="21"/>
  <c r="W53" i="21"/>
  <c r="AH54" i="21"/>
  <c r="AG54" i="21"/>
  <c r="W57" i="21"/>
  <c r="AH58" i="21"/>
  <c r="AG58" i="21"/>
  <c r="W66" i="21"/>
  <c r="V66" i="21"/>
  <c r="W74" i="21"/>
  <c r="V74" i="21"/>
  <c r="W82" i="21"/>
  <c r="V82" i="21"/>
  <c r="W106" i="21"/>
  <c r="V106" i="21"/>
  <c r="AG112" i="21"/>
  <c r="AH112" i="21"/>
  <c r="AG117" i="21"/>
  <c r="AH117" i="21"/>
  <c r="V131" i="21"/>
  <c r="V132" i="21"/>
  <c r="AG135" i="21"/>
  <c r="AH135" i="21"/>
  <c r="W144" i="21"/>
  <c r="AG151" i="21"/>
  <c r="V157" i="21"/>
  <c r="AG159" i="21"/>
  <c r="V200" i="21"/>
  <c r="W200" i="21"/>
  <c r="X200" i="21" s="1"/>
  <c r="Y200" i="21" s="1"/>
  <c r="W70" i="21"/>
  <c r="V70" i="21"/>
  <c r="W78" i="21"/>
  <c r="V78" i="21"/>
  <c r="AG98" i="21"/>
  <c r="AH98" i="21"/>
  <c r="AK98" i="21" s="1"/>
  <c r="AL98" i="21" s="1"/>
  <c r="AG158" i="21"/>
  <c r="AH158" i="21"/>
  <c r="V188" i="21"/>
  <c r="W188" i="21"/>
  <c r="V196" i="21"/>
  <c r="W196" i="21"/>
  <c r="W201" i="21"/>
  <c r="V201" i="21"/>
  <c r="V205" i="21"/>
  <c r="W205" i="21"/>
  <c r="AG45" i="17"/>
  <c r="V6" i="21"/>
  <c r="W8" i="21"/>
  <c r="V10" i="21"/>
  <c r="W12" i="21"/>
  <c r="V14" i="21"/>
  <c r="W16" i="21"/>
  <c r="V18" i="21"/>
  <c r="W20" i="21"/>
  <c r="V22" i="21"/>
  <c r="W24" i="21"/>
  <c r="V26" i="21"/>
  <c r="W28" i="21"/>
  <c r="W68" i="21"/>
  <c r="V68" i="21"/>
  <c r="W76" i="21"/>
  <c r="V76" i="21"/>
  <c r="W84" i="21"/>
  <c r="V84" i="21"/>
  <c r="AH93" i="21"/>
  <c r="V95" i="21"/>
  <c r="AH103" i="21"/>
  <c r="V105" i="21"/>
  <c r="AH115" i="21"/>
  <c r="AG115" i="21"/>
  <c r="W120" i="21"/>
  <c r="Z126" i="21" s="1"/>
  <c r="AA126" i="21" s="1"/>
  <c r="AH125" i="21"/>
  <c r="AH132" i="21"/>
  <c r="V135" i="21"/>
  <c r="AH139" i="21"/>
  <c r="AG140" i="21"/>
  <c r="AH140" i="21"/>
  <c r="W142" i="21"/>
  <c r="AH143" i="21"/>
  <c r="AH144" i="21"/>
  <c r="V146" i="21"/>
  <c r="V153" i="21"/>
  <c r="AG155" i="21"/>
  <c r="V161" i="21"/>
  <c r="V169" i="21"/>
  <c r="AH173" i="21"/>
  <c r="V177" i="21"/>
  <c r="AH181" i="21"/>
  <c r="V185" i="21"/>
  <c r="W190" i="21"/>
  <c r="AG191" i="21"/>
  <c r="W198" i="21"/>
  <c r="W199" i="21"/>
  <c r="V199" i="21"/>
  <c r="AG203" i="21"/>
  <c r="V207" i="21"/>
  <c r="W207" i="21"/>
  <c r="Z212" i="21"/>
  <c r="AA212" i="21" s="1"/>
  <c r="AH215" i="21"/>
  <c r="W222" i="21"/>
  <c r="W226" i="21"/>
  <c r="Z226" i="21" s="1"/>
  <c r="AH226" i="21"/>
  <c r="AK226" i="21" s="1"/>
  <c r="AL226" i="21" s="1"/>
  <c r="AG237" i="21"/>
  <c r="AG241" i="21"/>
  <c r="AG229" i="21"/>
  <c r="V235" i="21"/>
  <c r="V239" i="21"/>
  <c r="AM99" i="21"/>
  <c r="AK176" i="21"/>
  <c r="V213" i="21"/>
  <c r="V219" i="21"/>
  <c r="V223" i="21"/>
  <c r="V231" i="21"/>
  <c r="V233" i="21"/>
  <c r="V237" i="21"/>
  <c r="W86" i="21"/>
  <c r="V86" i="21"/>
  <c r="W88" i="21"/>
  <c r="V88" i="21"/>
  <c r="W92" i="21"/>
  <c r="V92" i="21"/>
  <c r="W94" i="21"/>
  <c r="V94" i="21"/>
  <c r="W96" i="21"/>
  <c r="V96" i="21"/>
  <c r="W98" i="21"/>
  <c r="V98" i="21"/>
  <c r="W100" i="21"/>
  <c r="X100" i="21" s="1"/>
  <c r="Y100" i="21" s="1"/>
  <c r="V100" i="21"/>
  <c r="AH105" i="21"/>
  <c r="AG105" i="21"/>
  <c r="AH109" i="21"/>
  <c r="AG109" i="21"/>
  <c r="AH213" i="21"/>
  <c r="AG213" i="21"/>
  <c r="AH234" i="21"/>
  <c r="AG234" i="21"/>
  <c r="AH238" i="21"/>
  <c r="AG238" i="21"/>
  <c r="W90" i="21"/>
  <c r="V90" i="21"/>
  <c r="V4" i="21"/>
  <c r="AH53" i="21"/>
  <c r="AG53" i="21"/>
  <c r="AH55" i="21"/>
  <c r="AG55" i="21"/>
  <c r="AH57" i="21"/>
  <c r="AG57" i="21"/>
  <c r="AH59" i="21"/>
  <c r="AG59" i="21"/>
  <c r="AH61" i="21"/>
  <c r="AM63" i="21" s="1"/>
  <c r="AN63" i="21" s="1"/>
  <c r="AG61" i="21"/>
  <c r="AH62" i="21"/>
  <c r="AG62" i="21"/>
  <c r="AH64" i="21"/>
  <c r="AI64" i="21" s="1"/>
  <c r="AJ64" i="21" s="1"/>
  <c r="AG64" i="21"/>
  <c r="AG102" i="21"/>
  <c r="AG104" i="21"/>
  <c r="AG108" i="21"/>
  <c r="AH108" i="21"/>
  <c r="Z112" i="21"/>
  <c r="AA112" i="21" s="1"/>
  <c r="AH118" i="21"/>
  <c r="AH122" i="21"/>
  <c r="AH126" i="21"/>
  <c r="AG126" i="21"/>
  <c r="AG127" i="21"/>
  <c r="AH127" i="21"/>
  <c r="W149" i="21"/>
  <c r="V149" i="21"/>
  <c r="AH150" i="21"/>
  <c r="AI150" i="21" s="1"/>
  <c r="AJ150" i="21" s="1"/>
  <c r="AG150" i="21"/>
  <c r="AH153" i="21"/>
  <c r="AG153" i="21"/>
  <c r="AH157" i="21"/>
  <c r="AG157" i="21"/>
  <c r="AH161" i="21"/>
  <c r="AG161" i="21"/>
  <c r="AA198" i="21"/>
  <c r="Z198" i="21"/>
  <c r="AH202" i="21"/>
  <c r="AG202" i="21"/>
  <c r="AH204" i="21"/>
  <c r="AG204" i="21"/>
  <c r="AH206" i="21"/>
  <c r="AG206" i="21"/>
  <c r="AH208" i="21"/>
  <c r="AG208" i="21"/>
  <c r="AG5" i="21"/>
  <c r="W7" i="21"/>
  <c r="AG9" i="21"/>
  <c r="W11" i="21"/>
  <c r="AG13" i="21"/>
  <c r="W15" i="21"/>
  <c r="AG17" i="21"/>
  <c r="W19" i="21"/>
  <c r="AG21" i="21"/>
  <c r="W23" i="21"/>
  <c r="AG25" i="21"/>
  <c r="W27" i="21"/>
  <c r="AG29" i="21"/>
  <c r="W31" i="21"/>
  <c r="AG33" i="21"/>
  <c r="W35" i="21"/>
  <c r="AG37" i="21"/>
  <c r="W39" i="21"/>
  <c r="AG41" i="21"/>
  <c r="W43" i="21"/>
  <c r="AG45" i="21"/>
  <c r="W47" i="21"/>
  <c r="AG48" i="21"/>
  <c r="W49" i="21"/>
  <c r="AG50" i="21"/>
  <c r="W51" i="21"/>
  <c r="Z62" i="21"/>
  <c r="AA62" i="21" s="1"/>
  <c r="AH65" i="21"/>
  <c r="AG65" i="21"/>
  <c r="AH67" i="21"/>
  <c r="AG67" i="21"/>
  <c r="AH69" i="21"/>
  <c r="AG69" i="21"/>
  <c r="AH71" i="21"/>
  <c r="AG71" i="21"/>
  <c r="AH73" i="21"/>
  <c r="AG73" i="21"/>
  <c r="AH75" i="21"/>
  <c r="AM77" i="21" s="1"/>
  <c r="AN77" i="21" s="1"/>
  <c r="AG75" i="21"/>
  <c r="AH76" i="21"/>
  <c r="AG76" i="21"/>
  <c r="AH79" i="21"/>
  <c r="AG79" i="21"/>
  <c r="AH81" i="21"/>
  <c r="AG81" i="21"/>
  <c r="AH83" i="21"/>
  <c r="AG83" i="21"/>
  <c r="AH85" i="21"/>
  <c r="AG85" i="21"/>
  <c r="AG86" i="21"/>
  <c r="AG88" i="21"/>
  <c r="AG90" i="21"/>
  <c r="AG92" i="21"/>
  <c r="AG94" i="21"/>
  <c r="AG96" i="21"/>
  <c r="AG99" i="21"/>
  <c r="W107" i="21"/>
  <c r="V107" i="21"/>
  <c r="W111" i="21"/>
  <c r="AB113" i="21" s="1"/>
  <c r="AC113" i="21" s="1"/>
  <c r="V111" i="21"/>
  <c r="V117" i="21"/>
  <c r="V121" i="21"/>
  <c r="V125" i="21"/>
  <c r="AG129" i="21"/>
  <c r="AG133" i="21"/>
  <c r="AG137" i="21"/>
  <c r="AG141" i="21"/>
  <c r="AG145" i="21"/>
  <c r="AG152" i="21"/>
  <c r="AH152" i="21"/>
  <c r="AG156" i="21"/>
  <c r="AH156" i="21"/>
  <c r="AK162" i="21" s="1"/>
  <c r="AL162" i="21" s="1"/>
  <c r="AG160" i="21"/>
  <c r="AH160" i="21"/>
  <c r="AG162" i="21"/>
  <c r="AH163" i="21"/>
  <c r="Z48" i="21"/>
  <c r="AA48" i="21" s="1"/>
  <c r="AN49" i="21"/>
  <c r="Z76" i="21"/>
  <c r="AA76" i="21" s="1"/>
  <c r="AN99" i="21"/>
  <c r="W102" i="21"/>
  <c r="V102" i="21"/>
  <c r="W104" i="21"/>
  <c r="V104" i="21"/>
  <c r="AK112" i="21"/>
  <c r="AL112" i="21" s="1"/>
  <c r="W127" i="21"/>
  <c r="V127" i="21"/>
  <c r="AH148" i="21"/>
  <c r="AG148" i="21"/>
  <c r="AG149" i="21"/>
  <c r="AH149" i="21"/>
  <c r="W151" i="21"/>
  <c r="V151" i="21"/>
  <c r="W155" i="21"/>
  <c r="V155" i="21"/>
  <c r="W159" i="21"/>
  <c r="V159" i="21"/>
  <c r="AB163" i="21"/>
  <c r="AC163" i="21" s="1"/>
  <c r="AM177" i="21"/>
  <c r="AN177" i="21"/>
  <c r="AG164" i="21"/>
  <c r="AH164" i="21"/>
  <c r="AI164" i="21" s="1"/>
  <c r="AJ164" i="21" s="1"/>
  <c r="W178" i="21"/>
  <c r="V178" i="21"/>
  <c r="W180" i="21"/>
  <c r="V180" i="21"/>
  <c r="W182" i="21"/>
  <c r="V182" i="21"/>
  <c r="W184" i="21"/>
  <c r="V184" i="21"/>
  <c r="AH218" i="21"/>
  <c r="AG218" i="21"/>
  <c r="AH222" i="21"/>
  <c r="AG222" i="21"/>
  <c r="AC227" i="21"/>
  <c r="AH230" i="21"/>
  <c r="AG230" i="21"/>
  <c r="AH232" i="21"/>
  <c r="AG232" i="21"/>
  <c r="AH240" i="21"/>
  <c r="AG240" i="21"/>
  <c r="V113" i="21"/>
  <c r="AH113" i="21"/>
  <c r="V115" i="21"/>
  <c r="AH116" i="21"/>
  <c r="V119" i="21"/>
  <c r="AH120" i="21"/>
  <c r="V123" i="21"/>
  <c r="AH124" i="21"/>
  <c r="V129" i="21"/>
  <c r="AH130" i="21"/>
  <c r="V133" i="21"/>
  <c r="AH134" i="21"/>
  <c r="V137" i="21"/>
  <c r="AH138" i="21"/>
  <c r="V141" i="21"/>
  <c r="AH142" i="21"/>
  <c r="V145" i="21"/>
  <c r="AH146" i="21"/>
  <c r="Z162" i="21"/>
  <c r="AA162" i="21" s="1"/>
  <c r="W164" i="21"/>
  <c r="X164" i="21" s="1"/>
  <c r="Y164" i="21" s="1"/>
  <c r="V164" i="21"/>
  <c r="W168" i="21"/>
  <c r="V168" i="21"/>
  <c r="W170" i="21"/>
  <c r="V170" i="21"/>
  <c r="W172" i="21"/>
  <c r="V172" i="21"/>
  <c r="W174" i="21"/>
  <c r="V174" i="21"/>
  <c r="W176" i="21"/>
  <c r="V176" i="21"/>
  <c r="AL176" i="21"/>
  <c r="AC177" i="21"/>
  <c r="AB177" i="21"/>
  <c r="V187" i="21"/>
  <c r="V189" i="21"/>
  <c r="V191" i="21"/>
  <c r="V193" i="21"/>
  <c r="V195" i="21"/>
  <c r="V197" i="21"/>
  <c r="AH199" i="21"/>
  <c r="AG199" i="21"/>
  <c r="AB213" i="21"/>
  <c r="AC213" i="21" s="1"/>
  <c r="AH216" i="21"/>
  <c r="AG216" i="21"/>
  <c r="AH227" i="21"/>
  <c r="AM227" i="21" s="1"/>
  <c r="AG227" i="21"/>
  <c r="W241" i="21"/>
  <c r="V241" i="21"/>
  <c r="AH186" i="21"/>
  <c r="AG186" i="21"/>
  <c r="AH188" i="21"/>
  <c r="AG188" i="21"/>
  <c r="AH190" i="21"/>
  <c r="AG190" i="21"/>
  <c r="AH192" i="21"/>
  <c r="AK198" i="21" s="1"/>
  <c r="AL198" i="21" s="1"/>
  <c r="AG192" i="21"/>
  <c r="AH194" i="21"/>
  <c r="AG194" i="21"/>
  <c r="AH196" i="21"/>
  <c r="AG196" i="21"/>
  <c r="AB199" i="21"/>
  <c r="AC199" i="21" s="1"/>
  <c r="AH210" i="21"/>
  <c r="AG210" i="21"/>
  <c r="AK212" i="21"/>
  <c r="AL212" i="21" s="1"/>
  <c r="AH220" i="21"/>
  <c r="AG220" i="21"/>
  <c r="AH224" i="21"/>
  <c r="AG224" i="21"/>
  <c r="AA226" i="21"/>
  <c r="V204" i="21"/>
  <c r="V206" i="21"/>
  <c r="V208" i="21"/>
  <c r="V216" i="21"/>
  <c r="V218" i="21"/>
  <c r="V220" i="21"/>
  <c r="V224" i="21"/>
  <c r="V230" i="21"/>
  <c r="V234" i="21"/>
  <c r="V236" i="21"/>
  <c r="V238" i="21"/>
  <c r="V46" i="17"/>
  <c r="V48" i="17"/>
  <c r="AG25" i="17"/>
  <c r="V25" i="17"/>
  <c r="V27" i="17"/>
  <c r="AH27" i="17"/>
  <c r="V4" i="17"/>
  <c r="V6" i="17"/>
  <c r="W240" i="18"/>
  <c r="W236" i="18"/>
  <c r="X236" i="18" s="1"/>
  <c r="Y236" i="18" s="1"/>
  <c r="W232" i="18"/>
  <c r="W216" i="18"/>
  <c r="W108" i="18"/>
  <c r="W72" i="18"/>
  <c r="W64" i="18"/>
  <c r="X64" i="18" s="1"/>
  <c r="Y64" i="18" s="1"/>
  <c r="W28" i="18"/>
  <c r="W241" i="18"/>
  <c r="W237" i="18"/>
  <c r="W233" i="18"/>
  <c r="W229" i="18"/>
  <c r="W225" i="18"/>
  <c r="W221" i="18"/>
  <c r="W217" i="18"/>
  <c r="W213" i="18"/>
  <c r="AB213" i="18" s="1"/>
  <c r="AC213" i="18" s="1"/>
  <c r="W209" i="18"/>
  <c r="W205" i="18"/>
  <c r="W201" i="18"/>
  <c r="W197" i="18"/>
  <c r="AB199" i="18" s="1"/>
  <c r="AC199" i="18" s="1"/>
  <c r="W193" i="18"/>
  <c r="W189" i="18"/>
  <c r="W185" i="18"/>
  <c r="W181" i="18"/>
  <c r="W177" i="18"/>
  <c r="AB177" i="18" s="1"/>
  <c r="AC177" i="18" s="1"/>
  <c r="W173" i="18"/>
  <c r="W169" i="18"/>
  <c r="W165" i="18"/>
  <c r="W161" i="18"/>
  <c r="AB163" i="18" s="1"/>
  <c r="AC163" i="18" s="1"/>
  <c r="W157" i="18"/>
  <c r="W153" i="18"/>
  <c r="W149" i="18"/>
  <c r="AB149" i="18" s="1"/>
  <c r="AC149" i="18" s="1"/>
  <c r="W145" i="18"/>
  <c r="W141" i="18"/>
  <c r="W137" i="18"/>
  <c r="W133" i="18"/>
  <c r="W129" i="18"/>
  <c r="W125" i="18"/>
  <c r="W121" i="18"/>
  <c r="W117" i="18"/>
  <c r="W113" i="18"/>
  <c r="W109" i="18"/>
  <c r="W105" i="18"/>
  <c r="W101" i="18"/>
  <c r="W97" i="18"/>
  <c r="AB99" i="18" s="1"/>
  <c r="AC99" i="18" s="1"/>
  <c r="W93" i="18"/>
  <c r="W89" i="18"/>
  <c r="W85" i="18"/>
  <c r="W81" i="18"/>
  <c r="W77" i="18"/>
  <c r="AB77" i="18" s="1"/>
  <c r="AC77" i="18" s="1"/>
  <c r="W73" i="18"/>
  <c r="W69" i="18"/>
  <c r="W65" i="18"/>
  <c r="W61" i="18"/>
  <c r="W57" i="18"/>
  <c r="W53" i="18"/>
  <c r="W49" i="18"/>
  <c r="W45" i="18"/>
  <c r="W41" i="18"/>
  <c r="W37" i="18"/>
  <c r="W33" i="18"/>
  <c r="W29" i="18"/>
  <c r="W25" i="18"/>
  <c r="AB227" i="18" l="1"/>
  <c r="AC227" i="18"/>
  <c r="Z148" i="21"/>
  <c r="AA148" i="21" s="1"/>
  <c r="AB49" i="18"/>
  <c r="AC49" i="18" s="1"/>
  <c r="AB113" i="18"/>
  <c r="AC113" i="18" s="1"/>
  <c r="AC77" i="21"/>
  <c r="AN113" i="21"/>
  <c r="AM113" i="21"/>
  <c r="AB127" i="21"/>
  <c r="AC127" i="21"/>
  <c r="AM127" i="21"/>
  <c r="AN127" i="21" s="1"/>
  <c r="AM199" i="21"/>
  <c r="AN199" i="21"/>
  <c r="AK76" i="21"/>
  <c r="AL76" i="21" s="1"/>
  <c r="Z98" i="21"/>
  <c r="AA98" i="21" s="1"/>
  <c r="Z176" i="21"/>
  <c r="AA176" i="21" s="1"/>
  <c r="AK148" i="21"/>
  <c r="AL148" i="21"/>
  <c r="AM163" i="21"/>
  <c r="AN163" i="21" s="1"/>
  <c r="AB49" i="21"/>
  <c r="AC49" i="21"/>
  <c r="AK62" i="21"/>
  <c r="AL62" i="21" s="1"/>
  <c r="AM213" i="21"/>
  <c r="AN213" i="21"/>
  <c r="AN227" i="21"/>
  <c r="AM149" i="21"/>
  <c r="AN149" i="21" s="1"/>
  <c r="AB149" i="21"/>
  <c r="AC149" i="21" s="1"/>
  <c r="AK126" i="21"/>
  <c r="AL126" i="21"/>
  <c r="AH56" i="17"/>
  <c r="AH54" i="17"/>
  <c r="AH55" i="17" s="1"/>
  <c r="W56" i="17"/>
  <c r="W54" i="17"/>
  <c r="AH32" i="17"/>
  <c r="AH35" i="17"/>
  <c r="AH33" i="17"/>
  <c r="W35" i="17"/>
  <c r="W33" i="17"/>
  <c r="W32" i="17"/>
  <c r="W41" i="17" s="1"/>
  <c r="W20" i="17"/>
  <c r="AH62" i="17" l="1"/>
  <c r="W62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AI236" i="18"/>
  <c r="AJ236" i="18" s="1"/>
  <c r="P56" i="17" l="1"/>
  <c r="K56" i="17"/>
  <c r="P54" i="17"/>
  <c r="P58" i="17" s="1"/>
  <c r="K54" i="17"/>
  <c r="K58" i="17" s="1"/>
  <c r="K11" i="17"/>
  <c r="P35" i="17"/>
  <c r="K35" i="17"/>
  <c r="P33" i="17"/>
  <c r="P37" i="17" s="1"/>
  <c r="K33" i="17"/>
  <c r="K37" i="17" s="1"/>
  <c r="P32" i="17"/>
  <c r="K32" i="17"/>
  <c r="K41" i="17" l="1"/>
  <c r="K62" i="17"/>
  <c r="P62" i="17"/>
  <c r="P41" i="17"/>
  <c r="K57" i="17"/>
  <c r="P57" i="17"/>
  <c r="P55" i="17"/>
  <c r="K55" i="17"/>
  <c r="K36" i="17"/>
  <c r="P36" i="17"/>
  <c r="P34" i="17"/>
  <c r="K34" i="17"/>
  <c r="AI214" i="18"/>
  <c r="AJ214" i="18" s="1"/>
  <c r="AM199" i="18" l="1"/>
  <c r="AN199" i="18" s="1"/>
  <c r="AI200" i="18"/>
  <c r="AJ200" i="18" s="1"/>
  <c r="AL212" i="18"/>
  <c r="P14" i="17"/>
  <c r="K14" i="17"/>
  <c r="P12" i="17"/>
  <c r="K12" i="17"/>
  <c r="AM213" i="18" l="1"/>
  <c r="AN213" i="18" s="1"/>
  <c r="U23" i="18"/>
  <c r="V23" i="18" s="1"/>
  <c r="U22" i="18"/>
  <c r="V22" i="18" s="1"/>
  <c r="U21" i="18"/>
  <c r="V21" i="18" s="1"/>
  <c r="U20" i="18"/>
  <c r="W20" i="18" s="1"/>
  <c r="U19" i="18"/>
  <c r="V19" i="18" s="1"/>
  <c r="U18" i="18"/>
  <c r="V18" i="18" s="1"/>
  <c r="U17" i="18"/>
  <c r="V17" i="18" s="1"/>
  <c r="U16" i="18"/>
  <c r="V16" i="18" s="1"/>
  <c r="U15" i="18"/>
  <c r="V15" i="18" s="1"/>
  <c r="U14" i="18"/>
  <c r="W14" i="18" s="1"/>
  <c r="U13" i="18"/>
  <c r="V13" i="18" s="1"/>
  <c r="AH12" i="18"/>
  <c r="U12" i="18"/>
  <c r="V12" i="18" s="1"/>
  <c r="AH11" i="18"/>
  <c r="U11" i="18"/>
  <c r="V11" i="18" s="1"/>
  <c r="AH10" i="18"/>
  <c r="U10" i="18"/>
  <c r="V10" i="18" s="1"/>
  <c r="AH9" i="18"/>
  <c r="U9" i="18"/>
  <c r="V9" i="18" s="1"/>
  <c r="AG8" i="18"/>
  <c r="U8" i="18"/>
  <c r="W8" i="18" s="1"/>
  <c r="AH7" i="18"/>
  <c r="U7" i="18"/>
  <c r="V7" i="18" s="1"/>
  <c r="AG6" i="18"/>
  <c r="U6" i="18"/>
  <c r="W6" i="18" s="1"/>
  <c r="AH5" i="18"/>
  <c r="U5" i="18"/>
  <c r="V5" i="18" s="1"/>
  <c r="AG4" i="18"/>
  <c r="U4" i="18"/>
  <c r="W4" i="18" s="1"/>
  <c r="AH3" i="18"/>
  <c r="U3" i="18"/>
  <c r="W3" i="18" s="1"/>
  <c r="AG2" i="18"/>
  <c r="U2" i="18"/>
  <c r="V2" i="18" s="1"/>
  <c r="AG12" i="18" l="1"/>
  <c r="AH6" i="18"/>
  <c r="W19" i="18"/>
  <c r="W13" i="18"/>
  <c r="W2" i="18"/>
  <c r="W5" i="18"/>
  <c r="AH8" i="18"/>
  <c r="W21" i="18"/>
  <c r="W9" i="18"/>
  <c r="AK198" i="18"/>
  <c r="AL198" i="18" s="1"/>
  <c r="W7" i="18"/>
  <c r="W23" i="18"/>
  <c r="AH4" i="18"/>
  <c r="W11" i="18"/>
  <c r="AH2" i="18"/>
  <c r="V4" i="18"/>
  <c r="AG10" i="18"/>
  <c r="W17" i="18"/>
  <c r="W15" i="18"/>
  <c r="AG3" i="18"/>
  <c r="V6" i="18"/>
  <c r="V14" i="18"/>
  <c r="V20" i="18"/>
  <c r="AG7" i="18"/>
  <c r="AG9" i="18"/>
  <c r="W10" i="18"/>
  <c r="AG11" i="18"/>
  <c r="W12" i="18"/>
  <c r="W16" i="18"/>
  <c r="W18" i="18"/>
  <c r="W22" i="18"/>
  <c r="V8" i="18"/>
  <c r="V3" i="18"/>
  <c r="AG5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<sst xmlns="http://schemas.openxmlformats.org/spreadsheetml/2006/main" count="3497" uniqueCount="367">
  <si>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</si>
  <si>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</si>
  <si>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</si>
  <si>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</si>
  <si>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</si>
  <si>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</si>
  <si>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</si>
  <si>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</si>
  <si>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</si>
  <si>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</si>
  <si>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</si>
  <si>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</si>
  <si>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</si>
  <si>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</si>
  <si>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</si>
  <si>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</si>
  <si>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</si>
  <si>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</si>
  <si>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</si>
  <si>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</si>
  <si>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</si>
  <si>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</si>
  <si>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</si>
  <si>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</si>
  <si>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</si>
  <si>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</si>
  <si>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</si>
  <si>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</si>
  <si>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</si>
  <si>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</si>
  <si>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</si>
  <si>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</si>
  <si>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</si>
  <si>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</si>
  <si>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</si>
  <si>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</si>
  <si>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</si>
  <si>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</si>
  <si>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</si>
  <si>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</si>
  <si>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</si>
  <si>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</si>
  <si>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</si>
  <si>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</si>
  <si>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</si>
  <si>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</si>
  <si>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</si>
  <si>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</si>
  <si>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</si>
  <si>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</si>
  <si>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</si>
  <si>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chk 25</t>
  </si>
  <si>
    <t>chk 150</t>
  </si>
  <si>
    <t>chk 100</t>
  </si>
  <si>
    <t>chk 50</t>
  </si>
  <si>
    <t>chk 10</t>
  </si>
  <si>
    <t>chk 5</t>
  </si>
  <si>
    <t>chk 2.5</t>
  </si>
  <si>
    <t>chk 0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</si>
  <si>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</si>
  <si>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</si>
  <si>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</si>
  <si>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</si>
  <si>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</si>
  <si>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</si>
  <si>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</si>
  <si>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</si>
  <si>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</si>
  <si>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</si>
  <si>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</si>
  <si>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</si>
  <si>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</si>
  <si>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</si>
  <si>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</si>
  <si>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</si>
  <si>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</si>
  <si>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</si>
  <si>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</si>
  <si>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</si>
  <si>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</si>
  <si>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</si>
  <si>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</si>
  <si>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</si>
  <si>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</si>
  <si>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</si>
  <si>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</si>
  <si>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</si>
  <si>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</si>
  <si>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</si>
  <si>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</si>
  <si>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</si>
  <si>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</si>
  <si>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</si>
  <si>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</si>
  <si>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</si>
  <si>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</si>
  <si>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</si>
  <si>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</si>
  <si>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</si>
  <si>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</si>
  <si>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</si>
  <si>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</si>
  <si>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nitrite</t>
  </si>
  <si>
    <t>nitrate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</si>
  <si>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</si>
  <si>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</si>
  <si>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</si>
  <si>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</si>
  <si>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</si>
  <si>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</si>
  <si>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</si>
  <si>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</si>
  <si>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</si>
  <si>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</si>
  <si>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</si>
  <si>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</si>
  <si>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</si>
  <si>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</si>
  <si>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</si>
  <si>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</si>
  <si>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</si>
  <si>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</si>
  <si>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</si>
  <si>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</si>
  <si>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</si>
  <si>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</si>
  <si>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</si>
  <si>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</si>
  <si>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</si>
  <si>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</si>
  <si>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</si>
  <si>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</si>
  <si>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</si>
  <si>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</si>
  <si>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</si>
  <si>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</si>
  <si>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</si>
  <si>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</si>
  <si>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</si>
  <si>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</si>
  <si>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</si>
  <si>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</si>
  <si>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</si>
  <si>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</si>
  <si>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</si>
  <si>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</si>
  <si>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</si>
  <si>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</si>
  <si>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</si>
  <si>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</si>
  <si>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</si>
  <si>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</si>
  <si>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</si>
  <si>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</si>
  <si>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</si>
  <si>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</si>
  <si>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</si>
  <si>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</si>
  <si>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</si>
  <si>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</si>
  <si>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</si>
  <si>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</si>
  <si>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</si>
  <si>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</si>
  <si>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</si>
  <si>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</si>
  <si>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</si>
  <si>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</si>
  <si>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</si>
  <si>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</si>
  <si>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</si>
  <si>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</si>
  <si>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</si>
  <si>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</si>
  <si>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</si>
  <si>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</si>
  <si>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</si>
  <si>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</si>
  <si>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</si>
  <si>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</si>
  <si>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</si>
  <si>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</si>
  <si>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</si>
  <si>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</si>
  <si>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</si>
  <si>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</si>
  <si>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</si>
  <si>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</si>
  <si>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</si>
  <si>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</si>
  <si>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</si>
  <si>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</si>
  <si>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</si>
  <si>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</si>
  <si>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</si>
  <si>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</si>
  <si>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</si>
  <si>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</si>
  <si>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</si>
  <si>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</si>
  <si>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</si>
  <si>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</si>
  <si>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</si>
  <si>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</si>
  <si>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</si>
  <si>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</si>
  <si>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</si>
  <si>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</si>
  <si>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</si>
  <si>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</si>
  <si>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</si>
  <si>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</si>
  <si>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OM_1-14-2021_12-13-03PM.OMN</t>
  </si>
  <si>
    <t>S7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</si>
  <si>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</si>
  <si>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</si>
  <si>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</si>
  <si>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</si>
  <si>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</si>
  <si>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</si>
  <si>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</si>
  <si>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</si>
  <si>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</si>
  <si>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</si>
  <si>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</si>
  <si>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</si>
  <si>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</si>
  <si>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</si>
  <si>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</si>
  <si>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</si>
  <si>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</si>
  <si>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</si>
  <si>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</si>
  <si>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</si>
  <si>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</si>
  <si>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</si>
  <si>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</si>
  <si>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</si>
  <si>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</si>
  <si>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</si>
  <si>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 50 DIL</t>
  </si>
  <si>
    <t>sampled empty location</t>
  </si>
  <si>
    <t>spiked blank</t>
  </si>
  <si>
    <t>DUP F 17aug20 0.1</t>
  </si>
  <si>
    <t>SPK F 17aug20 9.0</t>
  </si>
  <si>
    <t>RB</t>
  </si>
  <si>
    <t>F 17aug20 9.0</t>
  </si>
  <si>
    <t>F 17aug20 5.0</t>
  </si>
  <si>
    <t>F 17aug20 3.8</t>
  </si>
  <si>
    <t>F 17aug20 0.1</t>
  </si>
  <si>
    <t>F 17aug20 8.0</t>
  </si>
  <si>
    <t>water blank</t>
  </si>
  <si>
    <t>digestion check</t>
  </si>
  <si>
    <t>Sample #</t>
  </si>
  <si>
    <t>F 29Jun20 6.2</t>
  </si>
  <si>
    <t>F 17Aug20 6.2</t>
  </si>
  <si>
    <t>F 28Oct20 1.6</t>
  </si>
  <si>
    <t>F 12Jun20 0.1</t>
  </si>
  <si>
    <t>F 11Sep20 6.2</t>
  </si>
  <si>
    <t>F 29Feb20 3.8</t>
  </si>
  <si>
    <t>F 12Jun20 8.0</t>
  </si>
  <si>
    <t>C 05Aug20 9.0</t>
  </si>
  <si>
    <t>C 05Aug20 Inf C</t>
  </si>
  <si>
    <t>F 29Feb20 9.0</t>
  </si>
  <si>
    <t>B 26Oct20 9.0</t>
  </si>
  <si>
    <t>B 02Jul20 3.0</t>
  </si>
  <si>
    <t>F 02Dec20 wet</t>
  </si>
  <si>
    <t>ISCO 10Aug20 rep 2</t>
  </si>
  <si>
    <t>B 25Jun20 6.0</t>
  </si>
  <si>
    <t>F 02Nov20 9.0</t>
  </si>
  <si>
    <t>F 10Aug20 0.1</t>
  </si>
  <si>
    <t>F 20Jul20 8.0</t>
  </si>
  <si>
    <t>F 02Dec20 6.2</t>
  </si>
  <si>
    <t>F 02Dec20 1.6</t>
  </si>
  <si>
    <t>F 02Dec20 9.0</t>
  </si>
  <si>
    <t>B 12Aug20 3.0</t>
  </si>
  <si>
    <t>F 29Feb20 6.2</t>
  </si>
  <si>
    <t>F 28Oct20 8.0</t>
  </si>
  <si>
    <t>F 31Jan20 8.0</t>
  </si>
  <si>
    <t>B 06Aug20 6.0</t>
  </si>
  <si>
    <t>C 29Jul20 0.1</t>
  </si>
  <si>
    <t>C 29Jul20 6.0</t>
  </si>
  <si>
    <t>B 12Aug20 6.0</t>
  </si>
  <si>
    <t>B 02Dec20 3.0</t>
  </si>
  <si>
    <t>F 02Nov20 wet</t>
  </si>
  <si>
    <t>B 25Jun20 0.1</t>
  </si>
  <si>
    <t>F 29Jun20 5.0</t>
  </si>
  <si>
    <t>B 26Oct20 11.0</t>
  </si>
  <si>
    <t>F 02Nov20 3.8</t>
  </si>
  <si>
    <t>B 02Dec20 6.0</t>
  </si>
  <si>
    <t>F 22Jun20 8.0</t>
  </si>
  <si>
    <t>B 20Aug20 10.0</t>
  </si>
  <si>
    <t>F 29Jun20 0.1</t>
  </si>
  <si>
    <t>C 19Aug20 Inf C</t>
  </si>
  <si>
    <t>B 03Sep20 0.1</t>
  </si>
  <si>
    <t>B 02Jul20 9.0</t>
  </si>
  <si>
    <t>F 29Feb20 0.1</t>
  </si>
  <si>
    <t>C 05Aug20 HPB inf</t>
  </si>
  <si>
    <t>F 02Nov20 1.6</t>
  </si>
  <si>
    <t>C 19Aug20 6.0</t>
  </si>
  <si>
    <t>B 12Aug20 0.1</t>
  </si>
  <si>
    <t>C 22Jul20 21.0</t>
  </si>
  <si>
    <t>F 02Dec20 8.0</t>
  </si>
  <si>
    <t>F 22Jun20 9.0</t>
  </si>
  <si>
    <t>B 02Dec20 0.1</t>
  </si>
  <si>
    <t>C 15Jul20 9.0</t>
  </si>
  <si>
    <t>F 20Jul20 3.8</t>
  </si>
  <si>
    <t>B25Jun20 9.0</t>
  </si>
  <si>
    <t>F 11Sep20 5.0</t>
  </si>
  <si>
    <t>F 29Jun20 9.0</t>
  </si>
  <si>
    <t>F 10Aug20 6.2</t>
  </si>
  <si>
    <t>F 11Sep20 3.8</t>
  </si>
  <si>
    <t>F 20Jul20 6.2</t>
  </si>
  <si>
    <t>B 06Aug20 3.0</t>
  </si>
  <si>
    <t>B 02Dec20 9.0</t>
  </si>
  <si>
    <t>F 10Aug20 8.0</t>
  </si>
  <si>
    <t>F 02Dec20 3.8</t>
  </si>
  <si>
    <t>F 28Oct20 6.2</t>
  </si>
  <si>
    <t>F 22Jun20 3.8</t>
  </si>
  <si>
    <t>B 06Aug20 0.1</t>
  </si>
  <si>
    <t>F 02Dec20 weir</t>
  </si>
  <si>
    <t>F 31Jan20 5.0</t>
  </si>
  <si>
    <t>B 02Dec20 11.0</t>
  </si>
  <si>
    <t>F 11Sep20 8.0</t>
  </si>
  <si>
    <t>F 20Jul20 ISCO R2</t>
  </si>
  <si>
    <t>B 12Aug20 9.0</t>
  </si>
  <si>
    <t>F 02Nov20 weir</t>
  </si>
  <si>
    <t>F 02Dec20 5.0</t>
  </si>
  <si>
    <t>C 29Jul20 9.0</t>
  </si>
  <si>
    <t>F 22Jun20 6.2</t>
  </si>
  <si>
    <t>B 02Jul20 11.0</t>
  </si>
  <si>
    <t>F 10Aug20 9.0</t>
  </si>
  <si>
    <t>C 15Jul20 0.1</t>
  </si>
  <si>
    <t>B 03Sep20 6.0</t>
  </si>
  <si>
    <t>F 03Aug20 5.0</t>
  </si>
  <si>
    <t>F 02Nov20 ISCO</t>
  </si>
  <si>
    <t>F 11Sep20 0.1</t>
  </si>
  <si>
    <t>F 12Jun20 6.2</t>
  </si>
  <si>
    <t>B 26Oct20 3.0</t>
  </si>
  <si>
    <t>C 19Aug20 0.1</t>
  </si>
  <si>
    <t>C 05Aug20 21.0</t>
  </si>
  <si>
    <t>F 10Aug20 5.0</t>
  </si>
  <si>
    <t>C 05Aug20 TCT inf</t>
  </si>
  <si>
    <t>C 23Sep20 0.1</t>
  </si>
  <si>
    <t>F 29Feb20 8.0</t>
  </si>
  <si>
    <t>B 02Jul20 6.0</t>
  </si>
  <si>
    <t>F 15Sep20 ISCO R2</t>
  </si>
  <si>
    <t>B 25Jun20 11.0</t>
  </si>
  <si>
    <t>B 03Sep20 3.0</t>
  </si>
  <si>
    <t>ISCO 02Sep20 R2</t>
  </si>
  <si>
    <t>B 12Aug20 11.0</t>
  </si>
  <si>
    <t>C 29Jul20 21.0</t>
  </si>
  <si>
    <t>F 02Dec20 0.1</t>
  </si>
  <si>
    <t>B 20Aug20 0.1</t>
  </si>
  <si>
    <t>F 29Jun20 8.0</t>
  </si>
  <si>
    <t>B 03Sep20 9.0</t>
  </si>
  <si>
    <t>ISCO 06Jul20 R2</t>
  </si>
  <si>
    <t>C 23Sep20 6.0</t>
  </si>
  <si>
    <t>F 12Jun20 5.0</t>
  </si>
  <si>
    <t>F 31Jan20 0.1</t>
  </si>
  <si>
    <t>C 23Sep20 9.0</t>
  </si>
  <si>
    <t>C 05Aug20 6.0</t>
  </si>
  <si>
    <t>C 22Jul20 6.0</t>
  </si>
  <si>
    <t xml:space="preserve">C 05Aug20 0.1 </t>
  </si>
  <si>
    <t>B 02Jul20 0.1</t>
  </si>
  <si>
    <t>F 31Jan20 9.0</t>
  </si>
  <si>
    <t>B 18Jul19 S 6.0m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</si>
</sst>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3" xfId="48" xr:uid="{00000000-0005-0000-0000-000028000000}"/>
    <cellStyle name="Normal 5 2" xfId="46" xr:uid="{00000000-0005-0000-0000-000029000000}"/>
    <cellStyle name="Normal 5 2 20" xfId="47" xr:uid="{00000000-0005-0000-0000-00002A000000}"/>
    <cellStyle name="Normal 5 2 20 3" xfId="52" xr:uid="{00000000-0005-0000-0000-00002B000000}"/>
    <cellStyle name="Normal 5 2 23" xfId="51" xr:uid="{00000000-0005-0000-0000-00002C000000}"/>
    <cellStyle name="Normal 6 2" xfId="45" xr:uid="{00000000-0005-0000-0000-00002D000000}"/>
    <cellStyle name="Normal 6 2 23" xfId="50" xr:uid="{00000000-0005-0000-0000-00002E000000}"/>
    <cellStyle name="Normal 8 2" xfId="44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51BF-6891-3C43-84FE-1E1979D98060}">
  <dimension ref="A1:F128"/>
  <sheetViews>
    <sheetView tabSelected="1" zoomScale="217" workbookViewId="0">
      <selection activeCell="B7" sqref="B7"/>
    </sheetView>
  </sheetViews>
  <sheetFormatPr baseColWidth="10" defaultRowHeight="15" x14ac:dyDescent="0.2"/>
  <cols>
    <col min="2" max="2" width="18.5" customWidth="1"/>
  </cols>
  <sheetData>
    <row r="1" spans="1:6" ht="57" x14ac:dyDescent="0.2">
      <c r="A1" s="18" t="s">
        <v>253</v>
      </c>
      <c r="B1" t="s">
        <v>2</v>
      </c>
      <c r="C1" s="19" t="s">
        <v>16</v>
      </c>
      <c r="D1" s="19" t="s">
        <v>36</v>
      </c>
      <c r="E1" s="19" t="s">
        <v>50</v>
      </c>
      <c r="F1" s="19" t="s">
        <v>39</v>
      </c>
    </row>
    <row r="2" spans="1:6" ht="16" x14ac:dyDescent="0.2">
      <c r="A2" t="s">
        <v>90</v>
      </c>
      <c r="B2" s="20" t="s">
        <v>254</v>
      </c>
      <c r="C2" s="4">
        <v>1</v>
      </c>
      <c r="D2">
        <v>32.6</v>
      </c>
      <c r="E2" s="4">
        <v>1</v>
      </c>
      <c r="F2">
        <v>278</v>
      </c>
    </row>
    <row r="3" spans="1:6" ht="16" x14ac:dyDescent="0.2">
      <c r="A3" t="s">
        <v>91</v>
      </c>
      <c r="B3" s="20" t="s">
        <v>255</v>
      </c>
      <c r="C3" s="4">
        <v>1</v>
      </c>
      <c r="D3">
        <v>32.9</v>
      </c>
      <c r="E3" s="4">
        <v>1</v>
      </c>
      <c r="F3">
        <v>440</v>
      </c>
    </row>
    <row r="4" spans="1:6" ht="16" x14ac:dyDescent="0.2">
      <c r="A4" t="s">
        <v>92</v>
      </c>
      <c r="B4" s="20" t="s">
        <v>256</v>
      </c>
      <c r="C4" s="4">
        <v>1</v>
      </c>
      <c r="D4">
        <v>44.1</v>
      </c>
      <c r="E4" s="4">
        <v>1</v>
      </c>
      <c r="F4">
        <v>621</v>
      </c>
    </row>
    <row r="5" spans="1:6" ht="16" x14ac:dyDescent="0.2">
      <c r="A5" t="s">
        <v>93</v>
      </c>
      <c r="B5" s="20" t="s">
        <v>257</v>
      </c>
      <c r="C5" s="4">
        <v>1</v>
      </c>
      <c r="D5">
        <v>24.4</v>
      </c>
      <c r="E5" s="4">
        <v>1</v>
      </c>
      <c r="F5">
        <v>190</v>
      </c>
    </row>
    <row r="6" spans="1:6" ht="16" x14ac:dyDescent="0.2">
      <c r="A6" t="s">
        <v>94</v>
      </c>
      <c r="B6" s="20" t="s">
        <v>258</v>
      </c>
      <c r="C6" s="4">
        <v>1</v>
      </c>
      <c r="D6">
        <v>29.4</v>
      </c>
      <c r="E6" s="4">
        <v>1</v>
      </c>
      <c r="F6">
        <v>672</v>
      </c>
    </row>
    <row r="7" spans="1:6" ht="16" x14ac:dyDescent="0.2">
      <c r="A7" t="s">
        <v>95</v>
      </c>
      <c r="B7" s="20" t="s">
        <v>259</v>
      </c>
      <c r="C7" s="4">
        <v>1</v>
      </c>
      <c r="D7">
        <v>30.8</v>
      </c>
      <c r="E7" s="4">
        <v>1</v>
      </c>
      <c r="F7">
        <v>340</v>
      </c>
    </row>
    <row r="8" spans="1:6" ht="16" x14ac:dyDescent="0.2">
      <c r="A8" t="s">
        <v>96</v>
      </c>
      <c r="B8" s="20" t="s">
        <v>260</v>
      </c>
      <c r="C8" s="4">
        <v>1</v>
      </c>
      <c r="D8">
        <v>47.1</v>
      </c>
      <c r="E8" s="4">
        <v>1</v>
      </c>
      <c r="F8">
        <v>360</v>
      </c>
    </row>
    <row r="9" spans="1:6" ht="16" x14ac:dyDescent="0.2">
      <c r="A9" t="s">
        <v>97</v>
      </c>
      <c r="B9" s="20" t="s">
        <v>261</v>
      </c>
      <c r="C9" s="4">
        <v>1</v>
      </c>
      <c r="D9">
        <v>14</v>
      </c>
      <c r="E9" s="4">
        <v>1</v>
      </c>
      <c r="F9">
        <v>236</v>
      </c>
    </row>
    <row r="10" spans="1:6" ht="16" x14ac:dyDescent="0.2">
      <c r="A10" t="s">
        <v>98</v>
      </c>
      <c r="B10" s="20" t="s">
        <v>262</v>
      </c>
      <c r="C10" s="4">
        <v>1</v>
      </c>
      <c r="D10">
        <v>8.2100000000000009</v>
      </c>
      <c r="E10" s="4">
        <v>1</v>
      </c>
      <c r="F10">
        <v>112</v>
      </c>
    </row>
    <row r="11" spans="1:6" ht="16" x14ac:dyDescent="0.2">
      <c r="A11" t="s">
        <v>99</v>
      </c>
      <c r="B11" s="20" t="s">
        <v>263</v>
      </c>
      <c r="C11" s="4">
        <v>1</v>
      </c>
      <c r="D11">
        <v>29.4</v>
      </c>
      <c r="E11" s="4">
        <v>1</v>
      </c>
      <c r="F11">
        <v>334</v>
      </c>
    </row>
    <row r="12" spans="1:6" ht="16" x14ac:dyDescent="0.2">
      <c r="A12" t="s">
        <v>104</v>
      </c>
      <c r="B12" s="20" t="s">
        <v>264</v>
      </c>
      <c r="C12" s="4">
        <v>1</v>
      </c>
      <c r="D12">
        <v>26.8</v>
      </c>
      <c r="E12" s="4">
        <v>1</v>
      </c>
      <c r="F12">
        <v>1650</v>
      </c>
    </row>
    <row r="13" spans="1:6" ht="16" x14ac:dyDescent="0.2">
      <c r="A13" t="s">
        <v>105</v>
      </c>
      <c r="B13" s="20" t="s">
        <v>265</v>
      </c>
      <c r="C13" s="4">
        <v>1</v>
      </c>
      <c r="D13">
        <v>16.600000000000001</v>
      </c>
      <c r="E13" s="4">
        <v>1</v>
      </c>
      <c r="F13">
        <v>234</v>
      </c>
    </row>
    <row r="14" spans="1:6" ht="16" x14ac:dyDescent="0.2">
      <c r="A14" t="s">
        <v>106</v>
      </c>
      <c r="B14" s="20" t="s">
        <v>266</v>
      </c>
      <c r="C14" s="4">
        <v>1</v>
      </c>
      <c r="D14">
        <v>29.1</v>
      </c>
      <c r="E14" s="4">
        <v>1</v>
      </c>
      <c r="F14">
        <v>178</v>
      </c>
    </row>
    <row r="15" spans="1:6" ht="16" x14ac:dyDescent="0.2">
      <c r="A15" t="s">
        <v>107</v>
      </c>
      <c r="B15" s="20" t="s">
        <v>267</v>
      </c>
      <c r="C15" s="4">
        <v>1</v>
      </c>
      <c r="D15">
        <f>54.3*5</f>
        <v>271.5</v>
      </c>
      <c r="E15" s="4">
        <v>1</v>
      </c>
      <c r="F15">
        <v>1160</v>
      </c>
    </row>
    <row r="16" spans="1:6" ht="16" x14ac:dyDescent="0.2">
      <c r="A16" t="s">
        <v>108</v>
      </c>
      <c r="B16" s="20" t="s">
        <v>268</v>
      </c>
      <c r="C16" s="4">
        <v>1</v>
      </c>
      <c r="D16">
        <v>15.1</v>
      </c>
      <c r="E16" s="4">
        <v>1</v>
      </c>
      <c r="F16">
        <v>177</v>
      </c>
    </row>
    <row r="17" spans="1:6" ht="16" x14ac:dyDescent="0.2">
      <c r="A17" t="s">
        <v>109</v>
      </c>
      <c r="B17" s="20" t="s">
        <v>269</v>
      </c>
      <c r="C17" s="4">
        <v>1</v>
      </c>
      <c r="D17">
        <v>41.4</v>
      </c>
      <c r="E17" s="4">
        <v>1</v>
      </c>
      <c r="F17">
        <v>710</v>
      </c>
    </row>
    <row r="18" spans="1:6" ht="16" x14ac:dyDescent="0.2">
      <c r="A18" t="s">
        <v>110</v>
      </c>
      <c r="B18" s="20" t="s">
        <v>270</v>
      </c>
      <c r="C18" s="4">
        <v>1</v>
      </c>
      <c r="D18">
        <v>27.5</v>
      </c>
      <c r="E18" s="4">
        <v>1</v>
      </c>
      <c r="F18">
        <v>683</v>
      </c>
    </row>
    <row r="19" spans="1:6" ht="16" x14ac:dyDescent="0.2">
      <c r="A19" t="s">
        <v>111</v>
      </c>
      <c r="B19" s="20" t="s">
        <v>271</v>
      </c>
      <c r="C19" s="4">
        <v>1</v>
      </c>
      <c r="D19">
        <v>29.3</v>
      </c>
      <c r="E19" s="4">
        <v>1</v>
      </c>
      <c r="F19">
        <v>235</v>
      </c>
    </row>
    <row r="20" spans="1:6" ht="16" x14ac:dyDescent="0.2">
      <c r="A20" t="s">
        <v>112</v>
      </c>
      <c r="B20" s="20" t="s">
        <v>272</v>
      </c>
      <c r="C20" s="4">
        <v>1</v>
      </c>
      <c r="D20">
        <v>35.200000000000003</v>
      </c>
      <c r="E20" s="4">
        <v>1</v>
      </c>
      <c r="F20">
        <v>389</v>
      </c>
    </row>
    <row r="21" spans="1:6" ht="16" x14ac:dyDescent="0.2">
      <c r="A21" t="s">
        <v>113</v>
      </c>
      <c r="B21" s="20" t="s">
        <v>273</v>
      </c>
      <c r="C21" s="4">
        <v>1</v>
      </c>
      <c r="D21">
        <v>30.8</v>
      </c>
      <c r="E21" s="4">
        <v>1</v>
      </c>
      <c r="F21">
        <v>389</v>
      </c>
    </row>
    <row r="22" spans="1:6" ht="16" x14ac:dyDescent="0.2">
      <c r="A22" t="s">
        <v>116</v>
      </c>
      <c r="B22" s="20" t="s">
        <v>274</v>
      </c>
      <c r="C22" s="4">
        <v>1</v>
      </c>
      <c r="D22">
        <v>34.4</v>
      </c>
      <c r="E22" s="4">
        <v>1</v>
      </c>
      <c r="F22">
        <v>391</v>
      </c>
    </row>
    <row r="23" spans="1:6" ht="16" x14ac:dyDescent="0.2">
      <c r="A23" t="s">
        <v>117</v>
      </c>
      <c r="B23" s="20" t="s">
        <v>275</v>
      </c>
      <c r="C23" s="4">
        <v>1</v>
      </c>
      <c r="D23">
        <v>15.5</v>
      </c>
      <c r="E23" s="4">
        <v>1</v>
      </c>
      <c r="F23">
        <v>293</v>
      </c>
    </row>
    <row r="24" spans="1:6" ht="16" x14ac:dyDescent="0.2">
      <c r="A24" t="s">
        <v>118</v>
      </c>
      <c r="B24" s="20" t="s">
        <v>276</v>
      </c>
      <c r="C24" s="4">
        <v>1</v>
      </c>
      <c r="D24">
        <v>26</v>
      </c>
      <c r="E24" s="4">
        <v>1</v>
      </c>
      <c r="F24">
        <v>306</v>
      </c>
    </row>
    <row r="25" spans="1:6" ht="16" x14ac:dyDescent="0.2">
      <c r="A25" t="s">
        <v>119</v>
      </c>
      <c r="B25" s="20" t="s">
        <v>277</v>
      </c>
      <c r="C25" s="4">
        <v>1</v>
      </c>
      <c r="D25">
        <v>19.3</v>
      </c>
      <c r="E25" s="4">
        <v>1</v>
      </c>
      <c r="F25">
        <v>1360</v>
      </c>
    </row>
    <row r="26" spans="1:6" ht="16" x14ac:dyDescent="0.2">
      <c r="A26" t="s">
        <v>120</v>
      </c>
      <c r="B26" s="20" t="s">
        <v>278</v>
      </c>
      <c r="C26" s="4">
        <v>1</v>
      </c>
      <c r="D26">
        <v>26.5</v>
      </c>
      <c r="E26" s="4">
        <v>1</v>
      </c>
      <c r="F26">
        <v>376</v>
      </c>
    </row>
    <row r="27" spans="1:6" ht="16" x14ac:dyDescent="0.2">
      <c r="A27" t="s">
        <v>121</v>
      </c>
      <c r="B27" s="20" t="s">
        <v>279</v>
      </c>
      <c r="C27" s="4">
        <v>1</v>
      </c>
      <c r="D27">
        <v>42</v>
      </c>
      <c r="E27" s="4">
        <v>1</v>
      </c>
      <c r="F27">
        <v>478</v>
      </c>
    </row>
    <row r="28" spans="1:6" ht="16" x14ac:dyDescent="0.2">
      <c r="A28" t="s">
        <v>122</v>
      </c>
      <c r="B28" s="20" t="s">
        <v>280</v>
      </c>
      <c r="C28" s="4">
        <v>1</v>
      </c>
      <c r="D28">
        <v>8.0500000000000007</v>
      </c>
      <c r="E28" s="4">
        <v>1</v>
      </c>
      <c r="F28">
        <v>171</v>
      </c>
    </row>
    <row r="29" spans="1:6" ht="16" x14ac:dyDescent="0.2">
      <c r="A29" t="s">
        <v>123</v>
      </c>
      <c r="B29" s="20" t="s">
        <v>281</v>
      </c>
      <c r="C29" s="4">
        <v>1</v>
      </c>
      <c r="D29">
        <v>14.8</v>
      </c>
      <c r="E29" s="4">
        <v>1</v>
      </c>
      <c r="F29">
        <v>233</v>
      </c>
    </row>
    <row r="30" spans="1:6" ht="16" x14ac:dyDescent="0.2">
      <c r="A30" t="s">
        <v>124</v>
      </c>
      <c r="B30" s="20" t="s">
        <v>282</v>
      </c>
      <c r="C30" s="4">
        <v>1</v>
      </c>
      <c r="D30">
        <v>20.399999999999999</v>
      </c>
      <c r="E30" s="4">
        <v>1</v>
      </c>
      <c r="F30">
        <v>274</v>
      </c>
    </row>
    <row r="31" spans="1:6" ht="16" x14ac:dyDescent="0.2">
      <c r="A31" t="s">
        <v>125</v>
      </c>
      <c r="B31" s="20" t="s">
        <v>283</v>
      </c>
      <c r="C31" s="4">
        <v>1</v>
      </c>
      <c r="D31">
        <v>19.600000000000001</v>
      </c>
      <c r="E31" s="4">
        <v>1</v>
      </c>
      <c r="F31">
        <v>303</v>
      </c>
    </row>
    <row r="32" spans="1:6" ht="16" x14ac:dyDescent="0.2">
      <c r="A32" t="s">
        <v>128</v>
      </c>
      <c r="B32" s="20" t="s">
        <v>284</v>
      </c>
      <c r="C32" s="4">
        <v>1</v>
      </c>
      <c r="D32">
        <v>43.1</v>
      </c>
      <c r="E32" s="4">
        <v>1</v>
      </c>
      <c r="F32">
        <v>165</v>
      </c>
    </row>
    <row r="33" spans="1:6" ht="16" x14ac:dyDescent="0.2">
      <c r="A33" t="s">
        <v>129</v>
      </c>
      <c r="B33" s="20" t="s">
        <v>285</v>
      </c>
      <c r="C33" s="4">
        <v>1</v>
      </c>
      <c r="D33">
        <v>15.4</v>
      </c>
      <c r="E33" s="4">
        <v>1</v>
      </c>
      <c r="F33">
        <v>233</v>
      </c>
    </row>
    <row r="34" spans="1:6" ht="16" x14ac:dyDescent="0.2">
      <c r="A34" t="s">
        <v>130</v>
      </c>
      <c r="B34" s="20" t="s">
        <v>286</v>
      </c>
      <c r="C34" s="4">
        <v>1</v>
      </c>
      <c r="D34">
        <v>37.9</v>
      </c>
      <c r="E34" s="4">
        <v>1</v>
      </c>
      <c r="F34">
        <v>300</v>
      </c>
    </row>
    <row r="35" spans="1:6" ht="16" x14ac:dyDescent="0.2">
      <c r="A35" t="s">
        <v>131</v>
      </c>
      <c r="B35" s="20" t="s">
        <v>287</v>
      </c>
      <c r="C35" s="4">
        <v>1</v>
      </c>
      <c r="D35">
        <v>24.8</v>
      </c>
      <c r="E35" s="4">
        <v>1</v>
      </c>
      <c r="F35">
        <v>1640</v>
      </c>
    </row>
    <row r="36" spans="1:6" ht="16" x14ac:dyDescent="0.2">
      <c r="A36" t="s">
        <v>132</v>
      </c>
      <c r="B36" s="20" t="s">
        <v>288</v>
      </c>
      <c r="C36" s="4">
        <v>1</v>
      </c>
      <c r="D36">
        <v>38.700000000000003</v>
      </c>
      <c r="E36" s="4">
        <v>1</v>
      </c>
      <c r="F36">
        <v>775</v>
      </c>
    </row>
    <row r="37" spans="1:6" ht="16" x14ac:dyDescent="0.2">
      <c r="A37" t="s">
        <v>133</v>
      </c>
      <c r="B37" s="20" t="s">
        <v>289</v>
      </c>
      <c r="C37" s="4">
        <v>1</v>
      </c>
      <c r="D37">
        <v>21.7</v>
      </c>
      <c r="E37" s="4">
        <v>1</v>
      </c>
      <c r="F37">
        <v>276</v>
      </c>
    </row>
    <row r="38" spans="1:6" ht="16" x14ac:dyDescent="0.2">
      <c r="A38" t="s">
        <v>134</v>
      </c>
      <c r="B38" s="20" t="s">
        <v>290</v>
      </c>
      <c r="C38" s="4">
        <v>1</v>
      </c>
      <c r="D38">
        <v>53.3</v>
      </c>
      <c r="E38" s="4">
        <v>1</v>
      </c>
      <c r="F38">
        <v>319</v>
      </c>
    </row>
    <row r="39" spans="1:6" ht="16" x14ac:dyDescent="0.2">
      <c r="A39" t="s">
        <v>135</v>
      </c>
      <c r="B39" s="20" t="s">
        <v>291</v>
      </c>
      <c r="C39" s="4">
        <v>1</v>
      </c>
      <c r="D39">
        <v>36.799999999999997</v>
      </c>
      <c r="E39" s="4">
        <v>1</v>
      </c>
      <c r="F39">
        <v>1760</v>
      </c>
    </row>
    <row r="40" spans="1:6" ht="16" x14ac:dyDescent="0.2">
      <c r="A40" t="s">
        <v>136</v>
      </c>
      <c r="B40" s="20" t="s">
        <v>292</v>
      </c>
      <c r="C40" s="4">
        <v>1</v>
      </c>
      <c r="D40">
        <v>19.3</v>
      </c>
      <c r="E40" s="4">
        <v>1</v>
      </c>
      <c r="F40">
        <v>157</v>
      </c>
    </row>
    <row r="41" spans="1:6" ht="16" x14ac:dyDescent="0.2">
      <c r="A41" t="s">
        <v>137</v>
      </c>
      <c r="B41" s="20" t="s">
        <v>293</v>
      </c>
      <c r="C41" s="4">
        <v>1</v>
      </c>
      <c r="D41">
        <v>8.27</v>
      </c>
      <c r="E41" s="4">
        <v>1</v>
      </c>
      <c r="F41">
        <v>89.3</v>
      </c>
    </row>
    <row r="42" spans="1:6" ht="16" x14ac:dyDescent="0.2">
      <c r="A42" t="s">
        <v>140</v>
      </c>
      <c r="B42" s="20" t="s">
        <v>294</v>
      </c>
      <c r="C42" s="4">
        <v>1</v>
      </c>
      <c r="D42">
        <v>21.6</v>
      </c>
      <c r="E42" s="4">
        <v>1</v>
      </c>
      <c r="F42">
        <v>349</v>
      </c>
    </row>
    <row r="43" spans="1:6" ht="16" x14ac:dyDescent="0.2">
      <c r="A43" t="s">
        <v>141</v>
      </c>
      <c r="B43" s="20" t="s">
        <v>295</v>
      </c>
      <c r="C43" s="4">
        <v>1</v>
      </c>
      <c r="D43">
        <v>27.7</v>
      </c>
      <c r="E43" s="4">
        <v>1</v>
      </c>
      <c r="F43">
        <v>511</v>
      </c>
    </row>
    <row r="44" spans="1:6" ht="16" x14ac:dyDescent="0.2">
      <c r="A44" t="s">
        <v>142</v>
      </c>
      <c r="B44" s="20" t="s">
        <v>296</v>
      </c>
      <c r="C44" s="4">
        <v>1</v>
      </c>
      <c r="D44">
        <v>28</v>
      </c>
      <c r="E44" s="4">
        <v>1</v>
      </c>
      <c r="F44">
        <v>308</v>
      </c>
    </row>
    <row r="45" spans="1:6" ht="16" x14ac:dyDescent="0.2">
      <c r="A45" t="s">
        <v>143</v>
      </c>
      <c r="B45" s="20" t="s">
        <v>297</v>
      </c>
      <c r="C45" s="4">
        <v>1</v>
      </c>
      <c r="D45">
        <v>8.69</v>
      </c>
      <c r="E45" s="4">
        <v>1</v>
      </c>
      <c r="F45">
        <v>450</v>
      </c>
    </row>
    <row r="46" spans="1:6" ht="16" x14ac:dyDescent="0.2">
      <c r="A46" t="s">
        <v>144</v>
      </c>
      <c r="B46" s="20" t="s">
        <v>298</v>
      </c>
      <c r="C46" s="4">
        <v>1</v>
      </c>
      <c r="D46">
        <v>39.5</v>
      </c>
      <c r="E46" s="4">
        <v>1</v>
      </c>
      <c r="F46">
        <v>822</v>
      </c>
    </row>
    <row r="47" spans="1:6" ht="16" x14ac:dyDescent="0.2">
      <c r="A47" t="s">
        <v>145</v>
      </c>
      <c r="B47" s="20" t="s">
        <v>299</v>
      </c>
      <c r="C47" s="4">
        <v>1</v>
      </c>
      <c r="D47">
        <v>15.4</v>
      </c>
      <c r="E47" s="4">
        <v>1</v>
      </c>
      <c r="F47">
        <v>269</v>
      </c>
    </row>
    <row r="48" spans="1:6" ht="16" x14ac:dyDescent="0.2">
      <c r="A48" t="s">
        <v>146</v>
      </c>
      <c r="B48" s="20" t="s">
        <v>300</v>
      </c>
      <c r="C48" s="4">
        <v>1</v>
      </c>
      <c r="D48">
        <v>14.5</v>
      </c>
      <c r="E48" s="4">
        <v>1</v>
      </c>
      <c r="F48">
        <v>218</v>
      </c>
    </row>
    <row r="49" spans="1:6" ht="16" x14ac:dyDescent="0.2">
      <c r="A49" t="s">
        <v>147</v>
      </c>
      <c r="B49" s="20" t="s">
        <v>301</v>
      </c>
      <c r="C49" s="4">
        <v>1</v>
      </c>
      <c r="D49">
        <v>38.799999999999997</v>
      </c>
      <c r="E49" s="4">
        <v>1</v>
      </c>
      <c r="F49">
        <v>455</v>
      </c>
    </row>
    <row r="50" spans="1:6" ht="16" x14ac:dyDescent="0.2">
      <c r="A50" t="s">
        <v>148</v>
      </c>
      <c r="B50" s="20" t="s">
        <v>302</v>
      </c>
      <c r="C50" s="4">
        <v>1</v>
      </c>
      <c r="D50">
        <v>35</v>
      </c>
      <c r="E50" s="4">
        <v>1</v>
      </c>
      <c r="F50">
        <v>393</v>
      </c>
    </row>
    <row r="51" spans="1:6" ht="16" x14ac:dyDescent="0.2">
      <c r="A51" t="s">
        <v>149</v>
      </c>
      <c r="B51" s="20" t="s">
        <v>303</v>
      </c>
      <c r="C51" s="4">
        <v>1</v>
      </c>
      <c r="D51">
        <v>74.7</v>
      </c>
      <c r="E51" s="4">
        <v>1</v>
      </c>
      <c r="F51">
        <v>553</v>
      </c>
    </row>
    <row r="52" spans="1:6" ht="16" x14ac:dyDescent="0.2">
      <c r="A52" t="s">
        <v>152</v>
      </c>
      <c r="B52" s="20" t="s">
        <v>304</v>
      </c>
      <c r="C52" s="4">
        <v>1</v>
      </c>
      <c r="D52">
        <v>23.6</v>
      </c>
      <c r="E52" s="4">
        <v>1</v>
      </c>
      <c r="F52">
        <v>408</v>
      </c>
    </row>
    <row r="53" spans="1:6" ht="16" x14ac:dyDescent="0.2">
      <c r="A53" t="s">
        <v>153</v>
      </c>
      <c r="B53" s="20" t="s">
        <v>305</v>
      </c>
      <c r="C53" s="4">
        <v>1</v>
      </c>
      <c r="D53">
        <v>11.2</v>
      </c>
      <c r="E53" s="4">
        <v>1</v>
      </c>
      <c r="F53">
        <v>154</v>
      </c>
    </row>
    <row r="54" spans="1:6" ht="16" x14ac:dyDescent="0.2">
      <c r="A54" t="s">
        <v>154</v>
      </c>
      <c r="B54" s="20" t="s">
        <v>306</v>
      </c>
      <c r="C54" s="4">
        <v>1</v>
      </c>
      <c r="D54">
        <v>36.6</v>
      </c>
      <c r="E54" s="4">
        <v>1</v>
      </c>
      <c r="F54">
        <v>365</v>
      </c>
    </row>
    <row r="55" spans="1:6" ht="16" x14ac:dyDescent="0.2">
      <c r="A55" t="s">
        <v>155</v>
      </c>
      <c r="B55" s="20" t="s">
        <v>307</v>
      </c>
      <c r="C55" s="4">
        <v>1</v>
      </c>
      <c r="D55">
        <v>31.2</v>
      </c>
      <c r="E55" s="4">
        <v>1</v>
      </c>
      <c r="F55">
        <v>458</v>
      </c>
    </row>
    <row r="56" spans="1:6" ht="16" x14ac:dyDescent="0.2">
      <c r="A56" t="s">
        <v>156</v>
      </c>
      <c r="B56" s="20" t="s">
        <v>308</v>
      </c>
      <c r="C56" s="4">
        <v>1</v>
      </c>
      <c r="D56">
        <v>57.2</v>
      </c>
      <c r="E56" s="4">
        <v>1</v>
      </c>
      <c r="F56">
        <v>703</v>
      </c>
    </row>
    <row r="57" spans="1:6" ht="16" x14ac:dyDescent="0.2">
      <c r="A57" t="s">
        <v>157</v>
      </c>
      <c r="B57" s="20" t="s">
        <v>309</v>
      </c>
      <c r="C57" s="4">
        <v>1</v>
      </c>
      <c r="D57">
        <v>77.599999999999994</v>
      </c>
      <c r="E57" s="4">
        <v>1</v>
      </c>
      <c r="F57">
        <v>528</v>
      </c>
    </row>
    <row r="58" spans="1:6" ht="16" x14ac:dyDescent="0.2">
      <c r="A58" t="s">
        <v>158</v>
      </c>
      <c r="B58" s="20" t="s">
        <v>310</v>
      </c>
      <c r="C58" s="4">
        <v>1</v>
      </c>
      <c r="D58">
        <v>38.1</v>
      </c>
      <c r="E58" s="4">
        <v>1</v>
      </c>
      <c r="F58">
        <v>367</v>
      </c>
    </row>
    <row r="59" spans="1:6" ht="16" x14ac:dyDescent="0.2">
      <c r="A59" t="s">
        <v>159</v>
      </c>
      <c r="B59" s="20" t="s">
        <v>311</v>
      </c>
      <c r="C59" s="4">
        <v>1</v>
      </c>
      <c r="D59">
        <v>43</v>
      </c>
      <c r="E59" s="4">
        <v>1</v>
      </c>
      <c r="F59">
        <v>440</v>
      </c>
    </row>
    <row r="60" spans="1:6" ht="16" x14ac:dyDescent="0.2">
      <c r="A60" t="s">
        <v>160</v>
      </c>
      <c r="B60" s="20" t="s">
        <v>312</v>
      </c>
      <c r="C60" s="4">
        <v>1</v>
      </c>
      <c r="D60">
        <v>27.2</v>
      </c>
      <c r="E60" s="4">
        <v>1</v>
      </c>
      <c r="F60">
        <v>278</v>
      </c>
    </row>
    <row r="61" spans="1:6" ht="16" x14ac:dyDescent="0.2">
      <c r="A61" t="s">
        <v>161</v>
      </c>
      <c r="B61" s="20" t="s">
        <v>313</v>
      </c>
      <c r="C61" s="4">
        <v>1</v>
      </c>
      <c r="D61">
        <v>14.4</v>
      </c>
      <c r="E61" s="4">
        <v>1</v>
      </c>
      <c r="F61">
        <v>228</v>
      </c>
    </row>
    <row r="62" spans="1:6" ht="16" x14ac:dyDescent="0.2">
      <c r="A62" t="s">
        <v>164</v>
      </c>
      <c r="B62" s="20" t="s">
        <v>314</v>
      </c>
      <c r="C62" s="4">
        <v>1</v>
      </c>
      <c r="D62">
        <v>21.1</v>
      </c>
      <c r="E62" s="4">
        <v>1</v>
      </c>
      <c r="F62">
        <v>311</v>
      </c>
    </row>
    <row r="63" spans="1:6" ht="16" x14ac:dyDescent="0.2">
      <c r="A63" t="s">
        <v>165</v>
      </c>
      <c r="B63" s="20" t="s">
        <v>315</v>
      </c>
      <c r="C63" s="4">
        <v>1</v>
      </c>
      <c r="D63">
        <v>30.8</v>
      </c>
      <c r="E63" s="4">
        <v>1</v>
      </c>
      <c r="F63">
        <v>413</v>
      </c>
    </row>
    <row r="64" spans="1:6" ht="16" x14ac:dyDescent="0.2">
      <c r="A64" t="s">
        <v>166</v>
      </c>
      <c r="B64" s="20" t="s">
        <v>316</v>
      </c>
      <c r="C64" s="4">
        <v>1</v>
      </c>
      <c r="D64">
        <v>32.6</v>
      </c>
      <c r="E64" s="4">
        <v>1</v>
      </c>
      <c r="F64">
        <v>61.7</v>
      </c>
    </row>
    <row r="65" spans="1:6" ht="16" x14ac:dyDescent="0.2">
      <c r="A65" t="s">
        <v>167</v>
      </c>
      <c r="B65" s="20" t="s">
        <v>317</v>
      </c>
      <c r="C65" s="4">
        <v>1</v>
      </c>
      <c r="D65">
        <v>22.5</v>
      </c>
      <c r="E65" s="4">
        <v>1</v>
      </c>
      <c r="F65">
        <v>1310</v>
      </c>
    </row>
    <row r="66" spans="1:6" ht="16" x14ac:dyDescent="0.2">
      <c r="A66" t="s">
        <v>168</v>
      </c>
      <c r="B66" s="20" t="s">
        <v>318</v>
      </c>
      <c r="C66" s="4">
        <v>1</v>
      </c>
      <c r="D66">
        <v>50.8</v>
      </c>
      <c r="E66" s="4">
        <v>1</v>
      </c>
      <c r="F66">
        <v>279</v>
      </c>
    </row>
    <row r="67" spans="1:6" ht="16" x14ac:dyDescent="0.2">
      <c r="A67" t="s">
        <v>169</v>
      </c>
      <c r="B67" s="20" t="s">
        <v>319</v>
      </c>
      <c r="C67" s="4">
        <v>1</v>
      </c>
      <c r="D67">
        <v>10.7</v>
      </c>
      <c r="E67" s="4">
        <v>1</v>
      </c>
      <c r="F67">
        <v>215</v>
      </c>
    </row>
    <row r="68" spans="1:6" ht="16" x14ac:dyDescent="0.2">
      <c r="A68" t="s">
        <v>170</v>
      </c>
      <c r="B68" s="20" t="s">
        <v>320</v>
      </c>
      <c r="C68" s="4">
        <v>1</v>
      </c>
      <c r="D68">
        <v>17.8</v>
      </c>
      <c r="E68" s="4">
        <v>1</v>
      </c>
      <c r="F68">
        <v>189</v>
      </c>
    </row>
    <row r="69" spans="1:6" ht="16" x14ac:dyDescent="0.2">
      <c r="A69" t="s">
        <v>171</v>
      </c>
      <c r="B69" s="20" t="s">
        <v>321</v>
      </c>
      <c r="C69" s="4">
        <v>1</v>
      </c>
      <c r="D69">
        <v>26.9</v>
      </c>
      <c r="E69" s="4">
        <v>1</v>
      </c>
      <c r="F69">
        <v>382</v>
      </c>
    </row>
    <row r="70" spans="1:6" ht="16" x14ac:dyDescent="0.2">
      <c r="A70" t="s">
        <v>172</v>
      </c>
      <c r="B70" s="20" t="s">
        <v>322</v>
      </c>
      <c r="C70" s="4">
        <v>1</v>
      </c>
      <c r="D70">
        <v>23.1</v>
      </c>
      <c r="E70" s="4">
        <v>1</v>
      </c>
      <c r="F70">
        <v>316</v>
      </c>
    </row>
    <row r="71" spans="1:6" ht="16" x14ac:dyDescent="0.2">
      <c r="A71" t="s">
        <v>173</v>
      </c>
      <c r="B71" s="20" t="s">
        <v>323</v>
      </c>
      <c r="C71" s="4">
        <v>1</v>
      </c>
      <c r="D71">
        <v>37.700000000000003</v>
      </c>
      <c r="E71" s="4">
        <v>1</v>
      </c>
      <c r="F71">
        <v>762</v>
      </c>
    </row>
    <row r="72" spans="1:6" ht="16" x14ac:dyDescent="0.2">
      <c r="A72" t="s">
        <v>176</v>
      </c>
      <c r="B72" s="20" t="s">
        <v>324</v>
      </c>
      <c r="C72" s="4">
        <v>1</v>
      </c>
      <c r="D72">
        <v>97.6</v>
      </c>
      <c r="E72" s="4">
        <v>1</v>
      </c>
      <c r="F72">
        <v>669</v>
      </c>
    </row>
    <row r="73" spans="1:6" ht="16" x14ac:dyDescent="0.2">
      <c r="A73" t="s">
        <v>177</v>
      </c>
      <c r="B73" s="20" t="s">
        <v>325</v>
      </c>
      <c r="C73" s="4">
        <v>1</v>
      </c>
      <c r="D73">
        <v>23.4</v>
      </c>
      <c r="E73" s="4">
        <v>1</v>
      </c>
      <c r="F73">
        <v>1110</v>
      </c>
    </row>
    <row r="74" spans="1:6" ht="16" x14ac:dyDescent="0.2">
      <c r="A74" t="s">
        <v>178</v>
      </c>
      <c r="B74" s="20" t="s">
        <v>326</v>
      </c>
      <c r="C74" s="4">
        <v>1</v>
      </c>
      <c r="D74">
        <v>33.5</v>
      </c>
      <c r="E74" s="4">
        <v>1</v>
      </c>
      <c r="F74">
        <v>148</v>
      </c>
    </row>
    <row r="75" spans="1:6" ht="16" x14ac:dyDescent="0.2">
      <c r="A75" t="s">
        <v>179</v>
      </c>
      <c r="B75" s="20" t="s">
        <v>327</v>
      </c>
      <c r="C75" s="4">
        <v>1</v>
      </c>
      <c r="D75">
        <v>32.200000000000003</v>
      </c>
      <c r="E75" s="4">
        <v>1</v>
      </c>
      <c r="F75">
        <v>370</v>
      </c>
    </row>
    <row r="76" spans="1:6" ht="16" x14ac:dyDescent="0.2">
      <c r="A76" t="s">
        <v>180</v>
      </c>
      <c r="B76" s="20" t="s">
        <v>328</v>
      </c>
      <c r="C76" s="4">
        <v>1</v>
      </c>
      <c r="D76">
        <v>9.18</v>
      </c>
      <c r="E76" s="4">
        <v>1</v>
      </c>
      <c r="F76">
        <v>190</v>
      </c>
    </row>
    <row r="77" spans="1:6" ht="16" x14ac:dyDescent="0.2">
      <c r="A77" t="s">
        <v>181</v>
      </c>
      <c r="B77" s="20" t="s">
        <v>329</v>
      </c>
      <c r="C77" s="4">
        <v>1</v>
      </c>
      <c r="D77">
        <v>37</v>
      </c>
      <c r="E77" s="4">
        <v>1</v>
      </c>
      <c r="F77">
        <v>242</v>
      </c>
    </row>
    <row r="78" spans="1:6" ht="16" x14ac:dyDescent="0.2">
      <c r="A78" t="s">
        <v>182</v>
      </c>
      <c r="B78" s="20" t="s">
        <v>330</v>
      </c>
      <c r="C78" s="4">
        <v>1</v>
      </c>
      <c r="D78">
        <v>51.4</v>
      </c>
      <c r="E78" s="4">
        <v>1</v>
      </c>
      <c r="F78">
        <v>1020</v>
      </c>
    </row>
    <row r="79" spans="1:6" ht="16" x14ac:dyDescent="0.2">
      <c r="A79" t="s">
        <v>183</v>
      </c>
      <c r="B79" s="20" t="s">
        <v>331</v>
      </c>
      <c r="C79" s="4">
        <v>1</v>
      </c>
      <c r="D79">
        <v>33.700000000000003</v>
      </c>
      <c r="E79" s="4">
        <v>1</v>
      </c>
      <c r="F79">
        <v>397</v>
      </c>
    </row>
    <row r="80" spans="1:6" ht="16" x14ac:dyDescent="0.2">
      <c r="A80" t="s">
        <v>184</v>
      </c>
      <c r="B80" s="20" t="s">
        <v>332</v>
      </c>
      <c r="C80" s="4">
        <v>1</v>
      </c>
      <c r="D80">
        <v>9.4</v>
      </c>
      <c r="E80" s="4">
        <v>1</v>
      </c>
      <c r="F80">
        <v>309</v>
      </c>
    </row>
    <row r="81" spans="1:6" ht="16" x14ac:dyDescent="0.2">
      <c r="A81" t="s">
        <v>185</v>
      </c>
      <c r="B81" s="20" t="s">
        <v>333</v>
      </c>
      <c r="C81" s="4">
        <v>1</v>
      </c>
      <c r="D81">
        <v>15.8</v>
      </c>
      <c r="E81" s="4">
        <v>1</v>
      </c>
      <c r="F81">
        <v>214</v>
      </c>
    </row>
    <row r="82" spans="1:6" ht="16" x14ac:dyDescent="0.2">
      <c r="A82" t="s">
        <v>188</v>
      </c>
      <c r="B82" s="20" t="s">
        <v>334</v>
      </c>
      <c r="C82" s="4">
        <v>1</v>
      </c>
      <c r="D82">
        <v>34.9</v>
      </c>
      <c r="E82" s="4">
        <v>1</v>
      </c>
      <c r="F82">
        <v>347</v>
      </c>
    </row>
    <row r="83" spans="1:6" ht="16" x14ac:dyDescent="0.2">
      <c r="A83" t="s">
        <v>189</v>
      </c>
      <c r="B83" s="20" t="s">
        <v>335</v>
      </c>
      <c r="C83" s="4">
        <v>1</v>
      </c>
      <c r="D83">
        <v>114</v>
      </c>
      <c r="E83" s="4">
        <v>1</v>
      </c>
      <c r="F83">
        <v>684</v>
      </c>
    </row>
    <row r="84" spans="1:6" ht="16" x14ac:dyDescent="0.2">
      <c r="A84" t="s">
        <v>190</v>
      </c>
      <c r="B84" s="20" t="s">
        <v>336</v>
      </c>
      <c r="C84" s="4">
        <v>1</v>
      </c>
      <c r="D84">
        <v>42.7</v>
      </c>
      <c r="E84" s="4">
        <v>1</v>
      </c>
      <c r="F84">
        <v>967</v>
      </c>
    </row>
    <row r="85" spans="1:6" ht="16" x14ac:dyDescent="0.2">
      <c r="A85" t="s">
        <v>191</v>
      </c>
      <c r="B85" s="20" t="s">
        <v>337</v>
      </c>
      <c r="C85" s="4">
        <v>1</v>
      </c>
      <c r="D85">
        <v>37.9</v>
      </c>
      <c r="E85" s="4">
        <v>1</v>
      </c>
      <c r="F85">
        <v>308</v>
      </c>
    </row>
    <row r="86" spans="1:6" ht="16" x14ac:dyDescent="0.2">
      <c r="A86" t="s">
        <v>192</v>
      </c>
      <c r="B86" s="20" t="s">
        <v>338</v>
      </c>
      <c r="C86" s="4">
        <v>1</v>
      </c>
      <c r="D86">
        <v>10.9</v>
      </c>
      <c r="E86" s="4">
        <v>1</v>
      </c>
      <c r="F86">
        <v>285</v>
      </c>
    </row>
    <row r="87" spans="1:6" ht="16" x14ac:dyDescent="0.2">
      <c r="A87" t="s">
        <v>193</v>
      </c>
      <c r="B87" s="20" t="s">
        <v>339</v>
      </c>
      <c r="C87" s="4">
        <v>1</v>
      </c>
      <c r="D87">
        <v>15.8</v>
      </c>
      <c r="E87" s="4">
        <v>1</v>
      </c>
      <c r="F87">
        <v>249</v>
      </c>
    </row>
    <row r="88" spans="1:6" ht="16" x14ac:dyDescent="0.2">
      <c r="A88" t="s">
        <v>194</v>
      </c>
      <c r="B88" s="20" t="s">
        <v>340</v>
      </c>
      <c r="C88" s="4">
        <v>1</v>
      </c>
      <c r="D88">
        <v>34.1</v>
      </c>
      <c r="E88" s="4">
        <v>1</v>
      </c>
      <c r="F88">
        <v>436</v>
      </c>
    </row>
    <row r="89" spans="1:6" ht="16" x14ac:dyDescent="0.2">
      <c r="A89" t="s">
        <v>195</v>
      </c>
      <c r="B89" s="20" t="s">
        <v>341</v>
      </c>
      <c r="C89" s="4">
        <v>1</v>
      </c>
      <c r="D89">
        <v>37.799999999999997</v>
      </c>
      <c r="E89" s="4">
        <v>1</v>
      </c>
      <c r="F89">
        <v>463</v>
      </c>
    </row>
    <row r="90" spans="1:6" ht="16" x14ac:dyDescent="0.2">
      <c r="A90" t="s">
        <v>196</v>
      </c>
      <c r="B90" s="20" t="s">
        <v>342</v>
      </c>
      <c r="C90" s="4">
        <v>1</v>
      </c>
      <c r="D90">
        <v>33.299999999999997</v>
      </c>
      <c r="E90" s="4">
        <v>1</v>
      </c>
      <c r="F90">
        <v>189</v>
      </c>
    </row>
    <row r="91" spans="1:6" ht="16" x14ac:dyDescent="0.2">
      <c r="A91" t="s">
        <v>197</v>
      </c>
      <c r="B91" s="20" t="s">
        <v>343</v>
      </c>
      <c r="C91" s="4">
        <v>1</v>
      </c>
      <c r="D91">
        <v>9.02</v>
      </c>
      <c r="E91" s="4">
        <v>1</v>
      </c>
      <c r="F91">
        <v>228</v>
      </c>
    </row>
    <row r="92" spans="1:6" ht="16" x14ac:dyDescent="0.2">
      <c r="A92" t="s">
        <v>200</v>
      </c>
      <c r="B92" s="20" t="s">
        <v>344</v>
      </c>
      <c r="C92" s="4">
        <v>1</v>
      </c>
      <c r="D92">
        <v>34</v>
      </c>
      <c r="E92" s="4">
        <v>1</v>
      </c>
      <c r="F92">
        <v>356</v>
      </c>
    </row>
    <row r="93" spans="1:6" ht="16" x14ac:dyDescent="0.2">
      <c r="A93" t="s">
        <v>201</v>
      </c>
      <c r="B93" s="20" t="s">
        <v>345</v>
      </c>
      <c r="C93" s="4">
        <v>1</v>
      </c>
      <c r="D93">
        <v>18.100000000000001</v>
      </c>
      <c r="E93" s="4">
        <v>1</v>
      </c>
      <c r="F93">
        <v>211</v>
      </c>
    </row>
    <row r="94" spans="1:6" ht="16" x14ac:dyDescent="0.2">
      <c r="A94" t="s">
        <v>202</v>
      </c>
      <c r="B94" s="20" t="s">
        <v>346</v>
      </c>
      <c r="C94" s="4">
        <v>1</v>
      </c>
      <c r="D94">
        <v>90.2</v>
      </c>
      <c r="E94" s="4">
        <v>1</v>
      </c>
      <c r="F94">
        <v>655</v>
      </c>
    </row>
    <row r="95" spans="1:6" ht="16" x14ac:dyDescent="0.2">
      <c r="A95" t="s">
        <v>203</v>
      </c>
      <c r="B95" s="20" t="s">
        <v>347</v>
      </c>
      <c r="C95" s="4">
        <v>1</v>
      </c>
      <c r="D95">
        <v>47.1</v>
      </c>
      <c r="E95" s="4">
        <v>1</v>
      </c>
      <c r="F95">
        <v>1170</v>
      </c>
    </row>
    <row r="96" spans="1:6" ht="16" x14ac:dyDescent="0.2">
      <c r="A96" t="s">
        <v>204</v>
      </c>
      <c r="B96" s="20" t="s">
        <v>348</v>
      </c>
      <c r="C96" s="4">
        <v>1</v>
      </c>
      <c r="D96">
        <v>22.1</v>
      </c>
      <c r="E96" s="4">
        <v>1</v>
      </c>
      <c r="F96">
        <v>332</v>
      </c>
    </row>
    <row r="97" spans="1:6" ht="16" x14ac:dyDescent="0.2">
      <c r="A97" t="s">
        <v>205</v>
      </c>
      <c r="B97" s="20" t="s">
        <v>349</v>
      </c>
      <c r="C97" s="4">
        <v>1</v>
      </c>
      <c r="D97">
        <v>131</v>
      </c>
      <c r="E97" s="4">
        <v>1</v>
      </c>
      <c r="F97">
        <v>822</v>
      </c>
    </row>
    <row r="98" spans="1:6" ht="16" x14ac:dyDescent="0.2">
      <c r="A98" t="s">
        <v>206</v>
      </c>
      <c r="B98" s="20" t="s">
        <v>350</v>
      </c>
      <c r="C98" s="4">
        <v>1</v>
      </c>
      <c r="D98">
        <v>34.200000000000003</v>
      </c>
      <c r="E98" s="4">
        <v>1</v>
      </c>
      <c r="F98">
        <v>2100</v>
      </c>
    </row>
    <row r="99" spans="1:6" ht="16" x14ac:dyDescent="0.2">
      <c r="A99" t="s">
        <v>207</v>
      </c>
      <c r="B99" s="20" t="s">
        <v>351</v>
      </c>
      <c r="C99" s="4">
        <v>1</v>
      </c>
      <c r="D99">
        <v>38.9</v>
      </c>
      <c r="E99" s="4">
        <v>1</v>
      </c>
      <c r="F99">
        <v>452</v>
      </c>
    </row>
    <row r="100" spans="1:6" ht="16" x14ac:dyDescent="0.2">
      <c r="A100" t="s">
        <v>208</v>
      </c>
      <c r="B100" s="20" t="s">
        <v>352</v>
      </c>
      <c r="C100" s="4">
        <v>1</v>
      </c>
      <c r="D100">
        <v>33.200000000000003</v>
      </c>
      <c r="E100" s="4">
        <v>1</v>
      </c>
      <c r="F100">
        <v>354</v>
      </c>
    </row>
    <row r="101" spans="1:6" ht="16" x14ac:dyDescent="0.2">
      <c r="A101" t="s">
        <v>209</v>
      </c>
      <c r="B101" s="20" t="s">
        <v>353</v>
      </c>
      <c r="C101" s="4">
        <v>1</v>
      </c>
      <c r="D101">
        <v>14.6</v>
      </c>
      <c r="E101" s="4">
        <v>1</v>
      </c>
      <c r="F101">
        <v>248</v>
      </c>
    </row>
    <row r="102" spans="1:6" ht="16" x14ac:dyDescent="0.2">
      <c r="A102" t="s">
        <v>214</v>
      </c>
      <c r="B102" s="20" t="s">
        <v>354</v>
      </c>
      <c r="C102" s="4">
        <v>1</v>
      </c>
      <c r="D102">
        <v>56.4</v>
      </c>
      <c r="E102" s="4">
        <v>1</v>
      </c>
      <c r="F102">
        <v>359</v>
      </c>
    </row>
    <row r="103" spans="1:6" ht="16" x14ac:dyDescent="0.2">
      <c r="A103" t="s">
        <v>215</v>
      </c>
      <c r="B103" s="20" t="s">
        <v>355</v>
      </c>
      <c r="C103" s="4">
        <v>1</v>
      </c>
      <c r="D103">
        <v>29.3</v>
      </c>
      <c r="E103" s="4">
        <v>1</v>
      </c>
      <c r="F103">
        <v>1420</v>
      </c>
    </row>
    <row r="104" spans="1:6" ht="16" x14ac:dyDescent="0.2">
      <c r="A104" t="s">
        <v>216</v>
      </c>
      <c r="B104" s="20" t="s">
        <v>356</v>
      </c>
      <c r="C104" s="4">
        <v>1</v>
      </c>
      <c r="D104">
        <v>28.6</v>
      </c>
      <c r="E104" s="4">
        <v>1</v>
      </c>
      <c r="F104">
        <v>225</v>
      </c>
    </row>
    <row r="105" spans="1:6" ht="16" x14ac:dyDescent="0.2">
      <c r="A105" t="s">
        <v>217</v>
      </c>
      <c r="B105" s="20" t="s">
        <v>357</v>
      </c>
      <c r="C105" s="4">
        <v>1</v>
      </c>
      <c r="D105">
        <v>9.9499999999999993</v>
      </c>
      <c r="E105" s="4">
        <v>1</v>
      </c>
      <c r="F105">
        <v>207</v>
      </c>
    </row>
    <row r="106" spans="1:6" ht="16" x14ac:dyDescent="0.2">
      <c r="A106" t="s">
        <v>218</v>
      </c>
      <c r="B106" s="20" t="s">
        <v>358</v>
      </c>
      <c r="C106" s="4">
        <v>1</v>
      </c>
      <c r="D106">
        <v>51.2</v>
      </c>
      <c r="E106" s="4">
        <v>1</v>
      </c>
      <c r="F106">
        <v>237</v>
      </c>
    </row>
    <row r="107" spans="1:6" ht="16" x14ac:dyDescent="0.2">
      <c r="A107" t="s">
        <v>219</v>
      </c>
      <c r="B107" s="20" t="s">
        <v>359</v>
      </c>
      <c r="C107" s="4">
        <v>1</v>
      </c>
      <c r="D107">
        <v>27</v>
      </c>
      <c r="E107" s="4">
        <v>1</v>
      </c>
      <c r="F107">
        <v>400</v>
      </c>
    </row>
    <row r="108" spans="1:6" ht="16" x14ac:dyDescent="0.2">
      <c r="A108" t="s">
        <v>220</v>
      </c>
      <c r="B108" s="20" t="s">
        <v>360</v>
      </c>
      <c r="C108" s="4">
        <v>1</v>
      </c>
      <c r="D108">
        <v>16.899999999999999</v>
      </c>
      <c r="E108" s="4">
        <v>1</v>
      </c>
      <c r="F108">
        <v>257</v>
      </c>
    </row>
    <row r="109" spans="1:6" ht="16" x14ac:dyDescent="0.2">
      <c r="A109" t="s">
        <v>221</v>
      </c>
      <c r="B109" s="20" t="s">
        <v>361</v>
      </c>
      <c r="C109" s="4">
        <v>1</v>
      </c>
      <c r="D109">
        <v>14.1</v>
      </c>
      <c r="E109" s="4">
        <v>1</v>
      </c>
      <c r="F109">
        <v>208</v>
      </c>
    </row>
    <row r="110" spans="1:6" ht="16" x14ac:dyDescent="0.2">
      <c r="A110" t="s">
        <v>222</v>
      </c>
      <c r="B110" s="20" t="s">
        <v>362</v>
      </c>
      <c r="C110" s="4">
        <v>1</v>
      </c>
      <c r="D110">
        <v>9.7100000000000009</v>
      </c>
      <c r="E110" s="4">
        <v>1</v>
      </c>
      <c r="F110">
        <v>177</v>
      </c>
    </row>
    <row r="111" spans="1:6" ht="16" x14ac:dyDescent="0.2">
      <c r="A111" t="s">
        <v>223</v>
      </c>
      <c r="B111" s="20" t="s">
        <v>363</v>
      </c>
      <c r="C111" s="4">
        <v>1</v>
      </c>
      <c r="D111">
        <v>10.8</v>
      </c>
      <c r="E111" s="4">
        <v>1</v>
      </c>
      <c r="F111">
        <v>264</v>
      </c>
    </row>
    <row r="112" spans="1:6" ht="16" x14ac:dyDescent="0.2">
      <c r="A112" t="s">
        <v>226</v>
      </c>
      <c r="B112" s="20" t="s">
        <v>364</v>
      </c>
      <c r="C112" s="4">
        <v>1</v>
      </c>
      <c r="D112">
        <v>12.1</v>
      </c>
      <c r="E112" s="4">
        <v>1</v>
      </c>
      <c r="F112">
        <v>204</v>
      </c>
    </row>
    <row r="113" spans="1:6" ht="16" x14ac:dyDescent="0.2">
      <c r="A113" t="s">
        <v>227</v>
      </c>
      <c r="B113" s="20" t="s">
        <v>365</v>
      </c>
      <c r="C113" s="4">
        <v>1</v>
      </c>
      <c r="D113">
        <v>27.6</v>
      </c>
      <c r="E113" s="4">
        <v>1</v>
      </c>
      <c r="F113">
        <v>394</v>
      </c>
    </row>
    <row r="114" spans="1:6" ht="16" x14ac:dyDescent="0.2">
      <c r="A114" t="s">
        <v>228</v>
      </c>
      <c r="B114" s="20" t="s">
        <v>366</v>
      </c>
      <c r="C114" s="4">
        <v>1</v>
      </c>
      <c r="D114">
        <v>12</v>
      </c>
      <c r="E114" s="4">
        <v>1</v>
      </c>
      <c r="F114">
        <v>230</v>
      </c>
    </row>
    <row r="115" spans="1:6" ht="16" x14ac:dyDescent="0.2">
      <c r="A115" t="s">
        <v>250</v>
      </c>
      <c r="B115" s="20" t="s">
        <v>250</v>
      </c>
      <c r="C115" s="4">
        <v>1</v>
      </c>
      <c r="D115">
        <v>33.6</v>
      </c>
      <c r="E115" s="4">
        <v>1</v>
      </c>
      <c r="F115">
        <v>406</v>
      </c>
    </row>
    <row r="116" spans="1:6" ht="16" x14ac:dyDescent="0.2">
      <c r="A116" t="s">
        <v>249</v>
      </c>
      <c r="B116" s="20" t="s">
        <v>249</v>
      </c>
      <c r="C116" s="4">
        <v>1</v>
      </c>
      <c r="D116">
        <v>31.4</v>
      </c>
      <c r="E116" s="4">
        <v>1</v>
      </c>
      <c r="F116">
        <v>705</v>
      </c>
    </row>
    <row r="117" spans="1:6" ht="16" x14ac:dyDescent="0.2">
      <c r="A117" t="s">
        <v>248</v>
      </c>
      <c r="B117" s="20" t="s">
        <v>248</v>
      </c>
      <c r="C117" s="4">
        <v>1</v>
      </c>
      <c r="D117">
        <v>46.8</v>
      </c>
      <c r="E117" s="4">
        <v>1</v>
      </c>
      <c r="F117">
        <v>586</v>
      </c>
    </row>
    <row r="118" spans="1:6" ht="16" x14ac:dyDescent="0.2">
      <c r="A118" t="s">
        <v>247</v>
      </c>
      <c r="B118" s="20" t="s">
        <v>247</v>
      </c>
      <c r="C118" s="4">
        <v>1</v>
      </c>
      <c r="D118">
        <v>54</v>
      </c>
      <c r="E118" s="4">
        <v>1</v>
      </c>
      <c r="F118">
        <v>713</v>
      </c>
    </row>
    <row r="119" spans="1:6" ht="16" x14ac:dyDescent="0.2">
      <c r="A119" t="s">
        <v>246</v>
      </c>
      <c r="B119" s="20" t="s">
        <v>246</v>
      </c>
      <c r="C119" s="4">
        <v>1</v>
      </c>
      <c r="D119">
        <v>39.1</v>
      </c>
      <c r="E119" s="4">
        <v>1</v>
      </c>
      <c r="F119">
        <v>526</v>
      </c>
    </row>
    <row r="120" spans="1:6" x14ac:dyDescent="0.2">
      <c r="C120" s="4"/>
      <c r="E120" s="4"/>
    </row>
    <row r="121" spans="1:6" x14ac:dyDescent="0.2">
      <c r="C121" s="4"/>
      <c r="E121" s="4"/>
    </row>
    <row r="122" spans="1:6" x14ac:dyDescent="0.2">
      <c r="C122" s="4"/>
      <c r="E122" s="4"/>
    </row>
    <row r="123" spans="1:6" x14ac:dyDescent="0.2">
      <c r="C123" s="4"/>
      <c r="E123" s="4"/>
    </row>
    <row r="124" spans="1:6" x14ac:dyDescent="0.2">
      <c r="C124" s="4"/>
      <c r="E124" s="4"/>
    </row>
    <row r="125" spans="1:6" x14ac:dyDescent="0.2">
      <c r="C125" s="4"/>
      <c r="E125" s="4"/>
    </row>
    <row r="126" spans="1:6" x14ac:dyDescent="0.2">
      <c r="C126" s="4"/>
      <c r="E126" s="4"/>
    </row>
    <row r="127" spans="1:6" x14ac:dyDescent="0.2">
      <c r="C127" s="4"/>
      <c r="E127" s="4"/>
    </row>
    <row r="128" spans="1:6" x14ac:dyDescent="0.2">
      <c r="C128" s="4"/>
      <c r="E1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8C06-FFAE-4AC4-9E96-E2DE86194F06}">
  <dimension ref="A1:BR361"/>
  <sheetViews>
    <sheetView zoomScale="218" zoomScaleNormal="85" workbookViewId="0">
      <pane ySplit="1" topLeftCell="A45" activePane="bottomLeft" state="frozen"/>
      <selection pane="bottomLeft" activeCell="AK67" sqref="AK67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8.83203125" customWidth="1"/>
  </cols>
  <sheetData>
    <row r="1" spans="1:70" s="2" customFormat="1" ht="3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Q2" s="4"/>
      <c r="R2" s="4">
        <v>1</v>
      </c>
      <c r="S2" s="4">
        <v>1</v>
      </c>
      <c r="T2" s="4"/>
      <c r="U2" s="4">
        <f t="shared" ref="U2:U65" si="0">K2</f>
        <v>0</v>
      </c>
      <c r="V2" s="4">
        <f>IF(R2=1,U2,(U2-6.8))</f>
        <v>0</v>
      </c>
      <c r="W2" s="4">
        <f>IF(R2=1,U2,(V2*R2))</f>
        <v>0</v>
      </c>
      <c r="X2" s="4"/>
      <c r="Y2" s="4"/>
      <c r="Z2" s="4"/>
      <c r="AA2" s="4"/>
      <c r="AB2" s="4"/>
      <c r="AC2" s="4"/>
      <c r="AD2" s="4">
        <v>1</v>
      </c>
      <c r="AE2" s="4"/>
      <c r="AF2" s="4">
        <f>P2</f>
        <v>0</v>
      </c>
      <c r="AG2" s="4">
        <f>IF(R2=1,AF2,(AF2-379))</f>
        <v>0</v>
      </c>
      <c r="AH2" s="4">
        <f>IF(R2=1,AF2,(AG2*R2))</f>
        <v>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44210</v>
      </c>
      <c r="B3" t="s">
        <v>212</v>
      </c>
      <c r="C3" t="s">
        <v>64</v>
      </c>
      <c r="D3" t="s">
        <v>12</v>
      </c>
      <c r="E3">
        <v>1</v>
      </c>
      <c r="F3">
        <v>1</v>
      </c>
      <c r="G3" t="s">
        <v>59</v>
      </c>
      <c r="H3" t="s">
        <v>60</v>
      </c>
      <c r="I3">
        <v>0.115</v>
      </c>
      <c r="J3">
        <v>1.38</v>
      </c>
      <c r="K3">
        <v>37.1</v>
      </c>
      <c r="L3" t="s">
        <v>61</v>
      </c>
      <c r="M3" t="s">
        <v>62</v>
      </c>
      <c r="N3">
        <v>1.65</v>
      </c>
      <c r="O3">
        <v>23.8</v>
      </c>
      <c r="P3">
        <v>1580</v>
      </c>
      <c r="Q3" s="4">
        <f>100*O3/O4</f>
        <v>105.30973451327434</v>
      </c>
      <c r="R3" s="4">
        <v>1</v>
      </c>
      <c r="S3" s="4">
        <v>1</v>
      </c>
      <c r="T3" s="4"/>
      <c r="U3" s="4">
        <f t="shared" si="0"/>
        <v>37.1</v>
      </c>
      <c r="V3" s="4">
        <f t="shared" ref="V3:V79" si="1">IF(R3=1,U3,(U3-6.8))</f>
        <v>37.1</v>
      </c>
      <c r="W3" s="4">
        <f t="shared" ref="W3:W79" si="2">IF(R3=1,U3,(V3*R3))</f>
        <v>37.1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ref="AF3:AF66" si="3">P3</f>
        <v>1580</v>
      </c>
      <c r="AG3" s="4">
        <f t="shared" ref="AG3:AG79" si="4">IF(R3=1,AF3,(AF3-379))</f>
        <v>1580</v>
      </c>
      <c r="AH3" s="4">
        <f t="shared" ref="AH3:AH79" si="5">IF(R3=1,AF3,(AG3*R3))</f>
        <v>1580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44210</v>
      </c>
      <c r="B4" t="s">
        <v>212</v>
      </c>
      <c r="C4" t="s">
        <v>63</v>
      </c>
      <c r="D4" t="s">
        <v>13</v>
      </c>
      <c r="E4">
        <v>1</v>
      </c>
      <c r="F4">
        <v>1</v>
      </c>
      <c r="G4" t="s">
        <v>59</v>
      </c>
      <c r="H4" t="s">
        <v>60</v>
      </c>
      <c r="I4">
        <v>2.9</v>
      </c>
      <c r="J4">
        <v>49.4</v>
      </c>
      <c r="K4">
        <v>-208</v>
      </c>
      <c r="L4" t="s">
        <v>61</v>
      </c>
      <c r="M4" t="s">
        <v>62</v>
      </c>
      <c r="N4">
        <v>1.58</v>
      </c>
      <c r="O4">
        <v>22.6</v>
      </c>
      <c r="P4">
        <v>1490</v>
      </c>
      <c r="Q4" s="4"/>
      <c r="R4" s="4">
        <v>1</v>
      </c>
      <c r="S4" s="4">
        <v>1</v>
      </c>
      <c r="T4" s="4"/>
      <c r="U4" s="4">
        <f t="shared" si="0"/>
        <v>-208</v>
      </c>
      <c r="V4" s="4">
        <f t="shared" si="1"/>
        <v>-208</v>
      </c>
      <c r="W4" s="4">
        <f t="shared" si="2"/>
        <v>-208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3"/>
        <v>1490</v>
      </c>
      <c r="AG4" s="4">
        <f t="shared" si="4"/>
        <v>1490</v>
      </c>
      <c r="AH4" s="4">
        <f t="shared" si="5"/>
        <v>1490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44210</v>
      </c>
      <c r="B5" t="s">
        <v>212</v>
      </c>
      <c r="C5" t="s">
        <v>66</v>
      </c>
      <c r="D5">
        <v>1</v>
      </c>
      <c r="E5">
        <v>1</v>
      </c>
      <c r="F5">
        <v>1</v>
      </c>
      <c r="G5" t="s">
        <v>59</v>
      </c>
      <c r="H5" t="s">
        <v>60</v>
      </c>
      <c r="I5">
        <v>0.28799999999999998</v>
      </c>
      <c r="J5">
        <v>5.22</v>
      </c>
      <c r="K5">
        <v>150</v>
      </c>
      <c r="L5" t="s">
        <v>61</v>
      </c>
      <c r="M5" t="s">
        <v>62</v>
      </c>
      <c r="N5">
        <v>1.62</v>
      </c>
      <c r="O5">
        <v>22.8</v>
      </c>
      <c r="P5">
        <v>1500</v>
      </c>
      <c r="Q5" s="4"/>
      <c r="R5" s="4">
        <v>1</v>
      </c>
      <c r="S5" s="4">
        <v>1</v>
      </c>
      <c r="T5" s="4"/>
      <c r="U5" s="4">
        <f t="shared" si="0"/>
        <v>150</v>
      </c>
      <c r="V5" s="4">
        <f t="shared" si="1"/>
        <v>150</v>
      </c>
      <c r="W5" s="4">
        <f t="shared" si="2"/>
        <v>150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3"/>
        <v>1500</v>
      </c>
      <c r="AG5" s="4">
        <f t="shared" si="4"/>
        <v>1500</v>
      </c>
      <c r="AH5" s="4">
        <f t="shared" si="5"/>
        <v>1500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44210</v>
      </c>
      <c r="B6" t="s">
        <v>212</v>
      </c>
      <c r="C6" t="s">
        <v>66</v>
      </c>
      <c r="D6">
        <v>1</v>
      </c>
      <c r="E6">
        <v>1</v>
      </c>
      <c r="F6">
        <v>1</v>
      </c>
      <c r="G6" t="s">
        <v>59</v>
      </c>
      <c r="H6" t="s">
        <v>60</v>
      </c>
      <c r="I6">
        <v>0.28899999999999998</v>
      </c>
      <c r="J6">
        <v>5.26</v>
      </c>
      <c r="K6">
        <v>150</v>
      </c>
      <c r="L6" t="s">
        <v>61</v>
      </c>
      <c r="M6" t="s">
        <v>62</v>
      </c>
      <c r="N6">
        <v>1.86</v>
      </c>
      <c r="O6">
        <v>26.2</v>
      </c>
      <c r="P6">
        <v>1500</v>
      </c>
      <c r="Q6" s="4"/>
      <c r="R6" s="4">
        <v>1</v>
      </c>
      <c r="S6" s="4">
        <v>1</v>
      </c>
      <c r="T6" s="4"/>
      <c r="U6" s="4">
        <f t="shared" si="0"/>
        <v>150</v>
      </c>
      <c r="V6" s="4">
        <f t="shared" si="1"/>
        <v>150</v>
      </c>
      <c r="W6" s="4">
        <f t="shared" si="2"/>
        <v>150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3"/>
        <v>1500</v>
      </c>
      <c r="AG6" s="4">
        <f t="shared" si="4"/>
        <v>1500</v>
      </c>
      <c r="AH6" s="4">
        <f t="shared" si="5"/>
        <v>1500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44210</v>
      </c>
      <c r="B7" t="s">
        <v>212</v>
      </c>
      <c r="C7" t="s">
        <v>67</v>
      </c>
      <c r="D7">
        <v>3</v>
      </c>
      <c r="E7">
        <v>1</v>
      </c>
      <c r="F7">
        <v>1</v>
      </c>
      <c r="G7" t="s">
        <v>59</v>
      </c>
      <c r="H7" t="s">
        <v>60</v>
      </c>
      <c r="I7">
        <v>0.19</v>
      </c>
      <c r="J7">
        <v>3.6</v>
      </c>
      <c r="K7">
        <v>100</v>
      </c>
      <c r="L7" t="s">
        <v>61</v>
      </c>
      <c r="M7" t="s">
        <v>62</v>
      </c>
      <c r="N7">
        <v>1.1399999999999999</v>
      </c>
      <c r="O7">
        <v>16.3</v>
      </c>
      <c r="P7">
        <v>1000</v>
      </c>
      <c r="Q7" s="4"/>
      <c r="R7" s="4">
        <v>1</v>
      </c>
      <c r="S7" s="4">
        <v>1</v>
      </c>
      <c r="T7" s="4"/>
      <c r="U7" s="4">
        <f t="shared" si="0"/>
        <v>100</v>
      </c>
      <c r="V7" s="4">
        <f t="shared" si="1"/>
        <v>100</v>
      </c>
      <c r="W7" s="4">
        <f t="shared" si="2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44210</v>
      </c>
      <c r="B8" t="s">
        <v>212</v>
      </c>
      <c r="C8" t="s">
        <v>67</v>
      </c>
      <c r="D8">
        <v>3</v>
      </c>
      <c r="E8">
        <v>1</v>
      </c>
      <c r="F8">
        <v>1</v>
      </c>
      <c r="G8" t="s">
        <v>59</v>
      </c>
      <c r="H8" t="s">
        <v>60</v>
      </c>
      <c r="I8">
        <v>0.189</v>
      </c>
      <c r="J8">
        <v>3.64</v>
      </c>
      <c r="K8">
        <v>100</v>
      </c>
      <c r="L8" t="s">
        <v>61</v>
      </c>
      <c r="M8" t="s">
        <v>62</v>
      </c>
      <c r="N8">
        <v>1.06</v>
      </c>
      <c r="O8">
        <v>15</v>
      </c>
      <c r="P8">
        <v>1000</v>
      </c>
      <c r="Q8" s="4"/>
      <c r="R8" s="4">
        <v>1</v>
      </c>
      <c r="S8" s="4">
        <v>1</v>
      </c>
      <c r="T8" s="4"/>
      <c r="U8" s="4">
        <f t="shared" si="0"/>
        <v>100</v>
      </c>
      <c r="V8" s="4">
        <f t="shared" si="1"/>
        <v>100</v>
      </c>
      <c r="W8" s="4">
        <f t="shared" si="2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3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44210</v>
      </c>
      <c r="B9" t="s">
        <v>212</v>
      </c>
      <c r="C9" t="s">
        <v>68</v>
      </c>
      <c r="D9">
        <v>5</v>
      </c>
      <c r="E9">
        <v>1</v>
      </c>
      <c r="F9">
        <v>1</v>
      </c>
      <c r="G9" t="s">
        <v>59</v>
      </c>
      <c r="H9" t="s">
        <v>60</v>
      </c>
      <c r="I9">
        <v>8.9399999999999993E-2</v>
      </c>
      <c r="J9">
        <v>1.88</v>
      </c>
      <c r="K9">
        <v>50</v>
      </c>
      <c r="L9" t="s">
        <v>61</v>
      </c>
      <c r="M9" t="s">
        <v>62</v>
      </c>
      <c r="N9">
        <v>0.55500000000000005</v>
      </c>
      <c r="O9">
        <v>7.97</v>
      </c>
      <c r="P9">
        <v>500</v>
      </c>
      <c r="Q9" s="4"/>
      <c r="R9" s="4">
        <v>1</v>
      </c>
      <c r="S9" s="4">
        <v>1</v>
      </c>
      <c r="T9" s="4"/>
      <c r="U9" s="4">
        <f t="shared" si="0"/>
        <v>50</v>
      </c>
      <c r="V9" s="4">
        <f t="shared" si="1"/>
        <v>50</v>
      </c>
      <c r="W9" s="4">
        <f t="shared" si="2"/>
        <v>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3"/>
        <v>500</v>
      </c>
      <c r="AG9" s="4">
        <f t="shared" si="4"/>
        <v>500</v>
      </c>
      <c r="AH9" s="4">
        <f t="shared" si="5"/>
        <v>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44210</v>
      </c>
      <c r="B10" t="s">
        <v>212</v>
      </c>
      <c r="C10" t="s">
        <v>68</v>
      </c>
      <c r="D10">
        <v>5</v>
      </c>
      <c r="E10">
        <v>1</v>
      </c>
      <c r="F10">
        <v>1</v>
      </c>
      <c r="G10" t="s">
        <v>59</v>
      </c>
      <c r="H10" t="s">
        <v>60</v>
      </c>
      <c r="I10">
        <v>8.8200000000000001E-2</v>
      </c>
      <c r="J10">
        <v>1.85</v>
      </c>
      <c r="K10">
        <v>50</v>
      </c>
      <c r="L10" t="s">
        <v>61</v>
      </c>
      <c r="M10" t="s">
        <v>62</v>
      </c>
      <c r="N10">
        <v>0.55600000000000005</v>
      </c>
      <c r="O10">
        <v>7.98</v>
      </c>
      <c r="P10">
        <v>500</v>
      </c>
      <c r="Q10" s="4"/>
      <c r="R10" s="4">
        <v>1</v>
      </c>
      <c r="S10" s="4">
        <v>1</v>
      </c>
      <c r="T10" s="4"/>
      <c r="U10" s="4">
        <f t="shared" si="0"/>
        <v>50</v>
      </c>
      <c r="V10" s="4">
        <f t="shared" si="1"/>
        <v>50</v>
      </c>
      <c r="W10" s="4">
        <f t="shared" si="2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3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44210</v>
      </c>
      <c r="B11" t="s">
        <v>212</v>
      </c>
      <c r="C11" t="s">
        <v>69</v>
      </c>
      <c r="D11">
        <v>7</v>
      </c>
      <c r="E11">
        <v>1</v>
      </c>
      <c r="F11">
        <v>1</v>
      </c>
      <c r="G11" t="s">
        <v>59</v>
      </c>
      <c r="H11" t="s">
        <v>60</v>
      </c>
      <c r="I11">
        <v>4.82E-2</v>
      </c>
      <c r="J11">
        <v>1.1000000000000001</v>
      </c>
      <c r="K11">
        <v>25</v>
      </c>
      <c r="L11" t="s">
        <v>61</v>
      </c>
      <c r="M11" t="s">
        <v>62</v>
      </c>
      <c r="N11">
        <v>0.32700000000000001</v>
      </c>
      <c r="O11">
        <v>4.76</v>
      </c>
      <c r="P11">
        <v>250</v>
      </c>
      <c r="Q11" s="4"/>
      <c r="R11" s="4">
        <v>1</v>
      </c>
      <c r="S11" s="4">
        <v>1</v>
      </c>
      <c r="T11" s="4"/>
      <c r="U11" s="4">
        <f t="shared" si="0"/>
        <v>25</v>
      </c>
      <c r="V11" s="4">
        <f t="shared" si="1"/>
        <v>25</v>
      </c>
      <c r="W11" s="4">
        <f t="shared" si="2"/>
        <v>25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3"/>
        <v>250</v>
      </c>
      <c r="AG11" s="4">
        <f t="shared" si="4"/>
        <v>250</v>
      </c>
      <c r="AH11" s="4">
        <f t="shared" si="5"/>
        <v>250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44210</v>
      </c>
      <c r="B12" t="s">
        <v>212</v>
      </c>
      <c r="C12" t="s">
        <v>69</v>
      </c>
      <c r="D12">
        <v>7</v>
      </c>
      <c r="E12">
        <v>1</v>
      </c>
      <c r="F12">
        <v>1</v>
      </c>
      <c r="G12" t="s">
        <v>59</v>
      </c>
      <c r="H12" t="s">
        <v>60</v>
      </c>
      <c r="I12">
        <v>4.6800000000000001E-2</v>
      </c>
      <c r="J12">
        <v>1.1000000000000001</v>
      </c>
      <c r="K12">
        <v>25</v>
      </c>
      <c r="L12" t="s">
        <v>61</v>
      </c>
      <c r="M12" t="s">
        <v>62</v>
      </c>
      <c r="N12">
        <v>0.32200000000000001</v>
      </c>
      <c r="O12">
        <v>4.83</v>
      </c>
      <c r="P12">
        <v>250</v>
      </c>
      <c r="Q12" s="4"/>
      <c r="R12" s="4">
        <v>1</v>
      </c>
      <c r="S12" s="4">
        <v>1</v>
      </c>
      <c r="T12" s="4"/>
      <c r="U12" s="4">
        <f t="shared" si="0"/>
        <v>25</v>
      </c>
      <c r="V12" s="4">
        <f t="shared" si="1"/>
        <v>25</v>
      </c>
      <c r="W12" s="4">
        <f t="shared" si="2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3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44210</v>
      </c>
      <c r="B13" t="s">
        <v>212</v>
      </c>
      <c r="C13" t="s">
        <v>70</v>
      </c>
      <c r="D13">
        <v>9</v>
      </c>
      <c r="E13">
        <v>1</v>
      </c>
      <c r="F13">
        <v>1</v>
      </c>
      <c r="G13" t="s">
        <v>59</v>
      </c>
      <c r="H13" t="s">
        <v>60</v>
      </c>
      <c r="I13">
        <v>2.69E-2</v>
      </c>
      <c r="J13">
        <v>0.57499999999999996</v>
      </c>
      <c r="K13">
        <v>10</v>
      </c>
      <c r="L13" t="s">
        <v>61</v>
      </c>
      <c r="M13" t="s">
        <v>62</v>
      </c>
      <c r="N13">
        <v>0.182</v>
      </c>
      <c r="O13">
        <v>2.74</v>
      </c>
      <c r="P13">
        <v>100</v>
      </c>
      <c r="Q13" s="4"/>
      <c r="R13" s="4">
        <v>1</v>
      </c>
      <c r="S13" s="4">
        <v>1</v>
      </c>
      <c r="T13" s="4"/>
      <c r="U13" s="4">
        <f t="shared" si="0"/>
        <v>10</v>
      </c>
      <c r="V13" s="4">
        <f t="shared" si="1"/>
        <v>10</v>
      </c>
      <c r="W13" s="4">
        <f t="shared" si="2"/>
        <v>10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3"/>
        <v>100</v>
      </c>
      <c r="AG13" s="4">
        <f t="shared" si="4"/>
        <v>100</v>
      </c>
      <c r="AH13" s="4">
        <f t="shared" si="5"/>
        <v>100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44210</v>
      </c>
      <c r="B14" t="s">
        <v>212</v>
      </c>
      <c r="C14" t="s">
        <v>70</v>
      </c>
      <c r="D14">
        <v>9</v>
      </c>
      <c r="E14">
        <v>1</v>
      </c>
      <c r="F14">
        <v>1</v>
      </c>
      <c r="G14" t="s">
        <v>59</v>
      </c>
      <c r="H14" t="s">
        <v>60</v>
      </c>
      <c r="I14">
        <v>2.9399999999999999E-2</v>
      </c>
      <c r="J14">
        <v>0.60099999999999998</v>
      </c>
      <c r="K14">
        <v>10</v>
      </c>
      <c r="L14" t="s">
        <v>61</v>
      </c>
      <c r="M14" t="s">
        <v>62</v>
      </c>
      <c r="N14">
        <v>0.187</v>
      </c>
      <c r="O14">
        <v>2.83</v>
      </c>
      <c r="P14">
        <v>100</v>
      </c>
      <c r="Q14" s="4"/>
      <c r="R14" s="4">
        <v>1</v>
      </c>
      <c r="S14" s="4">
        <v>1</v>
      </c>
      <c r="T14" s="4"/>
      <c r="U14" s="4">
        <f t="shared" si="0"/>
        <v>10</v>
      </c>
      <c r="V14" s="4">
        <f t="shared" si="1"/>
        <v>10</v>
      </c>
      <c r="W14" s="4">
        <f t="shared" si="2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3"/>
        <v>100</v>
      </c>
      <c r="AG14" s="4">
        <f t="shared" si="4"/>
        <v>100</v>
      </c>
      <c r="AH14" s="4">
        <f t="shared" si="5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44210</v>
      </c>
      <c r="B15" t="s">
        <v>212</v>
      </c>
      <c r="C15" t="s">
        <v>71</v>
      </c>
      <c r="D15">
        <v>11</v>
      </c>
      <c r="E15">
        <v>1</v>
      </c>
      <c r="F15">
        <v>1</v>
      </c>
      <c r="G15" t="s">
        <v>59</v>
      </c>
      <c r="H15" t="s">
        <v>60</v>
      </c>
      <c r="I15">
        <v>2.5100000000000001E-2</v>
      </c>
      <c r="J15">
        <v>0.45900000000000002</v>
      </c>
      <c r="K15">
        <v>5</v>
      </c>
      <c r="L15" t="s">
        <v>61</v>
      </c>
      <c r="M15" t="s">
        <v>62</v>
      </c>
      <c r="N15">
        <v>0.14699999999999999</v>
      </c>
      <c r="O15">
        <v>2.25</v>
      </c>
      <c r="P15">
        <v>50</v>
      </c>
      <c r="Q15" s="4"/>
      <c r="R15" s="4">
        <v>1</v>
      </c>
      <c r="S15" s="4">
        <v>1</v>
      </c>
      <c r="T15" s="4"/>
      <c r="U15" s="4">
        <f t="shared" si="0"/>
        <v>5</v>
      </c>
      <c r="V15" s="4">
        <f t="shared" si="1"/>
        <v>5</v>
      </c>
      <c r="W15" s="4">
        <f t="shared" si="2"/>
        <v>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3"/>
        <v>50</v>
      </c>
      <c r="AG15" s="4">
        <f t="shared" si="4"/>
        <v>50</v>
      </c>
      <c r="AH15" s="4">
        <f t="shared" si="5"/>
        <v>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44210</v>
      </c>
      <c r="B16" t="s">
        <v>212</v>
      </c>
      <c r="C16" t="s">
        <v>71</v>
      </c>
      <c r="D16">
        <v>11</v>
      </c>
      <c r="E16">
        <v>1</v>
      </c>
      <c r="F16">
        <v>1</v>
      </c>
      <c r="G16" t="s">
        <v>59</v>
      </c>
      <c r="H16" t="s">
        <v>60</v>
      </c>
      <c r="I16">
        <v>2.3699999999999999E-2</v>
      </c>
      <c r="J16">
        <v>0.437</v>
      </c>
      <c r="K16">
        <v>5</v>
      </c>
      <c r="L16" t="s">
        <v>61</v>
      </c>
      <c r="M16" t="s">
        <v>62</v>
      </c>
      <c r="N16">
        <v>0.14599999999999999</v>
      </c>
      <c r="O16">
        <v>2.23</v>
      </c>
      <c r="P16">
        <v>50</v>
      </c>
      <c r="Q16" s="4"/>
      <c r="R16" s="4">
        <v>1</v>
      </c>
      <c r="S16" s="4">
        <v>1</v>
      </c>
      <c r="T16" s="4"/>
      <c r="U16" s="4">
        <f t="shared" si="0"/>
        <v>5</v>
      </c>
      <c r="V16" s="4">
        <f t="shared" si="1"/>
        <v>5</v>
      </c>
      <c r="W16" s="4">
        <f t="shared" si="2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3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44210</v>
      </c>
      <c r="B17" t="s">
        <v>212</v>
      </c>
      <c r="C17" t="s">
        <v>72</v>
      </c>
      <c r="D17">
        <v>13</v>
      </c>
      <c r="E17">
        <v>1</v>
      </c>
      <c r="F17">
        <v>1</v>
      </c>
      <c r="G17" t="s">
        <v>59</v>
      </c>
      <c r="H17" t="s">
        <v>60</v>
      </c>
      <c r="I17">
        <v>2.0500000000000001E-2</v>
      </c>
      <c r="J17">
        <v>0.37</v>
      </c>
      <c r="K17">
        <v>2.5</v>
      </c>
      <c r="L17" t="s">
        <v>61</v>
      </c>
      <c r="M17" t="s">
        <v>62</v>
      </c>
      <c r="N17">
        <v>0.113</v>
      </c>
      <c r="O17">
        <v>1.8</v>
      </c>
      <c r="P17">
        <v>25</v>
      </c>
      <c r="Q17" s="4"/>
      <c r="R17" s="4">
        <v>1</v>
      </c>
      <c r="S17" s="4">
        <v>1</v>
      </c>
      <c r="T17" s="4"/>
      <c r="U17" s="4">
        <f t="shared" si="0"/>
        <v>2.5</v>
      </c>
      <c r="V17" s="4">
        <f t="shared" si="1"/>
        <v>2.5</v>
      </c>
      <c r="W17" s="4">
        <f t="shared" si="2"/>
        <v>2.5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3"/>
        <v>25</v>
      </c>
      <c r="AG17" s="4">
        <f t="shared" si="4"/>
        <v>25</v>
      </c>
      <c r="AH17" s="4">
        <f t="shared" si="5"/>
        <v>25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44210</v>
      </c>
      <c r="B18" t="s">
        <v>212</v>
      </c>
      <c r="C18" t="s">
        <v>72</v>
      </c>
      <c r="D18">
        <v>13</v>
      </c>
      <c r="E18">
        <v>1</v>
      </c>
      <c r="F18">
        <v>1</v>
      </c>
      <c r="G18" t="s">
        <v>59</v>
      </c>
      <c r="H18" t="s">
        <v>60</v>
      </c>
      <c r="I18">
        <v>1.95E-2</v>
      </c>
      <c r="J18">
        <v>0.376</v>
      </c>
      <c r="K18">
        <v>2.5</v>
      </c>
      <c r="L18" t="s">
        <v>61</v>
      </c>
      <c r="M18" t="s">
        <v>62</v>
      </c>
      <c r="N18">
        <v>9.1700000000000004E-2</v>
      </c>
      <c r="O18">
        <v>1.45</v>
      </c>
      <c r="P18">
        <v>25</v>
      </c>
      <c r="Q18" s="4"/>
      <c r="R18" s="4">
        <v>1</v>
      </c>
      <c r="S18" s="4">
        <v>1</v>
      </c>
      <c r="T18" s="4"/>
      <c r="U18" s="4">
        <f t="shared" si="0"/>
        <v>2.5</v>
      </c>
      <c r="V18" s="4">
        <f t="shared" si="1"/>
        <v>2.5</v>
      </c>
      <c r="W18" s="4">
        <f t="shared" si="2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3"/>
        <v>25</v>
      </c>
      <c r="AG18" s="4">
        <f t="shared" si="4"/>
        <v>25</v>
      </c>
      <c r="AH18" s="4">
        <f t="shared" si="5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44210</v>
      </c>
      <c r="B19" t="s">
        <v>212</v>
      </c>
      <c r="C19" t="s">
        <v>14</v>
      </c>
      <c r="D19">
        <v>15</v>
      </c>
      <c r="E19">
        <v>1</v>
      </c>
      <c r="F19">
        <v>1</v>
      </c>
      <c r="G19" t="s">
        <v>59</v>
      </c>
      <c r="H19" t="s">
        <v>60</v>
      </c>
      <c r="I19">
        <v>1.83E-2</v>
      </c>
      <c r="J19">
        <v>0.3</v>
      </c>
      <c r="K19">
        <v>0</v>
      </c>
      <c r="L19" t="s">
        <v>61</v>
      </c>
      <c r="M19" t="s">
        <v>62</v>
      </c>
      <c r="N19">
        <v>6.6799999999999998E-2</v>
      </c>
      <c r="O19">
        <v>1.1200000000000001</v>
      </c>
      <c r="P19">
        <v>0</v>
      </c>
      <c r="Q19" s="4"/>
      <c r="R19" s="4">
        <v>1</v>
      </c>
      <c r="S19" s="4">
        <v>1</v>
      </c>
      <c r="T19" s="4"/>
      <c r="U19" s="4">
        <f t="shared" si="0"/>
        <v>0</v>
      </c>
      <c r="V19" s="4">
        <f t="shared" si="1"/>
        <v>0</v>
      </c>
      <c r="W19" s="4">
        <f t="shared" si="2"/>
        <v>0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3"/>
        <v>0</v>
      </c>
      <c r="AG19" s="4">
        <f t="shared" si="4"/>
        <v>0</v>
      </c>
      <c r="AH19" s="4">
        <f t="shared" si="5"/>
        <v>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44210</v>
      </c>
      <c r="B20" t="s">
        <v>212</v>
      </c>
      <c r="C20" t="s">
        <v>14</v>
      </c>
      <c r="D20">
        <v>15</v>
      </c>
      <c r="E20">
        <v>1</v>
      </c>
      <c r="F20">
        <v>1</v>
      </c>
      <c r="G20" t="s">
        <v>59</v>
      </c>
      <c r="H20" t="s">
        <v>60</v>
      </c>
      <c r="I20">
        <v>1.9599999999999999E-2</v>
      </c>
      <c r="J20">
        <v>0.33400000000000002</v>
      </c>
      <c r="K20">
        <v>0</v>
      </c>
      <c r="L20" t="s">
        <v>61</v>
      </c>
      <c r="M20" t="s">
        <v>62</v>
      </c>
      <c r="N20">
        <v>7.3099999999999998E-2</v>
      </c>
      <c r="O20">
        <v>1.21</v>
      </c>
      <c r="P20">
        <v>0</v>
      </c>
      <c r="Q20" s="4"/>
      <c r="R20" s="4">
        <v>1</v>
      </c>
      <c r="S20" s="4">
        <v>1</v>
      </c>
      <c r="T20" s="4"/>
      <c r="U20" s="4">
        <f t="shared" si="0"/>
        <v>0</v>
      </c>
      <c r="V20" s="4">
        <f t="shared" si="1"/>
        <v>0</v>
      </c>
      <c r="W20" s="4">
        <f t="shared" si="2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3"/>
        <v>0</v>
      </c>
      <c r="AG20" s="4">
        <f t="shared" si="4"/>
        <v>0</v>
      </c>
      <c r="AH20" s="4">
        <f t="shared" si="5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44210</v>
      </c>
      <c r="B21" t="s">
        <v>212</v>
      </c>
      <c r="C21" t="s">
        <v>75</v>
      </c>
      <c r="D21">
        <v>20</v>
      </c>
      <c r="E21">
        <v>1</v>
      </c>
      <c r="F21">
        <v>1</v>
      </c>
      <c r="G21" t="s">
        <v>59</v>
      </c>
      <c r="H21" t="s">
        <v>60</v>
      </c>
      <c r="I21">
        <v>2.18E-2</v>
      </c>
      <c r="J21">
        <v>0.41299999999999998</v>
      </c>
      <c r="K21">
        <v>3.59</v>
      </c>
      <c r="L21" t="s">
        <v>61</v>
      </c>
      <c r="M21" t="s">
        <v>62</v>
      </c>
      <c r="N21">
        <v>9.4600000000000004E-2</v>
      </c>
      <c r="O21">
        <v>1.54</v>
      </c>
      <c r="P21">
        <v>18.2</v>
      </c>
      <c r="Q21" s="4"/>
      <c r="R21" s="4">
        <v>1</v>
      </c>
      <c r="S21" s="4">
        <v>1</v>
      </c>
      <c r="T21" s="4"/>
      <c r="U21" s="4">
        <f t="shared" si="0"/>
        <v>3.59</v>
      </c>
      <c r="V21" s="4">
        <f t="shared" si="1"/>
        <v>3.59</v>
      </c>
      <c r="W21" s="4">
        <f t="shared" si="2"/>
        <v>3.59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3"/>
        <v>18.2</v>
      </c>
      <c r="AG21" s="4">
        <f t="shared" si="4"/>
        <v>18.2</v>
      </c>
      <c r="AH21" s="4">
        <f t="shared" si="5"/>
        <v>18.2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44210</v>
      </c>
      <c r="B22" t="s">
        <v>212</v>
      </c>
      <c r="C22" t="s">
        <v>76</v>
      </c>
      <c r="D22">
        <v>21</v>
      </c>
      <c r="E22">
        <v>1</v>
      </c>
      <c r="F22">
        <v>1</v>
      </c>
      <c r="G22" t="s">
        <v>59</v>
      </c>
      <c r="H22" t="s">
        <v>60</v>
      </c>
      <c r="I22">
        <v>1.9400000000000001E-2</v>
      </c>
      <c r="J22">
        <v>0.23200000000000001</v>
      </c>
      <c r="K22">
        <v>-2.2799999999999998</v>
      </c>
      <c r="L22" t="s">
        <v>61</v>
      </c>
      <c r="M22" t="s">
        <v>62</v>
      </c>
      <c r="N22">
        <v>0.16600000000000001</v>
      </c>
      <c r="O22">
        <v>2.52</v>
      </c>
      <c r="P22">
        <v>88.4</v>
      </c>
      <c r="Q22" s="4"/>
      <c r="R22" s="4">
        <v>1</v>
      </c>
      <c r="S22" s="4">
        <v>1</v>
      </c>
      <c r="T22" s="4"/>
      <c r="U22" s="4">
        <f t="shared" si="0"/>
        <v>-2.2799999999999998</v>
      </c>
      <c r="V22" s="4">
        <f t="shared" si="1"/>
        <v>-2.2799999999999998</v>
      </c>
      <c r="W22" s="4">
        <f t="shared" si="2"/>
        <v>-2.2799999999999998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3"/>
        <v>88.4</v>
      </c>
      <c r="AG22" s="4">
        <f t="shared" si="4"/>
        <v>88.4</v>
      </c>
      <c r="AH22" s="4">
        <f t="shared" si="5"/>
        <v>88.4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44210</v>
      </c>
      <c r="B23" t="s">
        <v>212</v>
      </c>
      <c r="C23" t="s">
        <v>77</v>
      </c>
      <c r="D23">
        <v>22</v>
      </c>
      <c r="E23">
        <v>1</v>
      </c>
      <c r="F23">
        <v>1</v>
      </c>
      <c r="G23" t="s">
        <v>59</v>
      </c>
      <c r="H23" t="s">
        <v>60</v>
      </c>
      <c r="I23">
        <v>2.23E-2</v>
      </c>
      <c r="J23">
        <v>0.35799999999999998</v>
      </c>
      <c r="K23">
        <v>1.81</v>
      </c>
      <c r="L23" t="s">
        <v>61</v>
      </c>
      <c r="M23" t="s">
        <v>62</v>
      </c>
      <c r="N23">
        <v>9.64E-2</v>
      </c>
      <c r="O23">
        <v>1.52</v>
      </c>
      <c r="P23">
        <v>16.600000000000001</v>
      </c>
      <c r="Q23" s="4"/>
      <c r="R23" s="4">
        <v>1</v>
      </c>
      <c r="S23" s="4">
        <v>1</v>
      </c>
      <c r="T23" s="4"/>
      <c r="U23" s="4">
        <f t="shared" si="0"/>
        <v>1.81</v>
      </c>
      <c r="V23" s="4">
        <f t="shared" si="1"/>
        <v>1.81</v>
      </c>
      <c r="W23" s="4">
        <f t="shared" si="2"/>
        <v>1.81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3"/>
        <v>16.600000000000001</v>
      </c>
      <c r="AG23" s="4">
        <f t="shared" si="4"/>
        <v>16.600000000000001</v>
      </c>
      <c r="AH23" s="4">
        <f t="shared" si="5"/>
        <v>16.600000000000001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44210</v>
      </c>
      <c r="B24" t="s">
        <v>212</v>
      </c>
      <c r="C24" t="s">
        <v>78</v>
      </c>
      <c r="D24">
        <v>23</v>
      </c>
      <c r="E24">
        <v>1</v>
      </c>
      <c r="F24">
        <v>1</v>
      </c>
      <c r="G24" t="s">
        <v>59</v>
      </c>
      <c r="H24" t="s">
        <v>60</v>
      </c>
      <c r="I24">
        <v>2.35E-2</v>
      </c>
      <c r="J24">
        <v>0.40100000000000002</v>
      </c>
      <c r="K24">
        <v>3.2</v>
      </c>
      <c r="L24" t="s">
        <v>61</v>
      </c>
      <c r="M24" t="s">
        <v>62</v>
      </c>
      <c r="N24">
        <v>7.6499999999999999E-2</v>
      </c>
      <c r="O24">
        <v>1.41</v>
      </c>
      <c r="P24">
        <v>9.1</v>
      </c>
      <c r="Q24" s="4"/>
      <c r="R24" s="4">
        <v>1</v>
      </c>
      <c r="S24" s="4">
        <v>1</v>
      </c>
      <c r="T24" s="4"/>
      <c r="U24" s="4">
        <f t="shared" si="0"/>
        <v>3.2</v>
      </c>
      <c r="V24" s="4">
        <f t="shared" si="1"/>
        <v>3.2</v>
      </c>
      <c r="W24" s="4">
        <f t="shared" si="2"/>
        <v>3.2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3"/>
        <v>9.1</v>
      </c>
      <c r="AG24" s="4">
        <f t="shared" si="4"/>
        <v>9.1</v>
      </c>
      <c r="AH24" s="4">
        <f t="shared" si="5"/>
        <v>9.1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44210</v>
      </c>
      <c r="B25" t="s">
        <v>212</v>
      </c>
      <c r="C25" t="s">
        <v>79</v>
      </c>
      <c r="D25">
        <v>24</v>
      </c>
      <c r="E25">
        <v>1</v>
      </c>
      <c r="F25">
        <v>1</v>
      </c>
      <c r="G25" t="s">
        <v>59</v>
      </c>
      <c r="H25" t="s">
        <v>60</v>
      </c>
      <c r="I25">
        <v>2.18E-2</v>
      </c>
      <c r="J25">
        <v>0.376</v>
      </c>
      <c r="K25">
        <v>2.38</v>
      </c>
      <c r="L25" t="s">
        <v>61</v>
      </c>
      <c r="M25" t="s">
        <v>62</v>
      </c>
      <c r="N25">
        <v>7.3800000000000004E-2</v>
      </c>
      <c r="O25">
        <v>1.17</v>
      </c>
      <c r="P25">
        <v>-7.93</v>
      </c>
      <c r="Q25" s="4"/>
      <c r="R25" s="4">
        <v>1</v>
      </c>
      <c r="S25" s="4">
        <v>1</v>
      </c>
      <c r="T25" s="4"/>
      <c r="U25" s="4">
        <f t="shared" si="0"/>
        <v>2.38</v>
      </c>
      <c r="V25" s="4">
        <f t="shared" si="1"/>
        <v>2.38</v>
      </c>
      <c r="W25" s="4">
        <f t="shared" si="2"/>
        <v>2.38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3"/>
        <v>-7.93</v>
      </c>
      <c r="AG25" s="4">
        <f t="shared" si="4"/>
        <v>-7.93</v>
      </c>
      <c r="AH25" s="4">
        <f t="shared" si="5"/>
        <v>-7.93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44210</v>
      </c>
      <c r="B26" t="s">
        <v>212</v>
      </c>
      <c r="C26" t="s">
        <v>80</v>
      </c>
      <c r="D26">
        <v>25</v>
      </c>
      <c r="E26">
        <v>1</v>
      </c>
      <c r="F26">
        <v>1</v>
      </c>
      <c r="G26" t="s">
        <v>59</v>
      </c>
      <c r="H26" t="s">
        <v>60</v>
      </c>
      <c r="I26">
        <v>7.8799999999999995E-2</v>
      </c>
      <c r="J26">
        <v>1.63</v>
      </c>
      <c r="K26">
        <v>42</v>
      </c>
      <c r="L26" t="s">
        <v>61</v>
      </c>
      <c r="M26" t="s">
        <v>62</v>
      </c>
      <c r="N26">
        <v>0.48499999999999999</v>
      </c>
      <c r="O26">
        <v>7.01</v>
      </c>
      <c r="P26">
        <v>402</v>
      </c>
      <c r="Q26" s="4"/>
      <c r="R26" s="4">
        <v>1</v>
      </c>
      <c r="S26" s="4">
        <v>1</v>
      </c>
      <c r="T26" s="4"/>
      <c r="U26" s="4">
        <f t="shared" si="0"/>
        <v>42</v>
      </c>
      <c r="V26" s="4">
        <f t="shared" si="1"/>
        <v>42</v>
      </c>
      <c r="W26" s="4">
        <f t="shared" si="2"/>
        <v>42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3"/>
        <v>402</v>
      </c>
      <c r="AG26" s="4">
        <f t="shared" si="4"/>
        <v>402</v>
      </c>
      <c r="AH26" s="4">
        <f t="shared" si="5"/>
        <v>402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44210</v>
      </c>
      <c r="B27" t="s">
        <v>212</v>
      </c>
      <c r="C27" t="s">
        <v>81</v>
      </c>
      <c r="D27">
        <v>26</v>
      </c>
      <c r="E27">
        <v>1</v>
      </c>
      <c r="F27">
        <v>1</v>
      </c>
      <c r="G27" t="s">
        <v>59</v>
      </c>
      <c r="H27" t="s">
        <v>60</v>
      </c>
      <c r="I27">
        <v>7.6399999999999996E-2</v>
      </c>
      <c r="J27">
        <v>1.6</v>
      </c>
      <c r="K27">
        <v>41.2</v>
      </c>
      <c r="L27" t="s">
        <v>61</v>
      </c>
      <c r="M27" t="s">
        <v>62</v>
      </c>
      <c r="N27">
        <v>0.47399999999999998</v>
      </c>
      <c r="O27">
        <v>6.82</v>
      </c>
      <c r="P27">
        <v>389</v>
      </c>
      <c r="Q27" s="4"/>
      <c r="R27" s="4">
        <v>1</v>
      </c>
      <c r="S27" s="4">
        <v>1</v>
      </c>
      <c r="T27" s="4"/>
      <c r="U27" s="4">
        <f t="shared" si="0"/>
        <v>41.2</v>
      </c>
      <c r="V27" s="4">
        <f t="shared" si="1"/>
        <v>41.2</v>
      </c>
      <c r="W27" s="4">
        <f t="shared" si="2"/>
        <v>41.2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3"/>
        <v>389</v>
      </c>
      <c r="AG27" s="4">
        <f t="shared" si="4"/>
        <v>389</v>
      </c>
      <c r="AH27" s="4">
        <f t="shared" si="5"/>
        <v>389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44210</v>
      </c>
      <c r="B28" t="s">
        <v>212</v>
      </c>
      <c r="C28" t="s">
        <v>82</v>
      </c>
      <c r="D28">
        <v>27</v>
      </c>
      <c r="E28">
        <v>1</v>
      </c>
      <c r="F28">
        <v>1</v>
      </c>
      <c r="G28" t="s">
        <v>59</v>
      </c>
      <c r="H28" t="s">
        <v>60</v>
      </c>
      <c r="I28">
        <v>7.7499999999999999E-2</v>
      </c>
      <c r="J28">
        <v>1.61</v>
      </c>
      <c r="K28">
        <v>41.6</v>
      </c>
      <c r="L28" t="s">
        <v>61</v>
      </c>
      <c r="M28" t="s">
        <v>62</v>
      </c>
      <c r="N28">
        <v>0.495</v>
      </c>
      <c r="O28">
        <v>7.14</v>
      </c>
      <c r="P28">
        <v>411</v>
      </c>
      <c r="Q28" s="4"/>
      <c r="R28" s="4">
        <v>1</v>
      </c>
      <c r="S28" s="4">
        <v>1</v>
      </c>
      <c r="T28" s="4"/>
      <c r="U28" s="4">
        <f t="shared" si="0"/>
        <v>41.6</v>
      </c>
      <c r="V28" s="4">
        <f t="shared" si="1"/>
        <v>41.6</v>
      </c>
      <c r="W28" s="4">
        <f t="shared" si="2"/>
        <v>41.6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3"/>
        <v>411</v>
      </c>
      <c r="AG28" s="4">
        <f t="shared" si="4"/>
        <v>411</v>
      </c>
      <c r="AH28" s="4">
        <f t="shared" si="5"/>
        <v>411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>
        <v>44210</v>
      </c>
      <c r="B29" t="s">
        <v>212</v>
      </c>
      <c r="C29" t="s">
        <v>83</v>
      </c>
      <c r="D29">
        <v>28</v>
      </c>
      <c r="E29">
        <v>1</v>
      </c>
      <c r="F29">
        <v>1</v>
      </c>
      <c r="G29" t="s">
        <v>59</v>
      </c>
      <c r="H29" t="s">
        <v>60</v>
      </c>
      <c r="I29">
        <v>7.5499999999999998E-2</v>
      </c>
      <c r="J29">
        <v>1.61</v>
      </c>
      <c r="K29">
        <v>41.6</v>
      </c>
      <c r="L29" t="s">
        <v>61</v>
      </c>
      <c r="M29" t="s">
        <v>62</v>
      </c>
      <c r="N29">
        <v>0.48799999999999999</v>
      </c>
      <c r="O29">
        <v>7.07</v>
      </c>
      <c r="P29">
        <v>407</v>
      </c>
      <c r="Q29" s="4"/>
      <c r="R29" s="4">
        <v>1</v>
      </c>
      <c r="S29" s="4">
        <v>1</v>
      </c>
      <c r="T29" s="4"/>
      <c r="U29" s="4">
        <f t="shared" si="0"/>
        <v>41.6</v>
      </c>
      <c r="V29" s="4">
        <f t="shared" si="1"/>
        <v>41.6</v>
      </c>
      <c r="W29" s="4">
        <f t="shared" si="2"/>
        <v>41.6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3"/>
        <v>407</v>
      </c>
      <c r="AG29" s="4">
        <f t="shared" si="4"/>
        <v>407</v>
      </c>
      <c r="AH29" s="4">
        <f t="shared" si="5"/>
        <v>407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44210</v>
      </c>
      <c r="B30" t="s">
        <v>212</v>
      </c>
      <c r="C30" t="s">
        <v>84</v>
      </c>
      <c r="D30">
        <v>29</v>
      </c>
      <c r="E30">
        <v>1</v>
      </c>
      <c r="F30">
        <v>1</v>
      </c>
      <c r="G30" t="s">
        <v>59</v>
      </c>
      <c r="H30" t="s">
        <v>60</v>
      </c>
      <c r="I30">
        <v>7.5899999999999995E-2</v>
      </c>
      <c r="J30">
        <v>1.6</v>
      </c>
      <c r="K30">
        <v>41.1</v>
      </c>
      <c r="L30" t="s">
        <v>61</v>
      </c>
      <c r="M30" t="s">
        <v>62</v>
      </c>
      <c r="N30">
        <v>0.505</v>
      </c>
      <c r="O30">
        <v>7.24</v>
      </c>
      <c r="P30">
        <v>418</v>
      </c>
      <c r="Q30" s="4"/>
      <c r="R30" s="4">
        <v>1</v>
      </c>
      <c r="S30" s="4">
        <v>1</v>
      </c>
      <c r="T30" s="4"/>
      <c r="U30" s="4">
        <f t="shared" si="0"/>
        <v>41.1</v>
      </c>
      <c r="V30" s="4">
        <f t="shared" si="1"/>
        <v>41.1</v>
      </c>
      <c r="W30" s="4">
        <f t="shared" si="2"/>
        <v>41.1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3"/>
        <v>418</v>
      </c>
      <c r="AG30" s="4">
        <f t="shared" si="4"/>
        <v>418</v>
      </c>
      <c r="AH30" s="4">
        <f t="shared" si="5"/>
        <v>418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44210</v>
      </c>
      <c r="B31" t="s">
        <v>212</v>
      </c>
      <c r="C31" t="s">
        <v>85</v>
      </c>
      <c r="D31">
        <v>30</v>
      </c>
      <c r="E31">
        <v>1</v>
      </c>
      <c r="F31">
        <v>1</v>
      </c>
      <c r="G31" t="s">
        <v>59</v>
      </c>
      <c r="H31" t="s">
        <v>60</v>
      </c>
      <c r="I31">
        <v>4.48E-2</v>
      </c>
      <c r="J31">
        <v>1.04</v>
      </c>
      <c r="K31">
        <v>23.5</v>
      </c>
      <c r="L31" t="s">
        <v>61</v>
      </c>
      <c r="M31" t="s">
        <v>62</v>
      </c>
      <c r="N31">
        <v>0.314</v>
      </c>
      <c r="O31">
        <v>4.62</v>
      </c>
      <c r="P31">
        <v>237</v>
      </c>
      <c r="Q31" s="4"/>
      <c r="R31" s="4">
        <v>1</v>
      </c>
      <c r="S31" s="4">
        <v>1</v>
      </c>
      <c r="T31" s="4"/>
      <c r="U31" s="4">
        <f t="shared" si="0"/>
        <v>23.5</v>
      </c>
      <c r="V31" s="4">
        <f t="shared" si="1"/>
        <v>23.5</v>
      </c>
      <c r="W31" s="4">
        <f t="shared" si="2"/>
        <v>23.5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3"/>
        <v>237</v>
      </c>
      <c r="AG31" s="4">
        <f t="shared" si="4"/>
        <v>237</v>
      </c>
      <c r="AH31" s="4">
        <f t="shared" si="5"/>
        <v>237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44210</v>
      </c>
      <c r="B32" t="s">
        <v>212</v>
      </c>
      <c r="C32" t="s">
        <v>86</v>
      </c>
      <c r="D32">
        <v>31</v>
      </c>
      <c r="E32">
        <v>1</v>
      </c>
      <c r="F32">
        <v>1</v>
      </c>
      <c r="G32" t="s">
        <v>59</v>
      </c>
      <c r="H32" t="s">
        <v>60</v>
      </c>
      <c r="I32">
        <v>4.6800000000000001E-2</v>
      </c>
      <c r="J32">
        <v>1.0900000000000001</v>
      </c>
      <c r="K32">
        <v>25.1</v>
      </c>
      <c r="L32" t="s">
        <v>61</v>
      </c>
      <c r="M32" t="s">
        <v>62</v>
      </c>
      <c r="N32">
        <v>0.32</v>
      </c>
      <c r="O32">
        <v>4.67</v>
      </c>
      <c r="P32">
        <v>241</v>
      </c>
      <c r="Q32" s="4"/>
      <c r="R32" s="4">
        <v>1</v>
      </c>
      <c r="S32" s="4">
        <v>1</v>
      </c>
      <c r="T32" s="4"/>
      <c r="U32" s="4">
        <f t="shared" si="0"/>
        <v>25.1</v>
      </c>
      <c r="V32" s="4">
        <f t="shared" si="1"/>
        <v>25.1</v>
      </c>
      <c r="W32" s="4">
        <f t="shared" si="2"/>
        <v>25.1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3"/>
        <v>241</v>
      </c>
      <c r="AG32" s="4">
        <f t="shared" si="4"/>
        <v>241</v>
      </c>
      <c r="AH32" s="4">
        <f t="shared" si="5"/>
        <v>241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44210</v>
      </c>
      <c r="B33" t="s">
        <v>212</v>
      </c>
      <c r="C33" t="s">
        <v>87</v>
      </c>
      <c r="D33">
        <v>32</v>
      </c>
      <c r="E33">
        <v>1</v>
      </c>
      <c r="F33">
        <v>1</v>
      </c>
      <c r="G33" t="s">
        <v>59</v>
      </c>
      <c r="H33" t="s">
        <v>60</v>
      </c>
      <c r="I33">
        <v>5.4300000000000001E-2</v>
      </c>
      <c r="J33">
        <v>1.33</v>
      </c>
      <c r="K33">
        <v>32.700000000000003</v>
      </c>
      <c r="L33" t="s">
        <v>61</v>
      </c>
      <c r="M33" t="s">
        <v>62</v>
      </c>
      <c r="N33">
        <v>0.32</v>
      </c>
      <c r="O33">
        <v>4.67</v>
      </c>
      <c r="P33">
        <v>240</v>
      </c>
      <c r="Q33" s="4"/>
      <c r="R33" s="4">
        <v>1</v>
      </c>
      <c r="S33" s="4">
        <v>1</v>
      </c>
      <c r="T33" s="4"/>
      <c r="U33" s="4">
        <f t="shared" si="0"/>
        <v>32.700000000000003</v>
      </c>
      <c r="V33" s="4">
        <f t="shared" si="1"/>
        <v>32.700000000000003</v>
      </c>
      <c r="W33" s="4">
        <f t="shared" si="2"/>
        <v>32.700000000000003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3"/>
        <v>240</v>
      </c>
      <c r="AG33" s="4">
        <f t="shared" si="4"/>
        <v>240</v>
      </c>
      <c r="AH33" s="4">
        <f t="shared" si="5"/>
        <v>240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44210</v>
      </c>
      <c r="B34" t="s">
        <v>212</v>
      </c>
      <c r="C34" t="s">
        <v>88</v>
      </c>
      <c r="D34">
        <v>33</v>
      </c>
      <c r="E34">
        <v>1</v>
      </c>
      <c r="F34">
        <v>1</v>
      </c>
      <c r="G34" t="s">
        <v>59</v>
      </c>
      <c r="H34" t="s">
        <v>60</v>
      </c>
      <c r="I34">
        <v>4.9799999999999997E-2</v>
      </c>
      <c r="J34">
        <v>1.1200000000000001</v>
      </c>
      <c r="K34">
        <v>26.2</v>
      </c>
      <c r="L34" t="s">
        <v>61</v>
      </c>
      <c r="M34" t="s">
        <v>62</v>
      </c>
      <c r="N34">
        <v>0.38800000000000001</v>
      </c>
      <c r="O34">
        <v>5.61</v>
      </c>
      <c r="P34">
        <v>306</v>
      </c>
      <c r="Q34" s="4"/>
      <c r="R34" s="4">
        <v>1</v>
      </c>
      <c r="S34" s="4">
        <v>1</v>
      </c>
      <c r="T34" s="4"/>
      <c r="U34" s="4">
        <f t="shared" si="0"/>
        <v>26.2</v>
      </c>
      <c r="V34" s="4">
        <f t="shared" si="1"/>
        <v>26.2</v>
      </c>
      <c r="W34" s="4">
        <f t="shared" si="2"/>
        <v>26.2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si="3"/>
        <v>306</v>
      </c>
      <c r="AG34" s="4">
        <f t="shared" si="4"/>
        <v>306</v>
      </c>
      <c r="AH34" s="4">
        <f t="shared" si="5"/>
        <v>306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44210</v>
      </c>
      <c r="B35" t="s">
        <v>212</v>
      </c>
      <c r="C35" t="s">
        <v>89</v>
      </c>
      <c r="D35">
        <v>34</v>
      </c>
      <c r="E35">
        <v>1</v>
      </c>
      <c r="F35">
        <v>1</v>
      </c>
      <c r="G35" t="s">
        <v>59</v>
      </c>
      <c r="H35" t="s">
        <v>60</v>
      </c>
      <c r="I35">
        <v>4.4600000000000001E-2</v>
      </c>
      <c r="J35">
        <v>1.05</v>
      </c>
      <c r="K35">
        <v>23.8</v>
      </c>
      <c r="L35" t="s">
        <v>61</v>
      </c>
      <c r="M35" t="s">
        <v>62</v>
      </c>
      <c r="N35">
        <v>0.35</v>
      </c>
      <c r="O35">
        <v>5.12</v>
      </c>
      <c r="P35">
        <v>272</v>
      </c>
      <c r="Q35" s="4"/>
      <c r="R35" s="4">
        <v>1</v>
      </c>
      <c r="S35" s="4">
        <v>1</v>
      </c>
      <c r="T35" s="4"/>
      <c r="U35" s="4">
        <f t="shared" si="0"/>
        <v>23.8</v>
      </c>
      <c r="V35" s="4">
        <f t="shared" si="1"/>
        <v>23.8</v>
      </c>
      <c r="W35" s="4">
        <f t="shared" si="2"/>
        <v>23.8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3"/>
        <v>272</v>
      </c>
      <c r="AG35" s="4">
        <f t="shared" si="4"/>
        <v>272</v>
      </c>
      <c r="AH35" s="4">
        <f t="shared" si="5"/>
        <v>272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44210</v>
      </c>
      <c r="B36" t="s">
        <v>212</v>
      </c>
      <c r="C36" t="s">
        <v>51</v>
      </c>
      <c r="D36" t="s">
        <v>213</v>
      </c>
      <c r="E36">
        <v>1</v>
      </c>
      <c r="F36">
        <v>1</v>
      </c>
      <c r="G36" t="s">
        <v>59</v>
      </c>
      <c r="H36" t="s">
        <v>60</v>
      </c>
      <c r="I36">
        <v>3.37</v>
      </c>
      <c r="J36">
        <v>20.8</v>
      </c>
      <c r="K36">
        <v>473</v>
      </c>
      <c r="L36" t="s">
        <v>61</v>
      </c>
      <c r="M36" t="s">
        <v>62</v>
      </c>
      <c r="N36">
        <v>5.8500000000000002E-3</v>
      </c>
      <c r="O36">
        <v>-6.8500000000000005E-2</v>
      </c>
      <c r="P36">
        <v>-98.1</v>
      </c>
      <c r="Q36" s="4"/>
      <c r="R36" s="4">
        <v>1</v>
      </c>
      <c r="S36" s="4">
        <v>3</v>
      </c>
      <c r="T36" s="4" t="s">
        <v>241</v>
      </c>
      <c r="U36" s="4">
        <f t="shared" si="0"/>
        <v>473</v>
      </c>
      <c r="V36" s="4">
        <f t="shared" si="1"/>
        <v>473</v>
      </c>
      <c r="W36" s="4">
        <f t="shared" si="2"/>
        <v>473</v>
      </c>
      <c r="X36" s="5"/>
      <c r="Y36" s="5"/>
      <c r="Z36" s="4"/>
      <c r="AA36" s="4"/>
      <c r="AB36" s="5"/>
      <c r="AC36" s="5"/>
      <c r="AD36" s="4">
        <v>3</v>
      </c>
      <c r="AE36" s="4" t="s">
        <v>241</v>
      </c>
      <c r="AF36" s="4">
        <f t="shared" si="3"/>
        <v>-98.1</v>
      </c>
      <c r="AG36" s="4">
        <f t="shared" si="4"/>
        <v>-98.1</v>
      </c>
      <c r="AH36" s="4">
        <f t="shared" si="5"/>
        <v>-98.1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44210</v>
      </c>
      <c r="B37" t="s">
        <v>212</v>
      </c>
      <c r="C37" t="s">
        <v>65</v>
      </c>
      <c r="D37" t="s">
        <v>11</v>
      </c>
      <c r="E37">
        <v>1</v>
      </c>
      <c r="F37">
        <v>1</v>
      </c>
      <c r="G37" t="s">
        <v>59</v>
      </c>
      <c r="H37" t="s">
        <v>60</v>
      </c>
      <c r="I37">
        <v>0.124</v>
      </c>
      <c r="J37">
        <v>1.49</v>
      </c>
      <c r="K37">
        <v>37.799999999999997</v>
      </c>
      <c r="L37" t="s">
        <v>61</v>
      </c>
      <c r="M37" t="s">
        <v>62</v>
      </c>
      <c r="N37">
        <v>4.4099999999999999E-3</v>
      </c>
      <c r="O37">
        <v>6.88E-2</v>
      </c>
      <c r="P37">
        <v>-88.1</v>
      </c>
      <c r="Q37" s="4"/>
      <c r="R37" s="4">
        <v>1</v>
      </c>
      <c r="S37" s="4">
        <v>3</v>
      </c>
      <c r="T37" s="4" t="s">
        <v>241</v>
      </c>
      <c r="U37" s="4">
        <f t="shared" si="0"/>
        <v>37.799999999999997</v>
      </c>
      <c r="V37" s="4">
        <f t="shared" si="1"/>
        <v>37.799999999999997</v>
      </c>
      <c r="W37" s="4">
        <f t="shared" si="2"/>
        <v>37.799999999999997</v>
      </c>
      <c r="X37" s="4"/>
      <c r="Y37" s="4"/>
      <c r="Z37" s="4"/>
      <c r="AA37" s="4"/>
      <c r="AB37" s="5"/>
      <c r="AC37" s="5"/>
      <c r="AD37" s="4">
        <v>3</v>
      </c>
      <c r="AE37" s="4" t="s">
        <v>241</v>
      </c>
      <c r="AF37" s="4">
        <f t="shared" si="3"/>
        <v>-88.1</v>
      </c>
      <c r="AG37" s="4">
        <f t="shared" si="4"/>
        <v>-88.1</v>
      </c>
      <c r="AH37" s="4">
        <f t="shared" si="5"/>
        <v>-88.1</v>
      </c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44210</v>
      </c>
      <c r="B38" t="s">
        <v>212</v>
      </c>
      <c r="C38" t="s">
        <v>90</v>
      </c>
      <c r="D38">
        <v>35</v>
      </c>
      <c r="E38">
        <v>1</v>
      </c>
      <c r="F38">
        <v>1</v>
      </c>
      <c r="G38" t="s">
        <v>59</v>
      </c>
      <c r="H38" t="s">
        <v>60</v>
      </c>
      <c r="I38">
        <v>6.2799999999999995E-2</v>
      </c>
      <c r="J38">
        <v>1.33</v>
      </c>
      <c r="K38">
        <v>32.6</v>
      </c>
      <c r="L38" t="s">
        <v>61</v>
      </c>
      <c r="M38" t="s">
        <v>62</v>
      </c>
      <c r="N38">
        <v>0.36399999999999999</v>
      </c>
      <c r="O38">
        <v>5.2</v>
      </c>
      <c r="P38">
        <v>278</v>
      </c>
      <c r="Q38" s="4"/>
      <c r="R38" s="4">
        <v>1</v>
      </c>
      <c r="S38" s="4">
        <v>1</v>
      </c>
      <c r="T38" s="4"/>
      <c r="U38" s="4">
        <f t="shared" si="0"/>
        <v>32.6</v>
      </c>
      <c r="V38" s="4">
        <f t="shared" si="1"/>
        <v>32.6</v>
      </c>
      <c r="W38" s="4">
        <f t="shared" si="2"/>
        <v>32.6</v>
      </c>
      <c r="X38" s="4"/>
      <c r="Y38" s="4"/>
      <c r="Z38" s="4"/>
      <c r="AA38" s="4"/>
      <c r="AB38" s="5"/>
      <c r="AC38" s="5"/>
      <c r="AD38" s="4">
        <v>1</v>
      </c>
      <c r="AE38" s="4"/>
      <c r="AF38" s="4">
        <f t="shared" si="3"/>
        <v>278</v>
      </c>
      <c r="AG38" s="4">
        <f t="shared" si="4"/>
        <v>278</v>
      </c>
      <c r="AH38" s="4">
        <f t="shared" si="5"/>
        <v>278</v>
      </c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44210</v>
      </c>
      <c r="B39" t="s">
        <v>212</v>
      </c>
      <c r="C39" t="s">
        <v>91</v>
      </c>
      <c r="D39">
        <v>36</v>
      </c>
      <c r="E39">
        <v>1</v>
      </c>
      <c r="F39">
        <v>1</v>
      </c>
      <c r="G39" t="s">
        <v>59</v>
      </c>
      <c r="H39" t="s">
        <v>60</v>
      </c>
      <c r="I39">
        <v>6.1100000000000002E-2</v>
      </c>
      <c r="J39">
        <v>1.33</v>
      </c>
      <c r="K39">
        <v>32.9</v>
      </c>
      <c r="L39" t="s">
        <v>61</v>
      </c>
      <c r="M39" t="s">
        <v>62</v>
      </c>
      <c r="N39">
        <v>0.52700000000000002</v>
      </c>
      <c r="O39">
        <v>7.55</v>
      </c>
      <c r="P39">
        <v>440</v>
      </c>
      <c r="Q39" s="4"/>
      <c r="R39" s="4">
        <v>1</v>
      </c>
      <c r="S39" s="4">
        <v>1</v>
      </c>
      <c r="T39" s="4"/>
      <c r="U39" s="4">
        <f t="shared" si="0"/>
        <v>32.9</v>
      </c>
      <c r="V39" s="4">
        <f t="shared" si="1"/>
        <v>32.9</v>
      </c>
      <c r="W39" s="4">
        <f t="shared" si="2"/>
        <v>32.9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si="3"/>
        <v>440</v>
      </c>
      <c r="AG39" s="4">
        <f t="shared" si="4"/>
        <v>440</v>
      </c>
      <c r="AH39" s="4">
        <f t="shared" si="5"/>
        <v>440</v>
      </c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44210</v>
      </c>
      <c r="B40" t="s">
        <v>212</v>
      </c>
      <c r="C40" t="s">
        <v>92</v>
      </c>
      <c r="D40">
        <v>37</v>
      </c>
      <c r="E40">
        <v>1</v>
      </c>
      <c r="F40">
        <v>1</v>
      </c>
      <c r="G40" t="s">
        <v>59</v>
      </c>
      <c r="H40" t="s">
        <v>60</v>
      </c>
      <c r="I40">
        <v>8.0600000000000005E-2</v>
      </c>
      <c r="J40">
        <v>1.69</v>
      </c>
      <c r="K40">
        <v>44.1</v>
      </c>
      <c r="L40" t="s">
        <v>61</v>
      </c>
      <c r="M40" t="s">
        <v>62</v>
      </c>
      <c r="N40">
        <v>0.71799999999999997</v>
      </c>
      <c r="O40">
        <v>10.3</v>
      </c>
      <c r="P40">
        <v>621</v>
      </c>
      <c r="Q40" s="4"/>
      <c r="R40" s="4">
        <v>1</v>
      </c>
      <c r="S40" s="4">
        <v>1</v>
      </c>
      <c r="T40" s="4"/>
      <c r="U40" s="4">
        <f t="shared" si="0"/>
        <v>44.1</v>
      </c>
      <c r="V40" s="4">
        <f t="shared" si="1"/>
        <v>44.1</v>
      </c>
      <c r="W40" s="4">
        <f t="shared" si="2"/>
        <v>44.1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3"/>
        <v>621</v>
      </c>
      <c r="AG40" s="4">
        <f t="shared" si="4"/>
        <v>621</v>
      </c>
      <c r="AH40" s="4">
        <f t="shared" si="5"/>
        <v>621</v>
      </c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44210</v>
      </c>
      <c r="B41" t="s">
        <v>212</v>
      </c>
      <c r="C41" t="s">
        <v>93</v>
      </c>
      <c r="D41">
        <v>38</v>
      </c>
      <c r="E41">
        <v>1</v>
      </c>
      <c r="F41">
        <v>1</v>
      </c>
      <c r="G41" t="s">
        <v>59</v>
      </c>
      <c r="H41" t="s">
        <v>60</v>
      </c>
      <c r="I41">
        <v>4.8000000000000001E-2</v>
      </c>
      <c r="J41">
        <v>1.06</v>
      </c>
      <c r="K41">
        <v>24.4</v>
      </c>
      <c r="L41" t="s">
        <v>61</v>
      </c>
      <c r="M41" t="s">
        <v>62</v>
      </c>
      <c r="N41">
        <v>0.27</v>
      </c>
      <c r="O41">
        <v>3.96</v>
      </c>
      <c r="P41">
        <v>190</v>
      </c>
      <c r="Q41" s="4"/>
      <c r="R41" s="4">
        <v>1</v>
      </c>
      <c r="S41" s="4">
        <v>1</v>
      </c>
      <c r="T41" s="4"/>
      <c r="U41" s="4">
        <f t="shared" si="0"/>
        <v>24.4</v>
      </c>
      <c r="V41" s="4">
        <f t="shared" si="1"/>
        <v>24.4</v>
      </c>
      <c r="W41" s="4">
        <f t="shared" si="2"/>
        <v>24.4</v>
      </c>
      <c r="X41" s="5"/>
      <c r="Y41" s="5"/>
      <c r="Z41" s="4"/>
      <c r="AA41" s="4"/>
      <c r="AB41" s="5"/>
      <c r="AC41" s="5"/>
      <c r="AD41" s="4">
        <v>1</v>
      </c>
      <c r="AE41" s="4"/>
      <c r="AF41" s="4">
        <f t="shared" si="3"/>
        <v>190</v>
      </c>
      <c r="AG41" s="4">
        <f t="shared" si="4"/>
        <v>190</v>
      </c>
      <c r="AH41" s="4">
        <f t="shared" si="5"/>
        <v>190</v>
      </c>
      <c r="AI41" s="5"/>
      <c r="AJ41" s="5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44210</v>
      </c>
      <c r="B42" t="s">
        <v>212</v>
      </c>
      <c r="C42" t="s">
        <v>94</v>
      </c>
      <c r="D42">
        <v>39</v>
      </c>
      <c r="E42">
        <v>1</v>
      </c>
      <c r="F42">
        <v>1</v>
      </c>
      <c r="G42" t="s">
        <v>59</v>
      </c>
      <c r="H42" t="s">
        <v>60</v>
      </c>
      <c r="I42">
        <v>5.5899999999999998E-2</v>
      </c>
      <c r="J42">
        <v>1.22</v>
      </c>
      <c r="K42">
        <v>29.4</v>
      </c>
      <c r="L42" t="s">
        <v>61</v>
      </c>
      <c r="M42" t="s">
        <v>62</v>
      </c>
      <c r="N42">
        <v>0.77200000000000002</v>
      </c>
      <c r="O42">
        <v>11</v>
      </c>
      <c r="P42">
        <v>672</v>
      </c>
      <c r="Q42" s="4"/>
      <c r="R42" s="4">
        <v>1</v>
      </c>
      <c r="S42" s="4">
        <v>1</v>
      </c>
      <c r="T42" s="4"/>
      <c r="U42" s="4">
        <f t="shared" si="0"/>
        <v>29.4</v>
      </c>
      <c r="V42" s="4">
        <f t="shared" si="1"/>
        <v>29.4</v>
      </c>
      <c r="W42" s="4">
        <f t="shared" si="2"/>
        <v>29.4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3"/>
        <v>672</v>
      </c>
      <c r="AG42" s="4">
        <f t="shared" si="4"/>
        <v>672</v>
      </c>
      <c r="AH42" s="4">
        <f t="shared" si="5"/>
        <v>672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44210</v>
      </c>
      <c r="B43" t="s">
        <v>212</v>
      </c>
      <c r="C43" t="s">
        <v>95</v>
      </c>
      <c r="D43">
        <v>40</v>
      </c>
      <c r="E43">
        <v>1</v>
      </c>
      <c r="F43">
        <v>1</v>
      </c>
      <c r="G43" t="s">
        <v>59</v>
      </c>
      <c r="H43" t="s">
        <v>60</v>
      </c>
      <c r="I43">
        <v>5.79E-2</v>
      </c>
      <c r="J43">
        <v>1.27</v>
      </c>
      <c r="K43">
        <v>30.8</v>
      </c>
      <c r="L43" t="s">
        <v>61</v>
      </c>
      <c r="M43" t="s">
        <v>62</v>
      </c>
      <c r="N43">
        <v>0.42399999999999999</v>
      </c>
      <c r="O43">
        <v>6.1</v>
      </c>
      <c r="P43">
        <v>340</v>
      </c>
      <c r="Q43" s="4"/>
      <c r="R43" s="4">
        <v>1</v>
      </c>
      <c r="S43" s="4">
        <v>1</v>
      </c>
      <c r="T43" s="4"/>
      <c r="U43" s="4">
        <f t="shared" si="0"/>
        <v>30.8</v>
      </c>
      <c r="V43" s="4">
        <f t="shared" si="1"/>
        <v>30.8</v>
      </c>
      <c r="W43" s="4">
        <f t="shared" si="2"/>
        <v>30.8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3"/>
        <v>340</v>
      </c>
      <c r="AG43" s="4">
        <f t="shared" si="4"/>
        <v>340</v>
      </c>
      <c r="AH43" s="4">
        <f t="shared" si="5"/>
        <v>340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44210</v>
      </c>
      <c r="B44" t="s">
        <v>212</v>
      </c>
      <c r="C44" t="s">
        <v>96</v>
      </c>
      <c r="D44">
        <v>41</v>
      </c>
      <c r="E44">
        <v>1</v>
      </c>
      <c r="F44">
        <v>1</v>
      </c>
      <c r="G44" t="s">
        <v>59</v>
      </c>
      <c r="H44" t="s">
        <v>60</v>
      </c>
      <c r="I44">
        <v>8.9899999999999994E-2</v>
      </c>
      <c r="J44">
        <v>1.79</v>
      </c>
      <c r="K44">
        <v>47.1</v>
      </c>
      <c r="L44" t="s">
        <v>61</v>
      </c>
      <c r="M44" t="s">
        <v>62</v>
      </c>
      <c r="N44">
        <v>0.44400000000000001</v>
      </c>
      <c r="O44">
        <v>6.4</v>
      </c>
      <c r="P44">
        <v>360</v>
      </c>
      <c r="Q44" s="4"/>
      <c r="R44" s="4">
        <v>1</v>
      </c>
      <c r="S44" s="4">
        <v>1</v>
      </c>
      <c r="T44" s="4"/>
      <c r="U44" s="4">
        <f t="shared" si="0"/>
        <v>47.1</v>
      </c>
      <c r="V44" s="4">
        <f t="shared" si="1"/>
        <v>47.1</v>
      </c>
      <c r="W44" s="4">
        <f t="shared" si="2"/>
        <v>47.1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3"/>
        <v>360</v>
      </c>
      <c r="AG44" s="4">
        <f t="shared" si="4"/>
        <v>360</v>
      </c>
      <c r="AH44" s="4">
        <f t="shared" si="5"/>
        <v>360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44210</v>
      </c>
      <c r="B45" t="s">
        <v>212</v>
      </c>
      <c r="C45" t="s">
        <v>97</v>
      </c>
      <c r="D45">
        <v>42</v>
      </c>
      <c r="E45">
        <v>1</v>
      </c>
      <c r="F45">
        <v>1</v>
      </c>
      <c r="G45" t="s">
        <v>59</v>
      </c>
      <c r="H45" t="s">
        <v>60</v>
      </c>
      <c r="I45">
        <v>3.3500000000000002E-2</v>
      </c>
      <c r="J45">
        <v>0.73799999999999999</v>
      </c>
      <c r="K45">
        <v>14</v>
      </c>
      <c r="L45" t="s">
        <v>61</v>
      </c>
      <c r="M45" t="s">
        <v>62</v>
      </c>
      <c r="N45">
        <v>0.317</v>
      </c>
      <c r="O45">
        <v>4.6100000000000003</v>
      </c>
      <c r="P45">
        <v>236</v>
      </c>
      <c r="Q45" s="4"/>
      <c r="R45" s="4">
        <v>1</v>
      </c>
      <c r="S45" s="4">
        <v>1</v>
      </c>
      <c r="T45" s="4"/>
      <c r="U45" s="4">
        <f t="shared" si="0"/>
        <v>14</v>
      </c>
      <c r="V45" s="4">
        <f t="shared" si="1"/>
        <v>14</v>
      </c>
      <c r="W45" s="4">
        <f t="shared" si="2"/>
        <v>14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3"/>
        <v>236</v>
      </c>
      <c r="AG45" s="4">
        <f t="shared" si="4"/>
        <v>236</v>
      </c>
      <c r="AH45" s="4">
        <f t="shared" si="5"/>
        <v>236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44210</v>
      </c>
      <c r="B46" t="s">
        <v>212</v>
      </c>
      <c r="C46" t="s">
        <v>98</v>
      </c>
      <c r="D46">
        <v>43</v>
      </c>
      <c r="E46">
        <v>1</v>
      </c>
      <c r="F46">
        <v>1</v>
      </c>
      <c r="G46" t="s">
        <v>59</v>
      </c>
      <c r="H46" t="s">
        <v>60</v>
      </c>
      <c r="I46">
        <v>2.8500000000000001E-2</v>
      </c>
      <c r="J46">
        <v>0.55700000000000005</v>
      </c>
      <c r="K46">
        <v>8.2100000000000009</v>
      </c>
      <c r="L46" t="s">
        <v>61</v>
      </c>
      <c r="M46" t="s">
        <v>62</v>
      </c>
      <c r="N46">
        <v>0.192</v>
      </c>
      <c r="O46">
        <v>2.85</v>
      </c>
      <c r="P46">
        <v>112</v>
      </c>
      <c r="Q46" s="4"/>
      <c r="R46" s="4">
        <v>1</v>
      </c>
      <c r="S46" s="4">
        <v>1</v>
      </c>
      <c r="T46" s="4"/>
      <c r="U46" s="4">
        <f t="shared" si="0"/>
        <v>8.2100000000000009</v>
      </c>
      <c r="V46" s="4">
        <f t="shared" si="1"/>
        <v>8.2100000000000009</v>
      </c>
      <c r="W46" s="4">
        <f t="shared" si="2"/>
        <v>8.2100000000000009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3"/>
        <v>112</v>
      </c>
      <c r="AG46" s="4">
        <f t="shared" si="4"/>
        <v>112</v>
      </c>
      <c r="AH46" s="4">
        <f t="shared" si="5"/>
        <v>112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44210</v>
      </c>
      <c r="B47" t="s">
        <v>212</v>
      </c>
      <c r="C47" t="s">
        <v>99</v>
      </c>
      <c r="D47">
        <v>44</v>
      </c>
      <c r="E47">
        <v>1</v>
      </c>
      <c r="F47">
        <v>1</v>
      </c>
      <c r="G47" t="s">
        <v>59</v>
      </c>
      <c r="H47" t="s">
        <v>60</v>
      </c>
      <c r="I47">
        <v>5.5800000000000002E-2</v>
      </c>
      <c r="J47">
        <v>1.22</v>
      </c>
      <c r="K47">
        <v>29.4</v>
      </c>
      <c r="L47" t="s">
        <v>61</v>
      </c>
      <c r="M47" t="s">
        <v>62</v>
      </c>
      <c r="N47">
        <v>0.41799999999999998</v>
      </c>
      <c r="O47">
        <v>6.02</v>
      </c>
      <c r="P47">
        <v>334</v>
      </c>
      <c r="Q47" s="4"/>
      <c r="R47" s="4">
        <v>1</v>
      </c>
      <c r="S47" s="4">
        <v>1</v>
      </c>
      <c r="T47" s="4"/>
      <c r="U47" s="4">
        <f t="shared" si="0"/>
        <v>29.4</v>
      </c>
      <c r="V47" s="4">
        <f t="shared" si="1"/>
        <v>29.4</v>
      </c>
      <c r="W47" s="4">
        <f t="shared" si="2"/>
        <v>29.4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3"/>
        <v>334</v>
      </c>
      <c r="AG47" s="4">
        <f t="shared" si="4"/>
        <v>334</v>
      </c>
      <c r="AH47" s="4">
        <f t="shared" si="5"/>
        <v>334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44210</v>
      </c>
      <c r="B48" t="s">
        <v>212</v>
      </c>
      <c r="C48" t="s">
        <v>100</v>
      </c>
      <c r="D48">
        <v>45</v>
      </c>
      <c r="E48">
        <v>1</v>
      </c>
      <c r="F48">
        <v>1</v>
      </c>
      <c r="G48" t="s">
        <v>59</v>
      </c>
      <c r="H48" t="s">
        <v>60</v>
      </c>
      <c r="I48">
        <v>5.3800000000000001E-2</v>
      </c>
      <c r="J48">
        <v>1.2</v>
      </c>
      <c r="K48">
        <v>28.7</v>
      </c>
      <c r="L48" t="s">
        <v>61</v>
      </c>
      <c r="M48" t="s">
        <v>62</v>
      </c>
      <c r="N48">
        <v>0.80400000000000005</v>
      </c>
      <c r="O48">
        <v>11.4</v>
      </c>
      <c r="P48">
        <v>700</v>
      </c>
      <c r="Q48" s="4"/>
      <c r="R48" s="4">
        <v>1</v>
      </c>
      <c r="S48" s="4">
        <v>1</v>
      </c>
      <c r="T48" s="4"/>
      <c r="U48" s="4">
        <f t="shared" si="0"/>
        <v>28.7</v>
      </c>
      <c r="V48" s="4">
        <f t="shared" si="1"/>
        <v>28.7</v>
      </c>
      <c r="W48" s="4">
        <f t="shared" si="2"/>
        <v>28.7</v>
      </c>
      <c r="X48" s="5"/>
      <c r="Y48" s="5"/>
      <c r="Z48" s="7">
        <f>ABS(100*ABS(W48-W42)/AVERAGE(W48,W42))</f>
        <v>2.4096385542168655</v>
      </c>
      <c r="AA48" s="7" t="str">
        <f>IF(W48&gt;10, (IF((AND(Z48&gt;=0,Z48&lt;=20)=TRUE),"PASS","FAIL")),(IF((AND(Z48&gt;=0,Z48&lt;=50)=TRUE),"PASS","FAIL")))</f>
        <v>PASS</v>
      </c>
      <c r="AB48" s="7"/>
      <c r="AC48" s="7"/>
      <c r="AD48" s="4">
        <v>1</v>
      </c>
      <c r="AE48" s="4"/>
      <c r="AF48" s="4">
        <f t="shared" si="3"/>
        <v>700</v>
      </c>
      <c r="AG48" s="4">
        <f t="shared" si="4"/>
        <v>700</v>
      </c>
      <c r="AH48" s="4">
        <f t="shared" si="5"/>
        <v>700</v>
      </c>
      <c r="AI48" s="5"/>
      <c r="AJ48" s="5"/>
      <c r="AK48" s="7">
        <f>ABS(100*ABS(AH48-AH42)/AVERAGE(AH48,AH42))</f>
        <v>4.0816326530612246</v>
      </c>
      <c r="AL48" s="7" t="str">
        <f>IF(AH48&gt;10, (IF((AND(AK48&gt;=0,AK48&lt;=20)=TRUE),"PASS","FAIL")),(IF((AND(AK48&gt;=0,AK48&lt;=50)=TRUE),"PASS","FAIL")))</f>
        <v>PASS</v>
      </c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44210</v>
      </c>
      <c r="B49" t="s">
        <v>212</v>
      </c>
      <c r="C49" t="s">
        <v>101</v>
      </c>
      <c r="D49">
        <v>46</v>
      </c>
      <c r="E49">
        <v>1</v>
      </c>
      <c r="F49">
        <v>1</v>
      </c>
      <c r="G49" t="s">
        <v>59</v>
      </c>
      <c r="H49" t="s">
        <v>60</v>
      </c>
      <c r="I49">
        <v>9.5899999999999999E-2</v>
      </c>
      <c r="J49">
        <v>1.95</v>
      </c>
      <c r="K49">
        <v>52.1</v>
      </c>
      <c r="L49" t="s">
        <v>61</v>
      </c>
      <c r="M49" t="s">
        <v>62</v>
      </c>
      <c r="N49">
        <v>0.64500000000000002</v>
      </c>
      <c r="O49">
        <v>9.2100000000000009</v>
      </c>
      <c r="P49">
        <v>552</v>
      </c>
      <c r="Q49" s="4"/>
      <c r="R49" s="4">
        <v>1</v>
      </c>
      <c r="S49" s="4">
        <v>1</v>
      </c>
      <c r="T49" s="4"/>
      <c r="U49" s="4">
        <f t="shared" si="0"/>
        <v>52.1</v>
      </c>
      <c r="V49" s="4">
        <f t="shared" si="1"/>
        <v>52.1</v>
      </c>
      <c r="W49" s="4">
        <f t="shared" si="2"/>
        <v>52.1</v>
      </c>
      <c r="X49" s="5"/>
      <c r="Y49" s="5"/>
      <c r="Z49" s="7"/>
      <c r="AA49" s="7"/>
      <c r="AB49" s="7">
        <f>100*((W49*10250)-(W47*10000))/(1000*250)</f>
        <v>96.01</v>
      </c>
      <c r="AC49" s="7" t="str">
        <f>IF(W49&gt;30, (IF((AND(AB49&gt;=80,AB49&lt;=120)=TRUE),"PASS","FAIL")),(IF((AND(AB49&gt;=50,AB49&lt;=150)=TRUE),"PASS","FAIL")))</f>
        <v>PASS</v>
      </c>
      <c r="AD49" s="4">
        <v>1</v>
      </c>
      <c r="AE49" s="4"/>
      <c r="AF49" s="4">
        <f t="shared" si="3"/>
        <v>552</v>
      </c>
      <c r="AG49" s="4">
        <f t="shared" si="4"/>
        <v>552</v>
      </c>
      <c r="AH49" s="4">
        <f t="shared" si="5"/>
        <v>552</v>
      </c>
      <c r="AI49" s="5"/>
      <c r="AJ49" s="5"/>
      <c r="AK49" s="7"/>
      <c r="AL49" s="7"/>
      <c r="AM49" s="7">
        <f>100*((AH49*10250)-(AH47*10000))/(10000*250)</f>
        <v>92.72</v>
      </c>
      <c r="AN49" s="7" t="str">
        <f>IF(AH49&gt;30, (IF((AND(AM49&gt;=80,AM49&lt;=120)=TRUE),"PASS","FAIL")),(IF((AND(AM49&gt;=50,AM49&lt;=150)=TRUE),"PASS","FAIL")))</f>
        <v>PASS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44210</v>
      </c>
      <c r="B50" t="s">
        <v>212</v>
      </c>
      <c r="C50" t="s">
        <v>51</v>
      </c>
      <c r="D50">
        <v>7</v>
      </c>
      <c r="E50">
        <v>1</v>
      </c>
      <c r="F50">
        <v>1</v>
      </c>
      <c r="G50" t="s">
        <v>59</v>
      </c>
      <c r="H50" t="s">
        <v>60</v>
      </c>
      <c r="I50">
        <v>5.3100000000000001E-2</v>
      </c>
      <c r="J50">
        <v>1.1200000000000001</v>
      </c>
      <c r="K50">
        <v>26</v>
      </c>
      <c r="L50" t="s">
        <v>61</v>
      </c>
      <c r="M50" t="s">
        <v>62</v>
      </c>
      <c r="N50">
        <v>0.33700000000000002</v>
      </c>
      <c r="O50">
        <v>4.92</v>
      </c>
      <c r="P50">
        <v>258</v>
      </c>
      <c r="Q50" s="4"/>
      <c r="R50" s="4">
        <v>1</v>
      </c>
      <c r="S50" s="4">
        <v>1</v>
      </c>
      <c r="T50" s="4"/>
      <c r="U50" s="4">
        <f t="shared" si="0"/>
        <v>26</v>
      </c>
      <c r="V50" s="4">
        <f t="shared" si="1"/>
        <v>26</v>
      </c>
      <c r="W50" s="4">
        <f t="shared" si="2"/>
        <v>26</v>
      </c>
      <c r="X50" s="5">
        <f>100*(W50-25)/25</f>
        <v>4</v>
      </c>
      <c r="Y50" s="5" t="str">
        <f>IF((ABS(X50))&lt;=20,"PASS","FAIL")</f>
        <v>PASS</v>
      </c>
      <c r="Z50" s="7"/>
      <c r="AA50" s="7"/>
      <c r="AB50" s="7"/>
      <c r="AC50" s="7"/>
      <c r="AD50" s="4">
        <v>1</v>
      </c>
      <c r="AE50" s="4"/>
      <c r="AF50" s="4">
        <f t="shared" si="3"/>
        <v>258</v>
      </c>
      <c r="AG50" s="4">
        <f t="shared" si="4"/>
        <v>258</v>
      </c>
      <c r="AH50" s="4">
        <f t="shared" si="5"/>
        <v>258</v>
      </c>
      <c r="AI50" s="5">
        <f>100*(AH50-250)/250</f>
        <v>3.2</v>
      </c>
      <c r="AJ50" s="5" t="str">
        <f>IF((ABS(AI50))&lt;=20,"PASS","FAIL")</f>
        <v>PASS</v>
      </c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44210</v>
      </c>
      <c r="B51" t="s">
        <v>212</v>
      </c>
      <c r="C51" t="s">
        <v>65</v>
      </c>
      <c r="D51" t="s">
        <v>11</v>
      </c>
      <c r="E51">
        <v>1</v>
      </c>
      <c r="F51">
        <v>1</v>
      </c>
      <c r="G51" t="s">
        <v>59</v>
      </c>
      <c r="H51" t="s">
        <v>60</v>
      </c>
      <c r="I51">
        <v>0.126</v>
      </c>
      <c r="J51">
        <v>1.51</v>
      </c>
      <c r="K51">
        <v>38.5</v>
      </c>
      <c r="L51" t="s">
        <v>61</v>
      </c>
      <c r="M51" t="s">
        <v>62</v>
      </c>
      <c r="N51">
        <v>-5.4200000000000003E-3</v>
      </c>
      <c r="O51">
        <v>-4.9299999999999997E-2</v>
      </c>
      <c r="P51">
        <v>-96.7</v>
      </c>
      <c r="Q51" s="4"/>
      <c r="R51" s="4">
        <v>1</v>
      </c>
      <c r="S51" s="4">
        <v>1</v>
      </c>
      <c r="T51" s="4"/>
      <c r="U51" s="4">
        <f t="shared" si="0"/>
        <v>38.5</v>
      </c>
      <c r="V51" s="4">
        <f t="shared" si="1"/>
        <v>38.5</v>
      </c>
      <c r="W51" s="4">
        <f t="shared" si="2"/>
        <v>38.5</v>
      </c>
      <c r="X51" s="5"/>
      <c r="Y51" s="5"/>
      <c r="Z51" s="7"/>
      <c r="AA51" s="7"/>
      <c r="AB51" s="7"/>
      <c r="AC51" s="7"/>
      <c r="AD51" s="4">
        <v>1</v>
      </c>
      <c r="AE51" s="4"/>
      <c r="AF51" s="4">
        <f t="shared" si="3"/>
        <v>-96.7</v>
      </c>
      <c r="AG51" s="4">
        <f t="shared" si="4"/>
        <v>-96.7</v>
      </c>
      <c r="AH51" s="4">
        <f t="shared" si="5"/>
        <v>-96.7</v>
      </c>
      <c r="AI51" s="4"/>
      <c r="AJ51" s="4"/>
      <c r="AK51" s="7"/>
      <c r="AL51" s="7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44210</v>
      </c>
      <c r="B52" t="s">
        <v>212</v>
      </c>
      <c r="C52" t="s">
        <v>104</v>
      </c>
      <c r="D52">
        <v>47</v>
      </c>
      <c r="E52">
        <v>1</v>
      </c>
      <c r="F52">
        <v>1</v>
      </c>
      <c r="G52" t="s">
        <v>59</v>
      </c>
      <c r="H52" t="s">
        <v>60</v>
      </c>
      <c r="I52">
        <v>4.87E-2</v>
      </c>
      <c r="J52">
        <v>1.1399999999999999</v>
      </c>
      <c r="K52">
        <v>26.8</v>
      </c>
      <c r="L52" t="s">
        <v>61</v>
      </c>
      <c r="M52" t="s">
        <v>62</v>
      </c>
      <c r="N52">
        <v>1.95</v>
      </c>
      <c r="O52">
        <v>27.1</v>
      </c>
      <c r="P52">
        <v>1650</v>
      </c>
      <c r="Q52" s="4"/>
      <c r="R52" s="4">
        <v>1</v>
      </c>
      <c r="S52" s="4">
        <v>1</v>
      </c>
      <c r="T52" s="4"/>
      <c r="U52" s="4">
        <f t="shared" si="0"/>
        <v>26.8</v>
      </c>
      <c r="V52" s="4">
        <f t="shared" si="1"/>
        <v>26.8</v>
      </c>
      <c r="W52" s="4">
        <f t="shared" si="2"/>
        <v>26.8</v>
      </c>
      <c r="X52" s="5"/>
      <c r="Y52" s="5"/>
      <c r="Z52" s="7"/>
      <c r="AA52" s="7"/>
      <c r="AB52" s="4"/>
      <c r="AC52" s="4"/>
      <c r="AD52" s="4">
        <v>1</v>
      </c>
      <c r="AE52" s="4"/>
      <c r="AF52" s="4">
        <f t="shared" si="3"/>
        <v>1650</v>
      </c>
      <c r="AG52" s="4">
        <f t="shared" si="4"/>
        <v>1650</v>
      </c>
      <c r="AH52" s="4">
        <f t="shared" si="5"/>
        <v>1650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44210</v>
      </c>
      <c r="B53" t="s">
        <v>212</v>
      </c>
      <c r="C53" t="s">
        <v>105</v>
      </c>
      <c r="D53">
        <v>48</v>
      </c>
      <c r="E53">
        <v>1</v>
      </c>
      <c r="F53">
        <v>1</v>
      </c>
      <c r="G53" t="s">
        <v>59</v>
      </c>
      <c r="H53" t="s">
        <v>60</v>
      </c>
      <c r="I53">
        <v>3.6200000000000003E-2</v>
      </c>
      <c r="J53">
        <v>0.82</v>
      </c>
      <c r="K53">
        <v>16.600000000000001</v>
      </c>
      <c r="L53" t="s">
        <v>61</v>
      </c>
      <c r="M53" t="s">
        <v>62</v>
      </c>
      <c r="N53">
        <v>0.32</v>
      </c>
      <c r="O53">
        <v>4.58</v>
      </c>
      <c r="P53">
        <v>234</v>
      </c>
      <c r="Q53" s="4"/>
      <c r="R53" s="4">
        <v>1</v>
      </c>
      <c r="S53" s="4">
        <v>1</v>
      </c>
      <c r="T53" s="4"/>
      <c r="U53" s="4">
        <f t="shared" si="0"/>
        <v>16.600000000000001</v>
      </c>
      <c r="V53" s="4">
        <f t="shared" si="1"/>
        <v>16.600000000000001</v>
      </c>
      <c r="W53" s="4">
        <f t="shared" si="2"/>
        <v>16.600000000000001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3"/>
        <v>234</v>
      </c>
      <c r="AG53" s="4">
        <f t="shared" si="4"/>
        <v>234</v>
      </c>
      <c r="AH53" s="4">
        <f t="shared" si="5"/>
        <v>234</v>
      </c>
      <c r="AI53" s="5"/>
      <c r="AJ53" s="5"/>
      <c r="AK53" s="5"/>
      <c r="AL53" s="5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44210</v>
      </c>
      <c r="B54" t="s">
        <v>212</v>
      </c>
      <c r="C54" t="s">
        <v>106</v>
      </c>
      <c r="D54">
        <v>49</v>
      </c>
      <c r="E54">
        <v>1</v>
      </c>
      <c r="F54">
        <v>1</v>
      </c>
      <c r="G54" t="s">
        <v>59</v>
      </c>
      <c r="H54" t="s">
        <v>60</v>
      </c>
      <c r="I54">
        <v>5.4899999999999997E-2</v>
      </c>
      <c r="J54">
        <v>1.21</v>
      </c>
      <c r="K54">
        <v>29.1</v>
      </c>
      <c r="L54" t="s">
        <v>61</v>
      </c>
      <c r="M54" t="s">
        <v>62</v>
      </c>
      <c r="N54">
        <v>0.25600000000000001</v>
      </c>
      <c r="O54">
        <v>3.78</v>
      </c>
      <c r="P54">
        <v>178</v>
      </c>
      <c r="Q54" s="4"/>
      <c r="R54" s="4">
        <v>1</v>
      </c>
      <c r="S54" s="4">
        <v>1</v>
      </c>
      <c r="T54" s="4"/>
      <c r="U54" s="4">
        <f t="shared" si="0"/>
        <v>29.1</v>
      </c>
      <c r="V54" s="4">
        <f t="shared" si="1"/>
        <v>29.1</v>
      </c>
      <c r="W54" s="4">
        <f t="shared" si="2"/>
        <v>29.1</v>
      </c>
      <c r="X54" s="5"/>
      <c r="Y54" s="5"/>
      <c r="Z54" s="7"/>
      <c r="AA54" s="7"/>
      <c r="AB54" s="4"/>
      <c r="AC54" s="4"/>
      <c r="AD54" s="4">
        <v>1</v>
      </c>
      <c r="AE54" s="4"/>
      <c r="AF54" s="4">
        <f t="shared" si="3"/>
        <v>178</v>
      </c>
      <c r="AG54" s="4">
        <f t="shared" si="4"/>
        <v>178</v>
      </c>
      <c r="AH54" s="4">
        <f t="shared" si="5"/>
        <v>178</v>
      </c>
      <c r="AI54" s="5"/>
      <c r="AJ54" s="5"/>
      <c r="AK54" s="5"/>
      <c r="AL54" s="5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44210</v>
      </c>
      <c r="B55" t="s">
        <v>212</v>
      </c>
      <c r="C55" t="s">
        <v>107</v>
      </c>
      <c r="D55">
        <v>50</v>
      </c>
      <c r="E55">
        <v>1</v>
      </c>
      <c r="F55">
        <v>1</v>
      </c>
      <c r="G55" t="s">
        <v>59</v>
      </c>
      <c r="H55" t="s">
        <v>60</v>
      </c>
      <c r="I55">
        <v>0.39800000000000002</v>
      </c>
      <c r="J55">
        <v>7.24</v>
      </c>
      <c r="K55">
        <v>203</v>
      </c>
      <c r="L55" t="s">
        <v>61</v>
      </c>
      <c r="M55" t="s">
        <v>62</v>
      </c>
      <c r="N55">
        <v>1.32</v>
      </c>
      <c r="O55">
        <v>18.7</v>
      </c>
      <c r="P55">
        <v>1160</v>
      </c>
      <c r="Q55" s="4"/>
      <c r="R55" s="4">
        <v>1</v>
      </c>
      <c r="S55" s="4">
        <v>1</v>
      </c>
      <c r="T55" s="4"/>
      <c r="U55" s="4">
        <f t="shared" si="0"/>
        <v>203</v>
      </c>
      <c r="V55" s="4">
        <f t="shared" si="1"/>
        <v>203</v>
      </c>
      <c r="W55" s="4">
        <f t="shared" si="2"/>
        <v>203</v>
      </c>
      <c r="X55" s="4"/>
      <c r="Y55" s="4"/>
      <c r="Z55" s="7"/>
      <c r="AA55" s="7"/>
      <c r="AB55" s="7"/>
      <c r="AC55" s="7"/>
      <c r="AD55" s="4">
        <v>1</v>
      </c>
      <c r="AE55" s="4"/>
      <c r="AF55" s="4">
        <f t="shared" si="3"/>
        <v>1160</v>
      </c>
      <c r="AG55" s="4">
        <f t="shared" si="4"/>
        <v>1160</v>
      </c>
      <c r="AH55" s="4">
        <f t="shared" si="5"/>
        <v>1160</v>
      </c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44210</v>
      </c>
      <c r="B56" t="s">
        <v>212</v>
      </c>
      <c r="C56" t="s">
        <v>108</v>
      </c>
      <c r="D56">
        <v>51</v>
      </c>
      <c r="E56">
        <v>1</v>
      </c>
      <c r="F56">
        <v>1</v>
      </c>
      <c r="G56" t="s">
        <v>59</v>
      </c>
      <c r="H56" t="s">
        <v>60</v>
      </c>
      <c r="I56">
        <v>3.3700000000000001E-2</v>
      </c>
      <c r="J56">
        <v>0.77400000000000002</v>
      </c>
      <c r="K56">
        <v>15.1</v>
      </c>
      <c r="L56" t="s">
        <v>61</v>
      </c>
      <c r="M56" t="s">
        <v>62</v>
      </c>
      <c r="N56">
        <v>0.25800000000000001</v>
      </c>
      <c r="O56">
        <v>3.77</v>
      </c>
      <c r="P56">
        <v>177</v>
      </c>
      <c r="Q56" s="4"/>
      <c r="R56" s="4">
        <v>1</v>
      </c>
      <c r="S56" s="4">
        <v>1</v>
      </c>
      <c r="T56" s="4"/>
      <c r="U56" s="4">
        <f t="shared" si="0"/>
        <v>15.1</v>
      </c>
      <c r="V56" s="4">
        <f t="shared" si="1"/>
        <v>15.1</v>
      </c>
      <c r="W56" s="4">
        <f t="shared" si="2"/>
        <v>15.1</v>
      </c>
      <c r="X56" s="5"/>
      <c r="Y56" s="5"/>
      <c r="Z56" s="7"/>
      <c r="AA56" s="7"/>
      <c r="AB56" s="7"/>
      <c r="AC56" s="7"/>
      <c r="AD56" s="4">
        <v>1</v>
      </c>
      <c r="AE56" s="4"/>
      <c r="AF56" s="4">
        <f t="shared" si="3"/>
        <v>177</v>
      </c>
      <c r="AG56" s="4">
        <f t="shared" si="4"/>
        <v>177</v>
      </c>
      <c r="AH56" s="4">
        <f t="shared" si="5"/>
        <v>177</v>
      </c>
      <c r="AI56" s="5"/>
      <c r="AJ56" s="5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44210</v>
      </c>
      <c r="B57" t="s">
        <v>212</v>
      </c>
      <c r="C57" t="s">
        <v>109</v>
      </c>
      <c r="D57">
        <v>52</v>
      </c>
      <c r="E57">
        <v>1</v>
      </c>
      <c r="F57">
        <v>1</v>
      </c>
      <c r="G57" t="s">
        <v>59</v>
      </c>
      <c r="H57" t="s">
        <v>60</v>
      </c>
      <c r="I57">
        <v>7.5200000000000003E-2</v>
      </c>
      <c r="J57">
        <v>1.61</v>
      </c>
      <c r="K57">
        <v>41.4</v>
      </c>
      <c r="L57" t="s">
        <v>61</v>
      </c>
      <c r="M57" t="s">
        <v>62</v>
      </c>
      <c r="N57">
        <v>0.81499999999999995</v>
      </c>
      <c r="O57">
        <v>11.6</v>
      </c>
      <c r="P57">
        <v>710</v>
      </c>
      <c r="Q57" s="4"/>
      <c r="R57" s="4">
        <v>1</v>
      </c>
      <c r="S57" s="4">
        <v>1</v>
      </c>
      <c r="T57" s="4"/>
      <c r="U57" s="4">
        <f t="shared" si="0"/>
        <v>41.4</v>
      </c>
      <c r="V57" s="4">
        <f t="shared" si="1"/>
        <v>41.4</v>
      </c>
      <c r="W57" s="4">
        <f t="shared" si="2"/>
        <v>41.4</v>
      </c>
      <c r="X57" s="5"/>
      <c r="Y57" s="5"/>
      <c r="Z57" s="7"/>
      <c r="AA57" s="7"/>
      <c r="AD57" s="4">
        <v>1</v>
      </c>
      <c r="AE57" s="4"/>
      <c r="AF57" s="4">
        <f t="shared" si="3"/>
        <v>710</v>
      </c>
      <c r="AG57" s="4">
        <f t="shared" si="4"/>
        <v>710</v>
      </c>
      <c r="AH57" s="4">
        <f t="shared" si="5"/>
        <v>710</v>
      </c>
      <c r="AI57" s="4"/>
      <c r="AJ57" s="4"/>
      <c r="AK57" s="7"/>
      <c r="AL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44210</v>
      </c>
      <c r="B58" t="s">
        <v>212</v>
      </c>
      <c r="C58" t="s">
        <v>110</v>
      </c>
      <c r="D58">
        <v>53</v>
      </c>
      <c r="E58">
        <v>1</v>
      </c>
      <c r="F58">
        <v>1</v>
      </c>
      <c r="G58" t="s">
        <v>59</v>
      </c>
      <c r="H58" t="s">
        <v>60</v>
      </c>
      <c r="I58">
        <v>5.0200000000000002E-2</v>
      </c>
      <c r="J58">
        <v>1.1599999999999999</v>
      </c>
      <c r="K58">
        <v>27.5</v>
      </c>
      <c r="L58" t="s">
        <v>61</v>
      </c>
      <c r="M58" t="s">
        <v>62</v>
      </c>
      <c r="N58">
        <v>0.78600000000000003</v>
      </c>
      <c r="O58">
        <v>11.2</v>
      </c>
      <c r="P58">
        <v>683</v>
      </c>
      <c r="Q58" s="4"/>
      <c r="R58" s="4">
        <v>1</v>
      </c>
      <c r="S58" s="4">
        <v>1</v>
      </c>
      <c r="T58" s="4"/>
      <c r="U58" s="4">
        <f t="shared" si="0"/>
        <v>27.5</v>
      </c>
      <c r="V58" s="4">
        <f t="shared" si="1"/>
        <v>27.5</v>
      </c>
      <c r="W58" s="4">
        <f t="shared" si="2"/>
        <v>27.5</v>
      </c>
      <c r="AB58" s="7"/>
      <c r="AC58" s="7"/>
      <c r="AD58" s="4">
        <v>1</v>
      </c>
      <c r="AE58" s="4"/>
      <c r="AF58" s="4">
        <f t="shared" si="3"/>
        <v>683</v>
      </c>
      <c r="AG58" s="4">
        <f t="shared" si="4"/>
        <v>683</v>
      </c>
      <c r="AH58" s="4">
        <f t="shared" si="5"/>
        <v>683</v>
      </c>
      <c r="AI58" s="5"/>
      <c r="AJ58" s="5"/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44210</v>
      </c>
      <c r="B59" t="s">
        <v>212</v>
      </c>
      <c r="C59" t="s">
        <v>111</v>
      </c>
      <c r="D59">
        <v>54</v>
      </c>
      <c r="E59">
        <v>1</v>
      </c>
      <c r="F59">
        <v>1</v>
      </c>
      <c r="G59" t="s">
        <v>59</v>
      </c>
      <c r="H59" t="s">
        <v>60</v>
      </c>
      <c r="I59">
        <v>4.99E-2</v>
      </c>
      <c r="J59">
        <v>1.22</v>
      </c>
      <c r="K59">
        <v>29.3</v>
      </c>
      <c r="L59" t="s">
        <v>61</v>
      </c>
      <c r="M59" t="s">
        <v>62</v>
      </c>
      <c r="N59">
        <v>0.317</v>
      </c>
      <c r="O59">
        <v>4.59</v>
      </c>
      <c r="P59">
        <v>235</v>
      </c>
      <c r="Q59" s="4"/>
      <c r="R59" s="4">
        <v>1</v>
      </c>
      <c r="S59" s="4">
        <v>1</v>
      </c>
      <c r="T59" s="4"/>
      <c r="U59" s="4">
        <f t="shared" si="0"/>
        <v>29.3</v>
      </c>
      <c r="V59" s="4">
        <f t="shared" si="1"/>
        <v>29.3</v>
      </c>
      <c r="W59" s="4">
        <f t="shared" si="2"/>
        <v>29.3</v>
      </c>
      <c r="X59" s="5"/>
      <c r="Y59" s="5"/>
      <c r="AD59" s="4">
        <v>1</v>
      </c>
      <c r="AE59" s="4"/>
      <c r="AF59" s="4">
        <f t="shared" si="3"/>
        <v>235</v>
      </c>
      <c r="AG59" s="4">
        <f t="shared" si="4"/>
        <v>235</v>
      </c>
      <c r="AH59" s="4">
        <f t="shared" si="5"/>
        <v>235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44210</v>
      </c>
      <c r="B60" t="s">
        <v>212</v>
      </c>
      <c r="C60" t="s">
        <v>112</v>
      </c>
      <c r="D60">
        <v>55</v>
      </c>
      <c r="E60">
        <v>1</v>
      </c>
      <c r="F60">
        <v>1</v>
      </c>
      <c r="G60" t="s">
        <v>59</v>
      </c>
      <c r="H60" t="s">
        <v>60</v>
      </c>
      <c r="I60">
        <v>6.54E-2</v>
      </c>
      <c r="J60">
        <v>1.41</v>
      </c>
      <c r="K60">
        <v>35.200000000000003</v>
      </c>
      <c r="L60" t="s">
        <v>61</v>
      </c>
      <c r="M60" t="s">
        <v>62</v>
      </c>
      <c r="N60">
        <v>0.47299999999999998</v>
      </c>
      <c r="O60">
        <v>6.81</v>
      </c>
      <c r="P60">
        <v>389</v>
      </c>
      <c r="Q60" s="4"/>
      <c r="R60" s="4">
        <v>1</v>
      </c>
      <c r="S60" s="4">
        <v>1</v>
      </c>
      <c r="T60" s="4"/>
      <c r="U60" s="4">
        <f t="shared" si="0"/>
        <v>35.200000000000003</v>
      </c>
      <c r="V60" s="4">
        <f t="shared" si="1"/>
        <v>35.200000000000003</v>
      </c>
      <c r="W60" s="4">
        <f t="shared" si="2"/>
        <v>35.200000000000003</v>
      </c>
      <c r="Z60" s="7"/>
      <c r="AA60" s="7"/>
      <c r="AD60" s="4">
        <v>1</v>
      </c>
      <c r="AE60" s="4"/>
      <c r="AF60" s="4">
        <f t="shared" si="3"/>
        <v>389</v>
      </c>
      <c r="AG60" s="4">
        <f t="shared" si="4"/>
        <v>389</v>
      </c>
      <c r="AH60" s="4">
        <f t="shared" si="5"/>
        <v>389</v>
      </c>
      <c r="AI60" s="5"/>
      <c r="AJ60" s="5"/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44210</v>
      </c>
      <c r="B61" t="s">
        <v>212</v>
      </c>
      <c r="C61" t="s">
        <v>113</v>
      </c>
      <c r="D61">
        <v>56</v>
      </c>
      <c r="E61">
        <v>1</v>
      </c>
      <c r="F61">
        <v>1</v>
      </c>
      <c r="G61" t="s">
        <v>59</v>
      </c>
      <c r="H61" t="s">
        <v>60</v>
      </c>
      <c r="I61">
        <v>0.06</v>
      </c>
      <c r="J61">
        <v>1.27</v>
      </c>
      <c r="K61">
        <v>30.8</v>
      </c>
      <c r="L61" t="s">
        <v>61</v>
      </c>
      <c r="M61" t="s">
        <v>62</v>
      </c>
      <c r="N61">
        <v>0.47499999999999998</v>
      </c>
      <c r="O61">
        <v>6.81</v>
      </c>
      <c r="P61">
        <v>389</v>
      </c>
      <c r="Q61" s="4"/>
      <c r="R61" s="4">
        <v>1</v>
      </c>
      <c r="S61" s="4">
        <v>1</v>
      </c>
      <c r="T61" s="4"/>
      <c r="U61" s="4">
        <f t="shared" si="0"/>
        <v>30.8</v>
      </c>
      <c r="V61" s="4">
        <f t="shared" si="1"/>
        <v>30.8</v>
      </c>
      <c r="W61" s="4">
        <f t="shared" si="2"/>
        <v>30.8</v>
      </c>
      <c r="AB61" s="7"/>
      <c r="AC61" s="7"/>
      <c r="AD61" s="4">
        <v>1</v>
      </c>
      <c r="AE61" s="4"/>
      <c r="AF61" s="4">
        <f t="shared" si="3"/>
        <v>389</v>
      </c>
      <c r="AG61" s="4">
        <f t="shared" si="4"/>
        <v>389</v>
      </c>
      <c r="AH61" s="4">
        <f t="shared" si="5"/>
        <v>389</v>
      </c>
      <c r="AI61" s="4"/>
      <c r="AJ61" s="4"/>
      <c r="AK61" s="4"/>
      <c r="AL61" s="4"/>
      <c r="AM61" s="7"/>
      <c r="AN61" s="7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44210</v>
      </c>
      <c r="B62" t="s">
        <v>212</v>
      </c>
      <c r="C62" t="s">
        <v>114</v>
      </c>
      <c r="D62">
        <v>57</v>
      </c>
      <c r="E62">
        <v>1</v>
      </c>
      <c r="F62">
        <v>1</v>
      </c>
      <c r="G62" t="s">
        <v>59</v>
      </c>
      <c r="H62" t="s">
        <v>60</v>
      </c>
      <c r="I62">
        <v>3.4200000000000001E-2</v>
      </c>
      <c r="J62">
        <v>0.745</v>
      </c>
      <c r="K62">
        <v>14.2</v>
      </c>
      <c r="L62" t="s">
        <v>61</v>
      </c>
      <c r="M62" t="s">
        <v>62</v>
      </c>
      <c r="N62">
        <v>0.23899999999999999</v>
      </c>
      <c r="O62">
        <v>3.56</v>
      </c>
      <c r="P62">
        <v>162</v>
      </c>
      <c r="Q62" s="4"/>
      <c r="R62" s="4">
        <v>1</v>
      </c>
      <c r="S62" s="4">
        <v>1</v>
      </c>
      <c r="T62" s="4"/>
      <c r="U62" s="4">
        <f t="shared" si="0"/>
        <v>14.2</v>
      </c>
      <c r="V62" s="4">
        <f t="shared" si="1"/>
        <v>14.2</v>
      </c>
      <c r="W62" s="4">
        <f t="shared" si="2"/>
        <v>14.2</v>
      </c>
      <c r="X62" s="5"/>
      <c r="Y62" s="5"/>
      <c r="Z62" s="7">
        <f>ABS(100*ABS(W62-W56)/AVERAGE(W62,W56))</f>
        <v>6.1433447098976135</v>
      </c>
      <c r="AA62" s="7" t="str">
        <f>IF(W62&gt;10, (IF((AND(Z62&gt;=0,Z62&lt;=20)=TRUE),"PASS","FAIL")),(IF((AND(Z62&gt;=0,Z62&lt;=50)=TRUE),"PASS","FAIL")))</f>
        <v>PASS</v>
      </c>
      <c r="AB62" s="7"/>
      <c r="AC62" s="7"/>
      <c r="AD62" s="4">
        <v>1</v>
      </c>
      <c r="AE62" s="4"/>
      <c r="AF62" s="4">
        <f t="shared" si="3"/>
        <v>162</v>
      </c>
      <c r="AG62" s="4">
        <f t="shared" si="4"/>
        <v>162</v>
      </c>
      <c r="AH62" s="4">
        <f t="shared" si="5"/>
        <v>162</v>
      </c>
      <c r="AI62" s="5"/>
      <c r="AJ62" s="5"/>
      <c r="AK62" s="7">
        <f>ABS(100*ABS(AH62-AH56)/AVERAGE(AH62,AH56))</f>
        <v>8.8495575221238933</v>
      </c>
      <c r="AL62" s="7" t="str">
        <f>IF(AH62&gt;10, (IF((AND(AK62&gt;=0,AK62&lt;=20)=TRUE),"PASS","FAIL")),(IF((AND(AK62&gt;=0,AK62&lt;=50)=TRUE),"PASS","FAIL")))</f>
        <v>PASS</v>
      </c>
      <c r="AM62" s="7"/>
      <c r="AN62" s="7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44210</v>
      </c>
      <c r="B63" t="s">
        <v>212</v>
      </c>
      <c r="C63" t="s">
        <v>115</v>
      </c>
      <c r="D63">
        <v>58</v>
      </c>
      <c r="E63">
        <v>1</v>
      </c>
      <c r="F63">
        <v>1</v>
      </c>
      <c r="G63" t="s">
        <v>59</v>
      </c>
      <c r="H63" t="s">
        <v>60</v>
      </c>
      <c r="I63">
        <v>0.105</v>
      </c>
      <c r="J63">
        <v>2.13</v>
      </c>
      <c r="K63">
        <v>57.7</v>
      </c>
      <c r="L63" t="s">
        <v>61</v>
      </c>
      <c r="M63" t="s">
        <v>62</v>
      </c>
      <c r="N63">
        <v>0.68200000000000005</v>
      </c>
      <c r="O63">
        <v>9.74</v>
      </c>
      <c r="P63">
        <v>587</v>
      </c>
      <c r="Q63" s="4"/>
      <c r="R63" s="4">
        <v>1</v>
      </c>
      <c r="S63" s="4">
        <v>1</v>
      </c>
      <c r="T63" s="4"/>
      <c r="U63" s="4">
        <f t="shared" si="0"/>
        <v>57.7</v>
      </c>
      <c r="V63" s="4">
        <f t="shared" si="1"/>
        <v>57.7</v>
      </c>
      <c r="W63" s="4">
        <f t="shared" si="2"/>
        <v>57.7</v>
      </c>
      <c r="X63" s="5"/>
      <c r="Y63" s="5"/>
      <c r="Z63" s="7"/>
      <c r="AA63" s="7"/>
      <c r="AB63" s="7">
        <f>100*((W63*10250)-(W61*10000))/(1000*250)</f>
        <v>113.37</v>
      </c>
      <c r="AC63" s="7" t="str">
        <f>IF(W63&gt;30, (IF((AND(AB63&gt;=80,AB63&lt;=120)=TRUE),"PASS","FAIL")),(IF((AND(AB63&gt;=50,AB63&lt;=150)=TRUE),"PASS","FAIL")))</f>
        <v>PASS</v>
      </c>
      <c r="AD63" s="4">
        <v>1</v>
      </c>
      <c r="AE63" s="4"/>
      <c r="AF63" s="4">
        <f t="shared" si="3"/>
        <v>587</v>
      </c>
      <c r="AG63" s="4">
        <f t="shared" si="4"/>
        <v>587</v>
      </c>
      <c r="AH63" s="4">
        <f t="shared" si="5"/>
        <v>587</v>
      </c>
      <c r="AI63" s="5"/>
      <c r="AJ63" s="5"/>
      <c r="AK63" s="7"/>
      <c r="AL63" s="7"/>
      <c r="AM63" s="7">
        <f>100*((AH63*10250)-(AH61*10000))/(10000*250)</f>
        <v>85.07</v>
      </c>
      <c r="AN63" s="7" t="str">
        <f>IF(AH63&gt;30, (IF((AND(AM63&gt;=80,AM63&lt;=120)=TRUE),"PASS","FAIL")),(IF((AND(AM63&gt;=50,AM63&lt;=150)=TRUE),"PASS","FAIL")))</f>
        <v>PASS</v>
      </c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44210</v>
      </c>
      <c r="B64" t="s">
        <v>212</v>
      </c>
      <c r="C64" t="s">
        <v>51</v>
      </c>
      <c r="D64">
        <v>7</v>
      </c>
      <c r="E64">
        <v>1</v>
      </c>
      <c r="F64">
        <v>1</v>
      </c>
      <c r="G64" t="s">
        <v>59</v>
      </c>
      <c r="H64" t="s">
        <v>60</v>
      </c>
      <c r="I64">
        <v>4.6600000000000003E-2</v>
      </c>
      <c r="J64">
        <v>1.06</v>
      </c>
      <c r="K64">
        <v>24.3</v>
      </c>
      <c r="L64" t="s">
        <v>61</v>
      </c>
      <c r="M64" t="s">
        <v>62</v>
      </c>
      <c r="N64">
        <v>0.26900000000000002</v>
      </c>
      <c r="O64">
        <v>3.94</v>
      </c>
      <c r="P64">
        <v>189</v>
      </c>
      <c r="Q64" s="4"/>
      <c r="R64" s="4">
        <v>1</v>
      </c>
      <c r="S64" s="4">
        <v>1</v>
      </c>
      <c r="T64" s="4"/>
      <c r="U64" s="4">
        <f t="shared" si="0"/>
        <v>24.3</v>
      </c>
      <c r="V64" s="4">
        <f t="shared" si="1"/>
        <v>24.3</v>
      </c>
      <c r="W64" s="4">
        <f t="shared" si="2"/>
        <v>24.3</v>
      </c>
      <c r="X64" s="5">
        <f>100*(W64-25)/25</f>
        <v>-2.7999999999999972</v>
      </c>
      <c r="Y64" s="5" t="str">
        <f>IF((ABS(X64))&lt;=20,"PASS","FAIL")</f>
        <v>PASS</v>
      </c>
      <c r="Z64" s="7"/>
      <c r="AA64" s="7"/>
      <c r="AB64" s="7"/>
      <c r="AC64" s="7"/>
      <c r="AD64" s="4">
        <v>1</v>
      </c>
      <c r="AE64" s="4"/>
      <c r="AF64" s="4">
        <f t="shared" si="3"/>
        <v>189</v>
      </c>
      <c r="AG64" s="4">
        <f t="shared" si="4"/>
        <v>189</v>
      </c>
      <c r="AH64" s="4">
        <f t="shared" si="5"/>
        <v>189</v>
      </c>
      <c r="AI64" s="5">
        <f>100*(AH64-250)/250</f>
        <v>-24.4</v>
      </c>
      <c r="AJ64" s="5" t="str">
        <f>IF((ABS(AI64))&lt;=20,"PASS","FAIL")</f>
        <v>FAIL</v>
      </c>
      <c r="AK64" s="4"/>
      <c r="AL64" s="4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44210</v>
      </c>
      <c r="B65" t="s">
        <v>212</v>
      </c>
      <c r="C65" t="s">
        <v>65</v>
      </c>
      <c r="D65" t="s">
        <v>11</v>
      </c>
      <c r="E65">
        <v>1</v>
      </c>
      <c r="F65">
        <v>1</v>
      </c>
      <c r="G65" t="s">
        <v>59</v>
      </c>
      <c r="H65" t="s">
        <v>60</v>
      </c>
      <c r="I65">
        <v>0.126</v>
      </c>
      <c r="J65">
        <v>1.51</v>
      </c>
      <c r="K65">
        <v>38.200000000000003</v>
      </c>
      <c r="L65" t="s">
        <v>61</v>
      </c>
      <c r="M65" t="s">
        <v>62</v>
      </c>
      <c r="N65">
        <v>-3.8899999999999998E-3</v>
      </c>
      <c r="O65">
        <v>-2.69E-2</v>
      </c>
      <c r="P65">
        <v>-95</v>
      </c>
      <c r="Q65" s="4"/>
      <c r="R65" s="4">
        <v>1</v>
      </c>
      <c r="S65" s="4">
        <v>1</v>
      </c>
      <c r="T65" s="4"/>
      <c r="U65" s="4">
        <f t="shared" si="0"/>
        <v>38.200000000000003</v>
      </c>
      <c r="V65" s="4">
        <f t="shared" si="1"/>
        <v>38.200000000000003</v>
      </c>
      <c r="W65" s="4">
        <f t="shared" si="2"/>
        <v>38.200000000000003</v>
      </c>
      <c r="X65" s="5"/>
      <c r="Y65" s="5"/>
      <c r="Z65" s="7"/>
      <c r="AA65" s="7"/>
      <c r="AB65" s="7"/>
      <c r="AC65" s="7"/>
      <c r="AD65" s="4">
        <v>1</v>
      </c>
      <c r="AE65" s="4"/>
      <c r="AF65" s="4">
        <f t="shared" si="3"/>
        <v>-95</v>
      </c>
      <c r="AG65" s="4">
        <f t="shared" si="4"/>
        <v>-95</v>
      </c>
      <c r="AH65" s="4">
        <f t="shared" si="5"/>
        <v>-95</v>
      </c>
      <c r="AI65" s="5"/>
      <c r="AJ65" s="5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44210</v>
      </c>
      <c r="B66" t="s">
        <v>212</v>
      </c>
      <c r="C66" t="s">
        <v>116</v>
      </c>
      <c r="D66">
        <v>59</v>
      </c>
      <c r="E66">
        <v>1</v>
      </c>
      <c r="F66">
        <v>1</v>
      </c>
      <c r="G66" t="s">
        <v>59</v>
      </c>
      <c r="H66" t="s">
        <v>60</v>
      </c>
      <c r="I66">
        <v>6.3E-2</v>
      </c>
      <c r="J66">
        <v>1.38</v>
      </c>
      <c r="K66">
        <v>34.4</v>
      </c>
      <c r="L66" t="s">
        <v>61</v>
      </c>
      <c r="M66" t="s">
        <v>62</v>
      </c>
      <c r="N66">
        <v>0.47299999999999998</v>
      </c>
      <c r="O66">
        <v>6.85</v>
      </c>
      <c r="P66">
        <v>391</v>
      </c>
      <c r="Q66" s="4"/>
      <c r="R66" s="4">
        <v>1</v>
      </c>
      <c r="S66" s="4">
        <v>1</v>
      </c>
      <c r="T66" s="4"/>
      <c r="U66" s="4">
        <f t="shared" ref="U66:U129" si="6">K66</f>
        <v>34.4</v>
      </c>
      <c r="V66" s="4">
        <f t="shared" si="1"/>
        <v>34.4</v>
      </c>
      <c r="W66" s="4">
        <f t="shared" si="2"/>
        <v>34.4</v>
      </c>
      <c r="X66" s="5"/>
      <c r="Y66" s="5"/>
      <c r="Z66" s="7"/>
      <c r="AA66" s="7"/>
      <c r="AB66" s="4"/>
      <c r="AC66" s="4"/>
      <c r="AD66" s="4">
        <v>1</v>
      </c>
      <c r="AE66" s="4"/>
      <c r="AF66" s="4">
        <f t="shared" si="3"/>
        <v>391</v>
      </c>
      <c r="AG66" s="4">
        <f t="shared" si="4"/>
        <v>391</v>
      </c>
      <c r="AH66" s="4">
        <f t="shared" si="5"/>
        <v>391</v>
      </c>
      <c r="AI66" s="4"/>
      <c r="AJ66" s="4"/>
      <c r="AK66" s="5"/>
      <c r="AL66" s="5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44210</v>
      </c>
      <c r="B67" t="s">
        <v>212</v>
      </c>
      <c r="C67" t="s">
        <v>117</v>
      </c>
      <c r="D67">
        <v>60</v>
      </c>
      <c r="E67">
        <v>1</v>
      </c>
      <c r="F67">
        <v>1</v>
      </c>
      <c r="G67" t="s">
        <v>59</v>
      </c>
      <c r="H67" t="s">
        <v>60</v>
      </c>
      <c r="I67">
        <v>3.6900000000000002E-2</v>
      </c>
      <c r="J67">
        <v>0.78400000000000003</v>
      </c>
      <c r="K67">
        <v>15.5</v>
      </c>
      <c r="L67" t="s">
        <v>61</v>
      </c>
      <c r="M67" t="s">
        <v>62</v>
      </c>
      <c r="N67">
        <v>0.376</v>
      </c>
      <c r="O67">
        <v>5.43</v>
      </c>
      <c r="P67">
        <v>293</v>
      </c>
      <c r="Q67" s="4"/>
      <c r="R67" s="4">
        <v>1</v>
      </c>
      <c r="S67" s="4">
        <v>1</v>
      </c>
      <c r="T67" s="4"/>
      <c r="U67" s="4">
        <f t="shared" si="6"/>
        <v>15.5</v>
      </c>
      <c r="V67" s="4">
        <f t="shared" si="1"/>
        <v>15.5</v>
      </c>
      <c r="W67" s="4">
        <f t="shared" si="2"/>
        <v>15.5</v>
      </c>
      <c r="X67" s="5"/>
      <c r="Y67" s="5"/>
      <c r="Z67" s="4"/>
      <c r="AA67" s="4"/>
      <c r="AB67" s="5"/>
      <c r="AC67" s="5"/>
      <c r="AD67" s="4">
        <v>1</v>
      </c>
      <c r="AE67" s="4"/>
      <c r="AF67" s="4">
        <f t="shared" ref="AF67:AF130" si="7">P67</f>
        <v>293</v>
      </c>
      <c r="AG67" s="4">
        <f t="shared" si="4"/>
        <v>293</v>
      </c>
      <c r="AH67" s="4">
        <f t="shared" si="5"/>
        <v>293</v>
      </c>
      <c r="AI67" s="5"/>
      <c r="AJ67" s="5"/>
      <c r="AK67" s="5"/>
      <c r="AL67" s="5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44210</v>
      </c>
      <c r="B68" t="s">
        <v>212</v>
      </c>
      <c r="C68" t="s">
        <v>118</v>
      </c>
      <c r="D68">
        <v>61</v>
      </c>
      <c r="E68">
        <v>1</v>
      </c>
      <c r="F68">
        <v>1</v>
      </c>
      <c r="G68" t="s">
        <v>59</v>
      </c>
      <c r="H68" t="s">
        <v>60</v>
      </c>
      <c r="I68">
        <v>4.9500000000000002E-2</v>
      </c>
      <c r="J68">
        <v>1.1100000000000001</v>
      </c>
      <c r="K68">
        <v>26</v>
      </c>
      <c r="L68" t="s">
        <v>61</v>
      </c>
      <c r="M68" t="s">
        <v>62</v>
      </c>
      <c r="N68">
        <v>0.38700000000000001</v>
      </c>
      <c r="O68">
        <v>5.61</v>
      </c>
      <c r="P68">
        <v>306</v>
      </c>
      <c r="Q68" s="4"/>
      <c r="R68" s="4">
        <v>1</v>
      </c>
      <c r="S68" s="4">
        <v>1</v>
      </c>
      <c r="T68" s="4"/>
      <c r="U68" s="4">
        <f t="shared" si="6"/>
        <v>26</v>
      </c>
      <c r="V68" s="4">
        <f t="shared" si="1"/>
        <v>26</v>
      </c>
      <c r="W68" s="4">
        <f t="shared" si="2"/>
        <v>26</v>
      </c>
      <c r="X68" s="5"/>
      <c r="Y68" s="5"/>
      <c r="Z68" s="7"/>
      <c r="AA68" s="7"/>
      <c r="AB68" s="4"/>
      <c r="AC68" s="4"/>
      <c r="AD68" s="4">
        <v>1</v>
      </c>
      <c r="AE68" s="4"/>
      <c r="AF68" s="4">
        <f t="shared" si="7"/>
        <v>306</v>
      </c>
      <c r="AG68" s="4">
        <f t="shared" si="4"/>
        <v>306</v>
      </c>
      <c r="AH68" s="4">
        <f t="shared" si="5"/>
        <v>306</v>
      </c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44210</v>
      </c>
      <c r="B69" t="s">
        <v>212</v>
      </c>
      <c r="C69" t="s">
        <v>119</v>
      </c>
      <c r="D69">
        <v>62</v>
      </c>
      <c r="E69">
        <v>1</v>
      </c>
      <c r="F69">
        <v>1</v>
      </c>
      <c r="G69" t="s">
        <v>59</v>
      </c>
      <c r="H69" t="s">
        <v>60</v>
      </c>
      <c r="I69">
        <v>4.0099999999999997E-2</v>
      </c>
      <c r="J69">
        <v>0.90500000000000003</v>
      </c>
      <c r="K69">
        <v>19.3</v>
      </c>
      <c r="L69" t="s">
        <v>61</v>
      </c>
      <c r="M69" t="s">
        <v>62</v>
      </c>
      <c r="N69">
        <v>1.56</v>
      </c>
      <c r="O69">
        <v>22</v>
      </c>
      <c r="P69">
        <v>1360</v>
      </c>
      <c r="Q69" s="4"/>
      <c r="R69" s="4">
        <v>1</v>
      </c>
      <c r="S69" s="4">
        <v>1</v>
      </c>
      <c r="T69" s="4"/>
      <c r="U69" s="4">
        <f t="shared" si="6"/>
        <v>19.3</v>
      </c>
      <c r="V69" s="4">
        <f t="shared" si="1"/>
        <v>19.3</v>
      </c>
      <c r="W69" s="4">
        <f t="shared" si="2"/>
        <v>19.3</v>
      </c>
      <c r="Z69" s="7"/>
      <c r="AA69" s="7"/>
      <c r="AD69" s="4">
        <v>1</v>
      </c>
      <c r="AE69" s="4"/>
      <c r="AF69" s="4">
        <f t="shared" si="7"/>
        <v>1360</v>
      </c>
      <c r="AG69" s="4">
        <f t="shared" si="4"/>
        <v>1360</v>
      </c>
      <c r="AH69" s="4">
        <f t="shared" si="5"/>
        <v>1360</v>
      </c>
      <c r="AI69" s="5"/>
      <c r="AJ69" s="5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44210</v>
      </c>
      <c r="B70" t="s">
        <v>212</v>
      </c>
      <c r="C70" t="s">
        <v>120</v>
      </c>
      <c r="D70">
        <v>63</v>
      </c>
      <c r="E70">
        <v>1</v>
      </c>
      <c r="F70">
        <v>1</v>
      </c>
      <c r="G70" t="s">
        <v>59</v>
      </c>
      <c r="H70" t="s">
        <v>60</v>
      </c>
      <c r="I70">
        <v>4.9099999999999998E-2</v>
      </c>
      <c r="J70">
        <v>1.1299999999999999</v>
      </c>
      <c r="K70">
        <v>26.5</v>
      </c>
      <c r="L70" t="s">
        <v>61</v>
      </c>
      <c r="M70" t="s">
        <v>62</v>
      </c>
      <c r="N70">
        <v>0.46200000000000002</v>
      </c>
      <c r="O70">
        <v>6.63</v>
      </c>
      <c r="P70">
        <v>376</v>
      </c>
      <c r="Q70" s="4"/>
      <c r="R70" s="4">
        <v>1</v>
      </c>
      <c r="S70" s="4">
        <v>1</v>
      </c>
      <c r="T70" s="4"/>
      <c r="U70" s="4">
        <f t="shared" si="6"/>
        <v>26.5</v>
      </c>
      <c r="V70" s="4">
        <f t="shared" si="1"/>
        <v>26.5</v>
      </c>
      <c r="W70" s="4">
        <f t="shared" si="2"/>
        <v>26.5</v>
      </c>
      <c r="Z70" s="7"/>
      <c r="AA70" s="7"/>
      <c r="AB70" s="7"/>
      <c r="AC70" s="7"/>
      <c r="AD70" s="4">
        <v>1</v>
      </c>
      <c r="AE70" s="4"/>
      <c r="AF70" s="4">
        <f t="shared" si="7"/>
        <v>376</v>
      </c>
      <c r="AG70" s="4">
        <f t="shared" si="4"/>
        <v>376</v>
      </c>
      <c r="AH70" s="4">
        <f t="shared" si="5"/>
        <v>376</v>
      </c>
      <c r="AI70" s="5"/>
      <c r="AJ70" s="5"/>
      <c r="AK70" s="7"/>
      <c r="AL70" s="7"/>
      <c r="AM70" s="7"/>
      <c r="AN70" s="7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44210</v>
      </c>
      <c r="B71" t="s">
        <v>212</v>
      </c>
      <c r="C71" t="s">
        <v>121</v>
      </c>
      <c r="D71">
        <v>64</v>
      </c>
      <c r="E71">
        <v>1</v>
      </c>
      <c r="F71">
        <v>1</v>
      </c>
      <c r="G71" t="s">
        <v>59</v>
      </c>
      <c r="H71" t="s">
        <v>60</v>
      </c>
      <c r="I71">
        <v>7.4999999999999997E-2</v>
      </c>
      <c r="J71">
        <v>1.62</v>
      </c>
      <c r="K71">
        <v>42</v>
      </c>
      <c r="L71" t="s">
        <v>61</v>
      </c>
      <c r="M71" t="s">
        <v>62</v>
      </c>
      <c r="N71">
        <v>0.56999999999999995</v>
      </c>
      <c r="O71">
        <v>8.1300000000000008</v>
      </c>
      <c r="P71">
        <v>478</v>
      </c>
      <c r="R71" s="4">
        <v>1</v>
      </c>
      <c r="S71" s="4">
        <v>1</v>
      </c>
      <c r="T71" s="4"/>
      <c r="U71" s="4">
        <f t="shared" si="6"/>
        <v>42</v>
      </c>
      <c r="V71" s="4">
        <f t="shared" si="1"/>
        <v>42</v>
      </c>
      <c r="W71" s="4">
        <f t="shared" si="2"/>
        <v>42</v>
      </c>
      <c r="X71" s="5"/>
      <c r="Y71" s="5"/>
      <c r="AD71" s="4">
        <v>1</v>
      </c>
      <c r="AE71" s="4"/>
      <c r="AF71" s="4">
        <f t="shared" si="7"/>
        <v>478</v>
      </c>
      <c r="AG71" s="4">
        <f t="shared" si="4"/>
        <v>478</v>
      </c>
      <c r="AH71" s="4">
        <f t="shared" si="5"/>
        <v>478</v>
      </c>
      <c r="AI71" s="5"/>
      <c r="AJ71" s="5"/>
      <c r="AK71" s="7"/>
      <c r="AL71" s="7"/>
      <c r="AM71" s="7"/>
      <c r="AN71" s="7"/>
      <c r="AO71" s="4"/>
      <c r="AP71" s="4"/>
      <c r="AQ71" s="4"/>
    </row>
    <row r="72" spans="1:70" x14ac:dyDescent="0.2">
      <c r="A72" s="1">
        <v>44210</v>
      </c>
      <c r="B72" t="s">
        <v>212</v>
      </c>
      <c r="C72" t="s">
        <v>122</v>
      </c>
      <c r="D72">
        <v>65</v>
      </c>
      <c r="E72">
        <v>1</v>
      </c>
      <c r="F72">
        <v>1</v>
      </c>
      <c r="G72" t="s">
        <v>59</v>
      </c>
      <c r="H72" t="s">
        <v>60</v>
      </c>
      <c r="I72">
        <v>2.6499999999999999E-2</v>
      </c>
      <c r="J72">
        <v>0.55200000000000005</v>
      </c>
      <c r="K72">
        <v>8.0500000000000007</v>
      </c>
      <c r="L72" t="s">
        <v>61</v>
      </c>
      <c r="M72" t="s">
        <v>62</v>
      </c>
      <c r="N72">
        <v>0.246</v>
      </c>
      <c r="O72">
        <v>3.68</v>
      </c>
      <c r="P72">
        <v>171</v>
      </c>
      <c r="Q72" s="4"/>
      <c r="R72" s="4">
        <v>1</v>
      </c>
      <c r="S72" s="4">
        <v>1</v>
      </c>
      <c r="T72" s="4"/>
      <c r="U72" s="4">
        <f t="shared" si="6"/>
        <v>8.0500000000000007</v>
      </c>
      <c r="V72" s="4">
        <f t="shared" si="1"/>
        <v>8.0500000000000007</v>
      </c>
      <c r="W72" s="4">
        <f t="shared" si="2"/>
        <v>8.0500000000000007</v>
      </c>
      <c r="AB72" s="7"/>
      <c r="AC72" s="7"/>
      <c r="AD72" s="4">
        <v>1</v>
      </c>
      <c r="AE72" s="4"/>
      <c r="AF72" s="4">
        <f t="shared" si="7"/>
        <v>171</v>
      </c>
      <c r="AG72" s="4">
        <f t="shared" si="4"/>
        <v>171</v>
      </c>
      <c r="AH72" s="4">
        <f t="shared" si="5"/>
        <v>171</v>
      </c>
      <c r="AI72" s="5"/>
      <c r="AJ72" s="5"/>
      <c r="AK72" s="7"/>
      <c r="AL72" s="7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44210</v>
      </c>
      <c r="B73" t="s">
        <v>212</v>
      </c>
      <c r="C73" t="s">
        <v>123</v>
      </c>
      <c r="D73">
        <v>66</v>
      </c>
      <c r="E73">
        <v>1</v>
      </c>
      <c r="F73">
        <v>1</v>
      </c>
      <c r="G73" t="s">
        <v>59</v>
      </c>
      <c r="H73" t="s">
        <v>60</v>
      </c>
      <c r="I73">
        <v>3.2300000000000002E-2</v>
      </c>
      <c r="J73">
        <v>0.76400000000000001</v>
      </c>
      <c r="K73">
        <v>14.8</v>
      </c>
      <c r="L73" t="s">
        <v>61</v>
      </c>
      <c r="M73" t="s">
        <v>62</v>
      </c>
      <c r="N73">
        <v>0.313</v>
      </c>
      <c r="O73">
        <v>4.5599999999999996</v>
      </c>
      <c r="P73">
        <v>233</v>
      </c>
      <c r="Q73" s="4"/>
      <c r="R73" s="4">
        <v>1</v>
      </c>
      <c r="S73" s="4">
        <v>1</v>
      </c>
      <c r="T73" s="4"/>
      <c r="U73" s="4">
        <f t="shared" si="6"/>
        <v>14.8</v>
      </c>
      <c r="V73" s="4">
        <f t="shared" si="1"/>
        <v>14.8</v>
      </c>
      <c r="W73" s="4">
        <f t="shared" si="2"/>
        <v>14.8</v>
      </c>
      <c r="Z73" s="7"/>
      <c r="AA73" s="7"/>
      <c r="AD73" s="4">
        <v>1</v>
      </c>
      <c r="AE73" s="4"/>
      <c r="AF73" s="4">
        <f t="shared" si="7"/>
        <v>233</v>
      </c>
      <c r="AG73" s="4">
        <f t="shared" si="4"/>
        <v>233</v>
      </c>
      <c r="AH73" s="4">
        <f t="shared" si="5"/>
        <v>233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44210</v>
      </c>
      <c r="B74" t="s">
        <v>212</v>
      </c>
      <c r="C74" t="s">
        <v>124</v>
      </c>
      <c r="D74">
        <v>67</v>
      </c>
      <c r="E74">
        <v>1</v>
      </c>
      <c r="F74">
        <v>1</v>
      </c>
      <c r="G74" t="s">
        <v>59</v>
      </c>
      <c r="H74" t="s">
        <v>60</v>
      </c>
      <c r="I74">
        <v>4.19E-2</v>
      </c>
      <c r="J74">
        <v>0.93799999999999994</v>
      </c>
      <c r="K74">
        <v>20.399999999999999</v>
      </c>
      <c r="L74" t="s">
        <v>61</v>
      </c>
      <c r="M74" t="s">
        <v>62</v>
      </c>
      <c r="N74">
        <v>0.35499999999999998</v>
      </c>
      <c r="O74">
        <v>5.15</v>
      </c>
      <c r="P74">
        <v>274</v>
      </c>
      <c r="Q74" s="4"/>
      <c r="R74" s="4">
        <v>1</v>
      </c>
      <c r="S74" s="4">
        <v>1</v>
      </c>
      <c r="T74" s="4"/>
      <c r="U74" s="4">
        <f t="shared" si="6"/>
        <v>20.399999999999999</v>
      </c>
      <c r="V74" s="4">
        <f t="shared" si="1"/>
        <v>20.399999999999999</v>
      </c>
      <c r="W74" s="4">
        <f t="shared" si="2"/>
        <v>20.399999999999999</v>
      </c>
      <c r="X74" s="5"/>
      <c r="Y74" s="5"/>
      <c r="AB74" s="7"/>
      <c r="AC74" s="7"/>
      <c r="AD74" s="4">
        <v>1</v>
      </c>
      <c r="AE74" s="4"/>
      <c r="AF74" s="4">
        <f t="shared" si="7"/>
        <v>274</v>
      </c>
      <c r="AG74" s="4">
        <f t="shared" si="4"/>
        <v>274</v>
      </c>
      <c r="AH74" s="4">
        <f t="shared" si="5"/>
        <v>274</v>
      </c>
      <c r="AI74" s="5"/>
      <c r="AJ74" s="5"/>
      <c r="AK74" s="7"/>
      <c r="AL74" s="7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44210</v>
      </c>
      <c r="B75" t="s">
        <v>212</v>
      </c>
      <c r="C75" t="s">
        <v>125</v>
      </c>
      <c r="D75">
        <v>68</v>
      </c>
      <c r="E75">
        <v>1</v>
      </c>
      <c r="F75">
        <v>1</v>
      </c>
      <c r="G75" t="s">
        <v>59</v>
      </c>
      <c r="H75" t="s">
        <v>60</v>
      </c>
      <c r="I75">
        <v>3.8199999999999998E-2</v>
      </c>
      <c r="J75">
        <v>0.91200000000000003</v>
      </c>
      <c r="K75">
        <v>19.600000000000001</v>
      </c>
      <c r="L75" t="s">
        <v>61</v>
      </c>
      <c r="M75" t="s">
        <v>62</v>
      </c>
      <c r="N75">
        <v>0.38600000000000001</v>
      </c>
      <c r="O75">
        <v>5.57</v>
      </c>
      <c r="P75">
        <v>303</v>
      </c>
      <c r="Q75" s="4"/>
      <c r="R75" s="4">
        <v>1</v>
      </c>
      <c r="S75" s="4">
        <v>1</v>
      </c>
      <c r="T75" s="4"/>
      <c r="U75" s="4">
        <f t="shared" si="6"/>
        <v>19.600000000000001</v>
      </c>
      <c r="V75" s="4">
        <f t="shared" si="1"/>
        <v>19.600000000000001</v>
      </c>
      <c r="W75" s="4">
        <f t="shared" si="2"/>
        <v>19.600000000000001</v>
      </c>
      <c r="AD75" s="4">
        <v>1</v>
      </c>
      <c r="AE75" s="4"/>
      <c r="AF75" s="4">
        <f t="shared" si="7"/>
        <v>303</v>
      </c>
      <c r="AG75" s="4">
        <f t="shared" si="4"/>
        <v>303</v>
      </c>
      <c r="AH75" s="4">
        <f t="shared" si="5"/>
        <v>303</v>
      </c>
      <c r="AI75" s="5"/>
      <c r="AJ75" s="5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44210</v>
      </c>
      <c r="B76" t="s">
        <v>212</v>
      </c>
      <c r="C76" t="s">
        <v>126</v>
      </c>
      <c r="D76">
        <v>69</v>
      </c>
      <c r="E76">
        <v>1</v>
      </c>
      <c r="F76">
        <v>1</v>
      </c>
      <c r="G76" t="s">
        <v>59</v>
      </c>
      <c r="H76" t="s">
        <v>60</v>
      </c>
      <c r="I76">
        <v>5.1799999999999999E-2</v>
      </c>
      <c r="J76">
        <v>1.1200000000000001</v>
      </c>
      <c r="K76">
        <v>26.1</v>
      </c>
      <c r="L76" t="s">
        <v>61</v>
      </c>
      <c r="M76" t="s">
        <v>62</v>
      </c>
      <c r="N76">
        <v>0.46400000000000002</v>
      </c>
      <c r="O76">
        <v>6.67</v>
      </c>
      <c r="P76">
        <v>379</v>
      </c>
      <c r="R76" s="4">
        <v>1</v>
      </c>
      <c r="S76" s="4">
        <v>1</v>
      </c>
      <c r="T76" s="4"/>
      <c r="U76" s="4">
        <f t="shared" si="6"/>
        <v>26.1</v>
      </c>
      <c r="V76" s="4">
        <f t="shared" si="1"/>
        <v>26.1</v>
      </c>
      <c r="W76" s="4">
        <f t="shared" si="2"/>
        <v>26.1</v>
      </c>
      <c r="X76" s="5"/>
      <c r="Y76" s="5"/>
      <c r="Z76" s="7">
        <f>ABS(100*ABS(W76-W70)/AVERAGE(W76,W70))</f>
        <v>1.5209125475285117</v>
      </c>
      <c r="AA76" s="7" t="str">
        <f>IF(W76&gt;10, (IF((AND(Z76&gt;=0,Z76&lt;=20)=TRUE),"PASS","FAIL")),(IF((AND(Z76&gt;=0,Z76&lt;=50)=TRUE),"PASS","FAIL")))</f>
        <v>PASS</v>
      </c>
      <c r="AB76" s="7"/>
      <c r="AC76" s="7"/>
      <c r="AD76" s="4">
        <v>1</v>
      </c>
      <c r="AE76" s="4"/>
      <c r="AF76" s="4">
        <f t="shared" si="7"/>
        <v>379</v>
      </c>
      <c r="AG76" s="4">
        <f t="shared" si="4"/>
        <v>379</v>
      </c>
      <c r="AH76" s="4">
        <f t="shared" si="5"/>
        <v>379</v>
      </c>
      <c r="AI76" s="5"/>
      <c r="AJ76" s="5"/>
      <c r="AK76" s="7">
        <f>ABS(100*ABS(AH76-AH70)/AVERAGE(AH76,AH70))</f>
        <v>0.79470198675496684</v>
      </c>
      <c r="AL76" s="7" t="str">
        <f>IF(AH76&gt;10, (IF((AND(AK76&gt;=0,AK76&lt;=20)=TRUE),"PASS","FAIL")),(IF((AND(AK76&gt;=0,AK76&lt;=50)=TRUE),"PASS","FAIL")))</f>
        <v>PASS</v>
      </c>
      <c r="AM76" s="7"/>
      <c r="AN76" s="7"/>
      <c r="AO76" s="4"/>
      <c r="AP76" s="4"/>
      <c r="AQ76" s="4"/>
    </row>
    <row r="77" spans="1:70" x14ac:dyDescent="0.2">
      <c r="A77" s="1">
        <v>44210</v>
      </c>
      <c r="B77" t="s">
        <v>212</v>
      </c>
      <c r="C77" t="s">
        <v>127</v>
      </c>
      <c r="D77">
        <v>70</v>
      </c>
      <c r="E77">
        <v>1</v>
      </c>
      <c r="F77">
        <v>1</v>
      </c>
      <c r="G77" t="s">
        <v>59</v>
      </c>
      <c r="H77" t="s">
        <v>60</v>
      </c>
      <c r="I77">
        <v>7.5700000000000003E-2</v>
      </c>
      <c r="J77">
        <v>1.61</v>
      </c>
      <c r="K77">
        <v>41.6</v>
      </c>
      <c r="L77" t="s">
        <v>61</v>
      </c>
      <c r="M77" t="s">
        <v>62</v>
      </c>
      <c r="N77">
        <v>0.60299999999999998</v>
      </c>
      <c r="O77">
        <v>8.6300000000000008</v>
      </c>
      <c r="P77">
        <v>512</v>
      </c>
      <c r="R77" s="4">
        <v>1</v>
      </c>
      <c r="S77" s="4">
        <v>1</v>
      </c>
      <c r="T77" s="4"/>
      <c r="U77" s="4">
        <f t="shared" si="6"/>
        <v>41.6</v>
      </c>
      <c r="V77" s="4">
        <f t="shared" si="1"/>
        <v>41.6</v>
      </c>
      <c r="W77" s="4">
        <f t="shared" si="2"/>
        <v>41.6</v>
      </c>
      <c r="X77" s="5"/>
      <c r="Y77" s="5"/>
      <c r="Z77" s="7"/>
      <c r="AA77" s="7"/>
      <c r="AB77" s="7">
        <f>100*((W77*10250)-(W75*10000))/(1000*250)</f>
        <v>92.16</v>
      </c>
      <c r="AC77" s="7" t="str">
        <f>IF(W77&gt;30, (IF((AND(AB77&gt;=80,AB77&lt;=120)=TRUE),"PASS","FAIL")),(IF((AND(AB77&gt;=50,AB77&lt;=150)=TRUE),"PASS","FAIL")))</f>
        <v>PASS</v>
      </c>
      <c r="AD77" s="4">
        <v>1</v>
      </c>
      <c r="AE77" s="4"/>
      <c r="AF77" s="4">
        <f t="shared" si="7"/>
        <v>512</v>
      </c>
      <c r="AG77" s="4">
        <f t="shared" si="4"/>
        <v>512</v>
      </c>
      <c r="AH77" s="4">
        <f t="shared" si="5"/>
        <v>512</v>
      </c>
      <c r="AI77" s="5"/>
      <c r="AJ77" s="5"/>
      <c r="AK77" s="7"/>
      <c r="AL77" s="7"/>
      <c r="AM77" s="7">
        <f>100*((AH77*10250)-(AH75*10000))/(10000*250)</f>
        <v>88.72</v>
      </c>
      <c r="AN77" s="7" t="str">
        <f>IF(AH77&gt;30, (IF((AND(AM77&gt;=80,AM77&lt;=120)=TRUE),"PASS","FAIL")),(IF((AND(AM77&gt;=50,AM77&lt;=150)=TRUE),"PASS","FAIL")))</f>
        <v>PASS</v>
      </c>
      <c r="AO77" s="4"/>
      <c r="AP77" s="4"/>
      <c r="AQ77" s="4"/>
    </row>
    <row r="78" spans="1:70" x14ac:dyDescent="0.2">
      <c r="A78" s="1">
        <v>44210</v>
      </c>
      <c r="B78" t="s">
        <v>212</v>
      </c>
      <c r="C78" t="s">
        <v>52</v>
      </c>
      <c r="D78">
        <v>1</v>
      </c>
      <c r="E78">
        <v>1</v>
      </c>
      <c r="F78">
        <v>1</v>
      </c>
      <c r="G78" t="s">
        <v>59</v>
      </c>
      <c r="H78" t="s">
        <v>60</v>
      </c>
      <c r="I78">
        <v>0.28299999999999997</v>
      </c>
      <c r="J78">
        <v>5.25</v>
      </c>
      <c r="K78">
        <v>149</v>
      </c>
      <c r="L78" t="s">
        <v>61</v>
      </c>
      <c r="M78" t="s">
        <v>62</v>
      </c>
      <c r="N78">
        <v>1.67</v>
      </c>
      <c r="O78">
        <v>23.6</v>
      </c>
      <c r="P78">
        <v>1450</v>
      </c>
      <c r="R78" s="4">
        <v>1</v>
      </c>
      <c r="S78" s="4">
        <v>1</v>
      </c>
      <c r="T78" s="4"/>
      <c r="U78" s="4">
        <f t="shared" si="6"/>
        <v>149</v>
      </c>
      <c r="V78" s="4">
        <f t="shared" si="1"/>
        <v>149</v>
      </c>
      <c r="W78" s="4">
        <f t="shared" si="2"/>
        <v>149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7"/>
        <v>1450</v>
      </c>
      <c r="AG78" s="4">
        <f t="shared" si="4"/>
        <v>1450</v>
      </c>
      <c r="AH78" s="4">
        <f t="shared" si="5"/>
        <v>1450</v>
      </c>
      <c r="AI78" s="5"/>
      <c r="AJ78" s="5"/>
      <c r="AK78" s="4"/>
      <c r="AL78" s="4"/>
      <c r="AM78" s="5"/>
      <c r="AN78" s="5"/>
      <c r="AO78" s="4"/>
      <c r="AP78" s="4"/>
      <c r="AQ78" s="4"/>
    </row>
    <row r="79" spans="1:70" x14ac:dyDescent="0.2">
      <c r="A79" s="1">
        <v>44210</v>
      </c>
      <c r="B79" t="s">
        <v>212</v>
      </c>
      <c r="C79" t="s">
        <v>53</v>
      </c>
      <c r="D79">
        <v>3</v>
      </c>
      <c r="E79">
        <v>1</v>
      </c>
      <c r="F79">
        <v>1</v>
      </c>
      <c r="G79" t="s">
        <v>59</v>
      </c>
      <c r="H79" t="s">
        <v>60</v>
      </c>
      <c r="I79">
        <v>0.191</v>
      </c>
      <c r="J79">
        <v>3.66</v>
      </c>
      <c r="K79">
        <v>103</v>
      </c>
      <c r="L79" t="s">
        <v>61</v>
      </c>
      <c r="M79" t="s">
        <v>62</v>
      </c>
      <c r="N79">
        <v>1.1299999999999999</v>
      </c>
      <c r="O79">
        <v>15.9</v>
      </c>
      <c r="P79">
        <v>987</v>
      </c>
      <c r="R79" s="4">
        <v>1</v>
      </c>
      <c r="S79" s="4">
        <v>1</v>
      </c>
      <c r="T79" s="4"/>
      <c r="U79" s="4">
        <f t="shared" si="6"/>
        <v>103</v>
      </c>
      <c r="V79" s="4">
        <f t="shared" si="1"/>
        <v>103</v>
      </c>
      <c r="W79" s="4">
        <f t="shared" si="2"/>
        <v>103</v>
      </c>
      <c r="X79" s="5"/>
      <c r="Y79" s="5"/>
      <c r="Z79" s="7"/>
      <c r="AA79" s="7"/>
      <c r="AB79" s="7"/>
      <c r="AC79" s="7"/>
      <c r="AD79" s="4">
        <v>1</v>
      </c>
      <c r="AE79" s="4"/>
      <c r="AF79" s="4">
        <f t="shared" si="7"/>
        <v>987</v>
      </c>
      <c r="AG79" s="4">
        <f t="shared" si="4"/>
        <v>987</v>
      </c>
      <c r="AH79" s="4">
        <f t="shared" si="5"/>
        <v>987</v>
      </c>
      <c r="AI79" s="5"/>
      <c r="AJ79" s="5"/>
      <c r="AK79" s="7"/>
      <c r="AL79" s="7"/>
      <c r="AO79" s="4"/>
      <c r="AP79" s="4"/>
      <c r="AQ79" s="4"/>
    </row>
    <row r="80" spans="1:70" x14ac:dyDescent="0.2">
      <c r="A80" s="1">
        <v>44210</v>
      </c>
      <c r="B80" t="s">
        <v>212</v>
      </c>
      <c r="C80" t="s">
        <v>54</v>
      </c>
      <c r="D80">
        <v>5</v>
      </c>
      <c r="E80">
        <v>1</v>
      </c>
      <c r="F80">
        <v>1</v>
      </c>
      <c r="G80" t="s">
        <v>59</v>
      </c>
      <c r="H80" t="s">
        <v>60</v>
      </c>
      <c r="I80">
        <v>9.1899999999999996E-2</v>
      </c>
      <c r="J80">
        <v>1.87</v>
      </c>
      <c r="K80">
        <v>49.5</v>
      </c>
      <c r="L80" t="s">
        <v>61</v>
      </c>
      <c r="M80" t="s">
        <v>62</v>
      </c>
      <c r="N80">
        <v>0.58399999999999996</v>
      </c>
      <c r="O80">
        <v>8.31</v>
      </c>
      <c r="P80">
        <v>491</v>
      </c>
      <c r="R80" s="4">
        <v>1</v>
      </c>
      <c r="S80" s="4">
        <v>1</v>
      </c>
      <c r="T80" s="4"/>
      <c r="U80" s="4">
        <f t="shared" si="6"/>
        <v>49.5</v>
      </c>
      <c r="V80" s="4">
        <f t="shared" ref="V80:V143" si="8">IF(R80=1,U80,(U80-6.8))</f>
        <v>49.5</v>
      </c>
      <c r="W80" s="4">
        <f t="shared" ref="W80:W143" si="9">IF(R80=1,U80,(V80*R80))</f>
        <v>49.5</v>
      </c>
      <c r="X80" s="4"/>
      <c r="Y80" s="4"/>
      <c r="Z80" s="7"/>
      <c r="AA80" s="7"/>
      <c r="AB80" s="7"/>
      <c r="AC80" s="7"/>
      <c r="AD80" s="4">
        <v>1</v>
      </c>
      <c r="AE80" s="4"/>
      <c r="AF80" s="4">
        <f t="shared" si="7"/>
        <v>491</v>
      </c>
      <c r="AG80" s="4">
        <f t="shared" ref="AG80:AG143" si="10">IF(R80=1,AF80,(AF80-379))</f>
        <v>491</v>
      </c>
      <c r="AH80" s="4">
        <f t="shared" ref="AH80:AH143" si="11">IF(R80=1,AF80,(AG80*R80))</f>
        <v>491</v>
      </c>
      <c r="AM80" s="7"/>
      <c r="AN80" s="7"/>
      <c r="AO80" s="4"/>
      <c r="AP80" s="4"/>
      <c r="AQ80" s="4"/>
    </row>
    <row r="81" spans="1:70" x14ac:dyDescent="0.2">
      <c r="A81" s="1">
        <v>44210</v>
      </c>
      <c r="B81" t="s">
        <v>212</v>
      </c>
      <c r="C81" t="s">
        <v>51</v>
      </c>
      <c r="D81">
        <v>7</v>
      </c>
      <c r="E81">
        <v>1</v>
      </c>
      <c r="F81">
        <v>1</v>
      </c>
      <c r="G81" t="s">
        <v>59</v>
      </c>
      <c r="H81" t="s">
        <v>60</v>
      </c>
      <c r="I81">
        <v>4.9500000000000002E-2</v>
      </c>
      <c r="J81">
        <v>1.1200000000000001</v>
      </c>
      <c r="K81">
        <v>26.1</v>
      </c>
      <c r="L81" t="s">
        <v>61</v>
      </c>
      <c r="M81" t="s">
        <v>62</v>
      </c>
      <c r="N81">
        <v>0.28100000000000003</v>
      </c>
      <c r="O81">
        <v>4.13</v>
      </c>
      <c r="P81">
        <v>202</v>
      </c>
      <c r="R81" s="4">
        <v>1</v>
      </c>
      <c r="S81" s="4">
        <v>1</v>
      </c>
      <c r="T81" s="4"/>
      <c r="U81" s="4">
        <f t="shared" si="6"/>
        <v>26.1</v>
      </c>
      <c r="V81" s="4">
        <f t="shared" si="8"/>
        <v>26.1</v>
      </c>
      <c r="W81" s="4">
        <f t="shared" si="9"/>
        <v>26.1</v>
      </c>
      <c r="X81" s="5"/>
      <c r="Y81" s="5"/>
      <c r="Z81" s="7"/>
      <c r="AA81" s="7"/>
      <c r="AB81" s="7"/>
      <c r="AC81" s="7"/>
      <c r="AD81" s="4">
        <v>1</v>
      </c>
      <c r="AE81" s="4"/>
      <c r="AF81" s="4">
        <f t="shared" si="7"/>
        <v>202</v>
      </c>
      <c r="AG81" s="4">
        <f t="shared" si="10"/>
        <v>202</v>
      </c>
      <c r="AH81" s="4">
        <f t="shared" si="11"/>
        <v>202</v>
      </c>
      <c r="AI81" s="5"/>
      <c r="AJ81" s="5"/>
      <c r="AO81" s="4"/>
      <c r="AP81" s="4"/>
      <c r="AQ81" s="4"/>
    </row>
    <row r="82" spans="1:70" x14ac:dyDescent="0.2">
      <c r="A82" s="1">
        <v>44210</v>
      </c>
      <c r="B82" t="s">
        <v>212</v>
      </c>
      <c r="C82" t="s">
        <v>55</v>
      </c>
      <c r="D82">
        <v>9</v>
      </c>
      <c r="E82">
        <v>1</v>
      </c>
      <c r="F82">
        <v>1</v>
      </c>
      <c r="G82" t="s">
        <v>59</v>
      </c>
      <c r="H82" t="s">
        <v>60</v>
      </c>
      <c r="I82">
        <v>2.9100000000000001E-2</v>
      </c>
      <c r="J82">
        <v>0.61</v>
      </c>
      <c r="K82">
        <v>9.89</v>
      </c>
      <c r="L82" t="s">
        <v>61</v>
      </c>
      <c r="M82" t="s">
        <v>62</v>
      </c>
      <c r="N82">
        <v>0.182</v>
      </c>
      <c r="O82">
        <v>2.72</v>
      </c>
      <c r="P82">
        <v>103</v>
      </c>
      <c r="R82" s="4">
        <v>1</v>
      </c>
      <c r="S82" s="4">
        <v>1</v>
      </c>
      <c r="T82" s="4"/>
      <c r="U82" s="4">
        <f t="shared" si="6"/>
        <v>9.89</v>
      </c>
      <c r="V82" s="4">
        <f t="shared" si="8"/>
        <v>9.89</v>
      </c>
      <c r="W82" s="4">
        <f t="shared" si="9"/>
        <v>9.89</v>
      </c>
      <c r="X82" s="5"/>
      <c r="Y82" s="5"/>
      <c r="Z82" s="7"/>
      <c r="AA82" s="7"/>
      <c r="AB82" s="4"/>
      <c r="AC82" s="4"/>
      <c r="AD82" s="4">
        <v>1</v>
      </c>
      <c r="AE82" s="4"/>
      <c r="AF82" s="4">
        <f t="shared" si="7"/>
        <v>103</v>
      </c>
      <c r="AG82" s="4">
        <f t="shared" si="10"/>
        <v>103</v>
      </c>
      <c r="AH82" s="4">
        <f t="shared" si="11"/>
        <v>103</v>
      </c>
      <c r="AK82" s="7"/>
      <c r="AL82" s="7"/>
      <c r="AO82" s="4"/>
      <c r="AP82" s="4"/>
      <c r="AQ82" s="4"/>
    </row>
    <row r="83" spans="1:70" x14ac:dyDescent="0.2">
      <c r="A83" s="1">
        <v>44210</v>
      </c>
      <c r="B83" t="s">
        <v>212</v>
      </c>
      <c r="C83" t="s">
        <v>56</v>
      </c>
      <c r="D83">
        <v>11</v>
      </c>
      <c r="E83">
        <v>1</v>
      </c>
      <c r="F83">
        <v>1</v>
      </c>
      <c r="G83" t="s">
        <v>59</v>
      </c>
      <c r="H83" t="s">
        <v>60</v>
      </c>
      <c r="I83">
        <v>2.5000000000000001E-2</v>
      </c>
      <c r="J83">
        <v>0.44800000000000001</v>
      </c>
      <c r="K83">
        <v>4.6900000000000004</v>
      </c>
      <c r="L83" t="s">
        <v>61</v>
      </c>
      <c r="M83" t="s">
        <v>62</v>
      </c>
      <c r="N83">
        <v>0.15</v>
      </c>
      <c r="O83">
        <v>2.25</v>
      </c>
      <c r="P83">
        <v>69.5</v>
      </c>
      <c r="R83" s="4">
        <v>1</v>
      </c>
      <c r="S83" s="4">
        <v>1</v>
      </c>
      <c r="T83" s="4"/>
      <c r="U83" s="4">
        <f t="shared" si="6"/>
        <v>4.6900000000000004</v>
      </c>
      <c r="V83" s="4">
        <f t="shared" si="8"/>
        <v>4.6900000000000004</v>
      </c>
      <c r="W83" s="4">
        <f t="shared" si="9"/>
        <v>4.6900000000000004</v>
      </c>
      <c r="X83" s="5"/>
      <c r="Y83" s="5"/>
      <c r="Z83" s="4"/>
      <c r="AA83" s="4"/>
      <c r="AB83" s="5"/>
      <c r="AC83" s="5"/>
      <c r="AD83" s="4">
        <v>1</v>
      </c>
      <c r="AE83" s="4"/>
      <c r="AF83" s="4">
        <f t="shared" si="7"/>
        <v>69.5</v>
      </c>
      <c r="AG83" s="4">
        <f t="shared" si="10"/>
        <v>69.5</v>
      </c>
      <c r="AH83" s="4">
        <f t="shared" si="11"/>
        <v>69.5</v>
      </c>
      <c r="AM83" s="7"/>
      <c r="AN83" s="7"/>
      <c r="AO83" s="4"/>
      <c r="AP83" s="4"/>
      <c r="AQ83" s="4"/>
    </row>
    <row r="84" spans="1:70" x14ac:dyDescent="0.2">
      <c r="A84" s="1">
        <v>44210</v>
      </c>
      <c r="B84" t="s">
        <v>212</v>
      </c>
      <c r="C84" t="s">
        <v>57</v>
      </c>
      <c r="D84">
        <v>13</v>
      </c>
      <c r="E84">
        <v>1</v>
      </c>
      <c r="F84">
        <v>1</v>
      </c>
      <c r="G84" t="s">
        <v>59</v>
      </c>
      <c r="H84" t="s">
        <v>60</v>
      </c>
      <c r="I84">
        <v>2.07E-2</v>
      </c>
      <c r="J84">
        <v>0.35299999999999998</v>
      </c>
      <c r="K84">
        <v>1.65</v>
      </c>
      <c r="L84" t="s">
        <v>61</v>
      </c>
      <c r="M84" t="s">
        <v>62</v>
      </c>
      <c r="N84">
        <v>0.111</v>
      </c>
      <c r="O84">
        <v>1.69</v>
      </c>
      <c r="P84">
        <v>29</v>
      </c>
      <c r="R84" s="4">
        <v>1</v>
      </c>
      <c r="S84" s="4">
        <v>1</v>
      </c>
      <c r="T84" s="4"/>
      <c r="U84" s="4">
        <f t="shared" si="6"/>
        <v>1.65</v>
      </c>
      <c r="V84" s="4">
        <f t="shared" si="8"/>
        <v>1.65</v>
      </c>
      <c r="W84" s="4">
        <f t="shared" si="9"/>
        <v>1.65</v>
      </c>
      <c r="X84" s="5"/>
      <c r="Y84" s="5"/>
      <c r="Z84" s="7"/>
      <c r="AA84" s="7"/>
      <c r="AB84" s="5"/>
      <c r="AC84" s="5"/>
      <c r="AD84" s="4">
        <v>1</v>
      </c>
      <c r="AE84" s="4"/>
      <c r="AF84" s="4">
        <f t="shared" si="7"/>
        <v>29</v>
      </c>
      <c r="AG84" s="4">
        <f t="shared" si="10"/>
        <v>29</v>
      </c>
      <c r="AH84" s="4">
        <f t="shared" si="11"/>
        <v>29</v>
      </c>
      <c r="AI84" s="5"/>
      <c r="AJ84" s="5"/>
      <c r="AO84" s="4"/>
      <c r="AP84" s="4"/>
      <c r="AQ84" s="4"/>
    </row>
    <row r="85" spans="1:70" x14ac:dyDescent="0.2">
      <c r="A85" s="1">
        <v>44210</v>
      </c>
      <c r="B85" t="s">
        <v>212</v>
      </c>
      <c r="C85" t="s">
        <v>58</v>
      </c>
      <c r="D85">
        <v>15</v>
      </c>
      <c r="E85">
        <v>1</v>
      </c>
      <c r="F85">
        <v>1</v>
      </c>
      <c r="G85" t="s">
        <v>59</v>
      </c>
      <c r="H85" t="s">
        <v>60</v>
      </c>
      <c r="I85">
        <v>2.1000000000000001E-2</v>
      </c>
      <c r="J85">
        <v>0.35299999999999998</v>
      </c>
      <c r="K85">
        <v>1.66</v>
      </c>
      <c r="L85" t="s">
        <v>61</v>
      </c>
      <c r="M85" t="s">
        <v>62</v>
      </c>
      <c r="N85">
        <v>7.9899999999999999E-2</v>
      </c>
      <c r="O85">
        <v>1.32</v>
      </c>
      <c r="P85">
        <v>2.88</v>
      </c>
      <c r="R85" s="4">
        <v>1</v>
      </c>
      <c r="S85" s="4">
        <v>1</v>
      </c>
      <c r="T85" s="4"/>
      <c r="U85" s="4">
        <f t="shared" si="6"/>
        <v>1.66</v>
      </c>
      <c r="V85" s="4">
        <f t="shared" si="8"/>
        <v>1.66</v>
      </c>
      <c r="W85" s="4">
        <f t="shared" si="9"/>
        <v>1.66</v>
      </c>
      <c r="Z85" s="7"/>
      <c r="AA85" s="7"/>
      <c r="AD85" s="4">
        <v>1</v>
      </c>
      <c r="AE85" s="4"/>
      <c r="AF85" s="4">
        <f t="shared" si="7"/>
        <v>2.88</v>
      </c>
      <c r="AG85" s="4">
        <f t="shared" si="10"/>
        <v>2.88</v>
      </c>
      <c r="AH85" s="4">
        <f t="shared" si="11"/>
        <v>2.88</v>
      </c>
      <c r="AO85" s="4"/>
      <c r="AP85" s="4"/>
      <c r="AQ85" s="4"/>
    </row>
    <row r="86" spans="1:70" x14ac:dyDescent="0.2">
      <c r="A86" s="1">
        <v>44210</v>
      </c>
      <c r="B86" t="s">
        <v>212</v>
      </c>
      <c r="C86" t="s">
        <v>102</v>
      </c>
      <c r="D86" t="s">
        <v>12</v>
      </c>
      <c r="E86">
        <v>1</v>
      </c>
      <c r="F86">
        <v>1</v>
      </c>
      <c r="G86" t="s">
        <v>59</v>
      </c>
      <c r="H86" t="s">
        <v>60</v>
      </c>
      <c r="I86">
        <v>0.126</v>
      </c>
      <c r="J86">
        <v>1.54</v>
      </c>
      <c r="K86">
        <v>39.299999999999997</v>
      </c>
      <c r="L86" t="s">
        <v>61</v>
      </c>
      <c r="M86" t="s">
        <v>62</v>
      </c>
      <c r="N86">
        <v>1.6</v>
      </c>
      <c r="O86">
        <v>23.1</v>
      </c>
      <c r="P86">
        <v>1420</v>
      </c>
      <c r="Q86" s="4">
        <f>100*O86/O87</f>
        <v>88.84615384615384</v>
      </c>
      <c r="R86" s="4">
        <v>1</v>
      </c>
      <c r="S86" s="4">
        <v>1</v>
      </c>
      <c r="T86" s="4"/>
      <c r="U86" s="4">
        <f t="shared" si="6"/>
        <v>39.299999999999997</v>
      </c>
      <c r="V86" s="4">
        <f t="shared" si="8"/>
        <v>39.299999999999997</v>
      </c>
      <c r="W86" s="4">
        <f t="shared" si="9"/>
        <v>39.299999999999997</v>
      </c>
      <c r="X86" s="5"/>
      <c r="Y86" s="5"/>
      <c r="AB86" s="7"/>
      <c r="AC86" s="7"/>
      <c r="AD86" s="4">
        <v>1</v>
      </c>
      <c r="AE86" s="4"/>
      <c r="AF86" s="4">
        <f t="shared" si="7"/>
        <v>1420</v>
      </c>
      <c r="AG86" s="4">
        <f t="shared" si="10"/>
        <v>1420</v>
      </c>
      <c r="AH86" s="4">
        <f t="shared" si="11"/>
        <v>1420</v>
      </c>
      <c r="AI86" s="5"/>
      <c r="AJ86" s="5"/>
      <c r="AK86" s="7"/>
      <c r="AL86" s="7"/>
      <c r="AM86" s="7"/>
      <c r="AN86" s="7"/>
      <c r="AO86" s="4"/>
      <c r="AP86" s="4"/>
      <c r="AQ86" s="4"/>
    </row>
    <row r="87" spans="1:70" x14ac:dyDescent="0.2">
      <c r="A87" s="1">
        <v>44210</v>
      </c>
      <c r="B87" t="s">
        <v>212</v>
      </c>
      <c r="C87" t="s">
        <v>103</v>
      </c>
      <c r="D87" t="s">
        <v>13</v>
      </c>
      <c r="E87">
        <v>1</v>
      </c>
      <c r="F87">
        <v>1</v>
      </c>
      <c r="G87" t="s">
        <v>59</v>
      </c>
      <c r="H87" t="s">
        <v>60</v>
      </c>
      <c r="I87">
        <v>2.92</v>
      </c>
      <c r="J87">
        <v>50.2</v>
      </c>
      <c r="K87">
        <v>488</v>
      </c>
      <c r="L87" t="s">
        <v>61</v>
      </c>
      <c r="M87" t="s">
        <v>62</v>
      </c>
      <c r="N87">
        <v>1.84</v>
      </c>
      <c r="O87">
        <v>26</v>
      </c>
      <c r="P87">
        <v>1590</v>
      </c>
      <c r="R87" s="4">
        <v>1</v>
      </c>
      <c r="S87" s="4">
        <v>1</v>
      </c>
      <c r="T87" s="4"/>
      <c r="U87" s="4">
        <f t="shared" si="6"/>
        <v>488</v>
      </c>
      <c r="V87" s="4">
        <f t="shared" si="8"/>
        <v>488</v>
      </c>
      <c r="W87" s="4">
        <f t="shared" si="9"/>
        <v>488</v>
      </c>
      <c r="X87" s="5"/>
      <c r="Y87" s="5"/>
      <c r="Z87" s="7"/>
      <c r="AA87" s="7"/>
      <c r="AD87" s="4">
        <v>1</v>
      </c>
      <c r="AE87" s="4"/>
      <c r="AF87" s="4">
        <f t="shared" si="7"/>
        <v>1590</v>
      </c>
      <c r="AG87" s="4">
        <f t="shared" si="10"/>
        <v>1590</v>
      </c>
      <c r="AH87" s="4">
        <f t="shared" si="11"/>
        <v>1590</v>
      </c>
      <c r="AI87" s="5"/>
      <c r="AJ87" s="5"/>
      <c r="AK87" s="7"/>
      <c r="AL87" s="7"/>
      <c r="AM87" s="7"/>
      <c r="AN87" s="7"/>
      <c r="AO87" s="4"/>
      <c r="AP87" s="4"/>
      <c r="AQ87" s="4"/>
    </row>
    <row r="88" spans="1:70" x14ac:dyDescent="0.2">
      <c r="A88" s="1">
        <v>44210</v>
      </c>
      <c r="B88" t="s">
        <v>212</v>
      </c>
      <c r="C88" t="s">
        <v>128</v>
      </c>
      <c r="D88">
        <v>71</v>
      </c>
      <c r="E88">
        <v>1</v>
      </c>
      <c r="F88">
        <v>1</v>
      </c>
      <c r="G88" t="s">
        <v>59</v>
      </c>
      <c r="H88" t="s">
        <v>60</v>
      </c>
      <c r="I88">
        <v>7.17E-2</v>
      </c>
      <c r="J88">
        <v>1.66</v>
      </c>
      <c r="K88">
        <v>43.1</v>
      </c>
      <c r="L88" t="s">
        <v>61</v>
      </c>
      <c r="M88" t="s">
        <v>62</v>
      </c>
      <c r="N88">
        <v>0.24399999999999999</v>
      </c>
      <c r="O88">
        <v>3.59</v>
      </c>
      <c r="P88">
        <v>165</v>
      </c>
      <c r="Q88" s="4"/>
      <c r="R88" s="4">
        <v>1</v>
      </c>
      <c r="S88" s="4">
        <v>1</v>
      </c>
      <c r="T88" s="4"/>
      <c r="U88" s="4">
        <f t="shared" si="6"/>
        <v>43.1</v>
      </c>
      <c r="V88" s="4">
        <f t="shared" si="8"/>
        <v>43.1</v>
      </c>
      <c r="W88" s="4">
        <f t="shared" si="9"/>
        <v>43.1</v>
      </c>
      <c r="X88" s="5"/>
      <c r="Y88" s="5"/>
      <c r="AB88" s="7"/>
      <c r="AC88" s="7"/>
      <c r="AD88" s="4">
        <v>1</v>
      </c>
      <c r="AE88" s="4"/>
      <c r="AF88" s="4">
        <f t="shared" si="7"/>
        <v>165</v>
      </c>
      <c r="AG88" s="4">
        <f t="shared" si="10"/>
        <v>165</v>
      </c>
      <c r="AH88" s="4">
        <f t="shared" si="11"/>
        <v>165</v>
      </c>
      <c r="AI88" s="5"/>
      <c r="AJ88" s="5"/>
      <c r="AK88" s="7"/>
      <c r="AL88" s="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A89" s="1">
        <v>44210</v>
      </c>
      <c r="B89" t="s">
        <v>212</v>
      </c>
      <c r="C89" t="s">
        <v>129</v>
      </c>
      <c r="D89">
        <v>72</v>
      </c>
      <c r="E89">
        <v>1</v>
      </c>
      <c r="F89">
        <v>1</v>
      </c>
      <c r="G89" t="s">
        <v>59</v>
      </c>
      <c r="H89" t="s">
        <v>60</v>
      </c>
      <c r="I89">
        <v>3.4099999999999998E-2</v>
      </c>
      <c r="J89">
        <v>0.78200000000000003</v>
      </c>
      <c r="K89">
        <v>15.4</v>
      </c>
      <c r="L89" t="s">
        <v>61</v>
      </c>
      <c r="M89" t="s">
        <v>62</v>
      </c>
      <c r="N89">
        <v>0.311</v>
      </c>
      <c r="O89">
        <v>4.57</v>
      </c>
      <c r="P89">
        <v>233</v>
      </c>
      <c r="Q89" s="4"/>
      <c r="R89" s="4">
        <v>1</v>
      </c>
      <c r="S89" s="4">
        <v>1</v>
      </c>
      <c r="T89" s="4"/>
      <c r="U89" s="4">
        <f t="shared" si="6"/>
        <v>15.4</v>
      </c>
      <c r="V89" s="4">
        <f t="shared" si="8"/>
        <v>15.4</v>
      </c>
      <c r="W89" s="4">
        <f t="shared" si="9"/>
        <v>15.4</v>
      </c>
      <c r="AD89" s="4">
        <v>1</v>
      </c>
      <c r="AE89" s="4"/>
      <c r="AF89" s="4">
        <f t="shared" si="7"/>
        <v>233</v>
      </c>
      <c r="AG89" s="4">
        <f t="shared" si="10"/>
        <v>233</v>
      </c>
      <c r="AH89" s="4">
        <f t="shared" si="11"/>
        <v>233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A90" s="1">
        <v>44210</v>
      </c>
      <c r="B90" t="s">
        <v>212</v>
      </c>
      <c r="C90" t="s">
        <v>130</v>
      </c>
      <c r="D90">
        <v>73</v>
      </c>
      <c r="E90">
        <v>1</v>
      </c>
      <c r="F90">
        <v>1</v>
      </c>
      <c r="G90" t="s">
        <v>59</v>
      </c>
      <c r="H90" t="s">
        <v>60</v>
      </c>
      <c r="I90">
        <v>7.1099999999999997E-2</v>
      </c>
      <c r="J90">
        <v>1.5</v>
      </c>
      <c r="K90">
        <v>37.9</v>
      </c>
      <c r="L90" t="s">
        <v>61</v>
      </c>
      <c r="M90" t="s">
        <v>62</v>
      </c>
      <c r="N90">
        <v>0.38400000000000001</v>
      </c>
      <c r="O90">
        <v>5.53</v>
      </c>
      <c r="P90">
        <v>300</v>
      </c>
      <c r="R90" s="4">
        <v>1</v>
      </c>
      <c r="S90" s="4">
        <v>1</v>
      </c>
      <c r="T90" s="4"/>
      <c r="U90" s="4">
        <f t="shared" si="6"/>
        <v>37.9</v>
      </c>
      <c r="V90" s="4">
        <f t="shared" si="8"/>
        <v>37.9</v>
      </c>
      <c r="W90" s="4">
        <f t="shared" si="9"/>
        <v>37.9</v>
      </c>
      <c r="AD90" s="4">
        <v>1</v>
      </c>
      <c r="AE90" s="4"/>
      <c r="AF90" s="4">
        <f t="shared" si="7"/>
        <v>300</v>
      </c>
      <c r="AG90" s="4">
        <f t="shared" si="10"/>
        <v>300</v>
      </c>
      <c r="AH90" s="4">
        <f t="shared" si="11"/>
        <v>300</v>
      </c>
      <c r="AI90" s="5"/>
      <c r="AJ90" s="5"/>
      <c r="AK90" s="7"/>
      <c r="AL90" s="7"/>
      <c r="AM90" s="4"/>
      <c r="AN90" s="4"/>
      <c r="AO90" s="4"/>
      <c r="AP90" s="4"/>
      <c r="AQ90" s="4"/>
    </row>
    <row r="91" spans="1:70" x14ac:dyDescent="0.2">
      <c r="A91" s="1">
        <v>44210</v>
      </c>
      <c r="B91" t="s">
        <v>212</v>
      </c>
      <c r="C91" t="s">
        <v>131</v>
      </c>
      <c r="D91">
        <v>74</v>
      </c>
      <c r="E91">
        <v>1</v>
      </c>
      <c r="F91">
        <v>1</v>
      </c>
      <c r="G91" t="s">
        <v>59</v>
      </c>
      <c r="H91" t="s">
        <v>60</v>
      </c>
      <c r="I91">
        <v>4.6300000000000001E-2</v>
      </c>
      <c r="J91">
        <v>1.08</v>
      </c>
      <c r="K91">
        <v>24.8</v>
      </c>
      <c r="L91" t="s">
        <v>61</v>
      </c>
      <c r="M91" t="s">
        <v>62</v>
      </c>
      <c r="N91">
        <v>1.93</v>
      </c>
      <c r="O91">
        <v>26.9</v>
      </c>
      <c r="P91">
        <v>1640</v>
      </c>
      <c r="R91" s="4">
        <v>1</v>
      </c>
      <c r="S91" s="4">
        <v>1</v>
      </c>
      <c r="T91" s="4"/>
      <c r="U91" s="4">
        <f t="shared" si="6"/>
        <v>24.8</v>
      </c>
      <c r="V91" s="4">
        <f t="shared" si="8"/>
        <v>24.8</v>
      </c>
      <c r="W91" s="4">
        <f t="shared" si="9"/>
        <v>24.8</v>
      </c>
      <c r="AD91" s="4">
        <v>1</v>
      </c>
      <c r="AE91" s="4"/>
      <c r="AF91" s="4">
        <f t="shared" si="7"/>
        <v>1640</v>
      </c>
      <c r="AG91" s="4">
        <f t="shared" si="10"/>
        <v>1640</v>
      </c>
      <c r="AH91" s="4">
        <f t="shared" si="11"/>
        <v>1640</v>
      </c>
      <c r="AK91" s="7"/>
      <c r="AL91" s="7"/>
      <c r="AO91" s="4"/>
      <c r="AP91" s="4"/>
      <c r="AQ91" s="4"/>
    </row>
    <row r="92" spans="1:70" x14ac:dyDescent="0.2">
      <c r="A92" s="1">
        <v>44210</v>
      </c>
      <c r="B92" t="s">
        <v>212</v>
      </c>
      <c r="C92" t="s">
        <v>132</v>
      </c>
      <c r="D92">
        <v>75</v>
      </c>
      <c r="E92">
        <v>1</v>
      </c>
      <c r="F92">
        <v>1</v>
      </c>
      <c r="G92" t="s">
        <v>59</v>
      </c>
      <c r="H92" t="s">
        <v>60</v>
      </c>
      <c r="I92">
        <v>7.1300000000000002E-2</v>
      </c>
      <c r="J92">
        <v>1.52</v>
      </c>
      <c r="K92">
        <v>38.700000000000003</v>
      </c>
      <c r="L92" t="s">
        <v>61</v>
      </c>
      <c r="M92" t="s">
        <v>62</v>
      </c>
      <c r="N92">
        <v>0.88600000000000001</v>
      </c>
      <c r="O92">
        <v>12.6</v>
      </c>
      <c r="P92">
        <v>775</v>
      </c>
      <c r="R92" s="4">
        <v>1</v>
      </c>
      <c r="S92" s="4">
        <v>1</v>
      </c>
      <c r="T92" s="4"/>
      <c r="U92" s="4">
        <f t="shared" si="6"/>
        <v>38.700000000000003</v>
      </c>
      <c r="V92" s="4">
        <f t="shared" si="8"/>
        <v>38.700000000000003</v>
      </c>
      <c r="W92" s="4">
        <f t="shared" si="9"/>
        <v>38.700000000000003</v>
      </c>
      <c r="X92" s="5"/>
      <c r="Y92" s="5"/>
      <c r="Z92" s="7"/>
      <c r="AA92" s="7"/>
      <c r="AD92" s="4">
        <v>1</v>
      </c>
      <c r="AE92" s="4"/>
      <c r="AF92" s="4">
        <f t="shared" si="7"/>
        <v>775</v>
      </c>
      <c r="AG92" s="4">
        <f t="shared" si="10"/>
        <v>775</v>
      </c>
      <c r="AH92" s="4">
        <f t="shared" si="11"/>
        <v>775</v>
      </c>
      <c r="AK92" s="7"/>
      <c r="AL92" s="7"/>
      <c r="AM92" s="7"/>
      <c r="AN92" s="7"/>
      <c r="AO92" s="4"/>
      <c r="AP92" s="4"/>
      <c r="AQ92" s="4"/>
    </row>
    <row r="93" spans="1:70" x14ac:dyDescent="0.2">
      <c r="A93" s="1">
        <v>44210</v>
      </c>
      <c r="B93" t="s">
        <v>212</v>
      </c>
      <c r="C93" t="s">
        <v>133</v>
      </c>
      <c r="D93">
        <v>76</v>
      </c>
      <c r="E93">
        <v>1</v>
      </c>
      <c r="F93">
        <v>1</v>
      </c>
      <c r="G93" t="s">
        <v>59</v>
      </c>
      <c r="H93" t="s">
        <v>60</v>
      </c>
      <c r="I93">
        <v>4.2799999999999998E-2</v>
      </c>
      <c r="J93">
        <v>0.98099999999999998</v>
      </c>
      <c r="K93">
        <v>21.7</v>
      </c>
      <c r="L93" t="s">
        <v>61</v>
      </c>
      <c r="M93" t="s">
        <v>62</v>
      </c>
      <c r="N93">
        <v>0.35699999999999998</v>
      </c>
      <c r="O93">
        <v>5.19</v>
      </c>
      <c r="P93">
        <v>276</v>
      </c>
      <c r="R93" s="4">
        <v>1</v>
      </c>
      <c r="S93" s="4">
        <v>1</v>
      </c>
      <c r="T93" s="4"/>
      <c r="U93" s="4">
        <f t="shared" si="6"/>
        <v>21.7</v>
      </c>
      <c r="V93" s="4">
        <f t="shared" si="8"/>
        <v>21.7</v>
      </c>
      <c r="W93" s="4">
        <f t="shared" si="9"/>
        <v>21.7</v>
      </c>
      <c r="AD93" s="4">
        <v>1</v>
      </c>
      <c r="AE93" s="4"/>
      <c r="AF93" s="4">
        <f t="shared" si="7"/>
        <v>276</v>
      </c>
      <c r="AG93" s="4">
        <f t="shared" si="10"/>
        <v>276</v>
      </c>
      <c r="AH93" s="4">
        <f t="shared" si="11"/>
        <v>276</v>
      </c>
      <c r="AI93" s="5"/>
      <c r="AJ93" s="5"/>
      <c r="AO93" s="4"/>
      <c r="AP93" s="4"/>
      <c r="AQ93" s="4"/>
    </row>
    <row r="94" spans="1:70" x14ac:dyDescent="0.2">
      <c r="A94" s="1">
        <v>44210</v>
      </c>
      <c r="B94" t="s">
        <v>212</v>
      </c>
      <c r="C94" t="s">
        <v>134</v>
      </c>
      <c r="D94">
        <v>77</v>
      </c>
      <c r="E94">
        <v>1</v>
      </c>
      <c r="F94">
        <v>1</v>
      </c>
      <c r="G94" t="s">
        <v>59</v>
      </c>
      <c r="H94" t="s">
        <v>60</v>
      </c>
      <c r="I94">
        <v>8.8900000000000007E-2</v>
      </c>
      <c r="J94">
        <v>1.99</v>
      </c>
      <c r="K94">
        <v>53.3</v>
      </c>
      <c r="L94" t="s">
        <v>61</v>
      </c>
      <c r="M94" t="s">
        <v>62</v>
      </c>
      <c r="N94">
        <v>0.40200000000000002</v>
      </c>
      <c r="O94">
        <v>5.8</v>
      </c>
      <c r="P94">
        <v>319</v>
      </c>
      <c r="R94" s="4">
        <v>1</v>
      </c>
      <c r="S94" s="4">
        <v>1</v>
      </c>
      <c r="T94" s="4"/>
      <c r="U94" s="4">
        <f t="shared" si="6"/>
        <v>53.3</v>
      </c>
      <c r="V94" s="4">
        <f t="shared" si="8"/>
        <v>53.3</v>
      </c>
      <c r="W94" s="4">
        <f t="shared" si="9"/>
        <v>53.3</v>
      </c>
      <c r="X94" s="5"/>
      <c r="Y94" s="5"/>
      <c r="Z94" s="7"/>
      <c r="AA94" s="7"/>
      <c r="AB94" s="7"/>
      <c r="AC94" s="7"/>
      <c r="AD94" s="4">
        <v>1</v>
      </c>
      <c r="AE94" s="4"/>
      <c r="AF94" s="4">
        <f t="shared" si="7"/>
        <v>319</v>
      </c>
      <c r="AG94" s="4">
        <f t="shared" si="10"/>
        <v>319</v>
      </c>
      <c r="AH94" s="4">
        <f t="shared" si="11"/>
        <v>319</v>
      </c>
      <c r="AM94" s="7"/>
      <c r="AN94" s="7"/>
      <c r="AO94" s="4"/>
      <c r="AP94" s="4"/>
      <c r="AQ94" s="4"/>
    </row>
    <row r="95" spans="1:70" x14ac:dyDescent="0.2">
      <c r="A95" s="1">
        <v>44210</v>
      </c>
      <c r="B95" t="s">
        <v>212</v>
      </c>
      <c r="C95" t="s">
        <v>135</v>
      </c>
      <c r="D95">
        <v>78</v>
      </c>
      <c r="E95">
        <v>1</v>
      </c>
      <c r="F95">
        <v>1</v>
      </c>
      <c r="G95" t="s">
        <v>59</v>
      </c>
      <c r="H95" t="s">
        <v>60</v>
      </c>
      <c r="I95">
        <v>6.6900000000000001E-2</v>
      </c>
      <c r="J95">
        <v>1.46</v>
      </c>
      <c r="K95">
        <v>36.799999999999997</v>
      </c>
      <c r="L95" t="s">
        <v>61</v>
      </c>
      <c r="M95" t="s">
        <v>62</v>
      </c>
      <c r="N95">
        <v>2.06</v>
      </c>
      <c r="O95">
        <v>28.9</v>
      </c>
      <c r="P95">
        <v>1760</v>
      </c>
      <c r="R95" s="4">
        <v>1</v>
      </c>
      <c r="S95" s="4">
        <v>1</v>
      </c>
      <c r="T95" s="4"/>
      <c r="U95" s="4">
        <f t="shared" si="6"/>
        <v>36.799999999999997</v>
      </c>
      <c r="V95" s="4">
        <f t="shared" si="8"/>
        <v>36.799999999999997</v>
      </c>
      <c r="W95" s="4">
        <f t="shared" si="9"/>
        <v>36.799999999999997</v>
      </c>
      <c r="X95" s="5"/>
      <c r="Y95" s="5"/>
      <c r="Z95" s="7"/>
      <c r="AA95" s="7"/>
      <c r="AB95" s="7"/>
      <c r="AC95" s="7"/>
      <c r="AD95" s="4">
        <v>1</v>
      </c>
      <c r="AE95" s="4"/>
      <c r="AF95" s="4">
        <f t="shared" si="7"/>
        <v>1760</v>
      </c>
      <c r="AG95" s="4">
        <f t="shared" si="10"/>
        <v>1760</v>
      </c>
      <c r="AH95" s="4">
        <f t="shared" si="11"/>
        <v>1760</v>
      </c>
      <c r="AK95" s="7"/>
      <c r="AL95" s="7"/>
      <c r="AO95" s="4"/>
      <c r="AP95" s="4"/>
      <c r="AQ95" s="4"/>
    </row>
    <row r="96" spans="1:70" x14ac:dyDescent="0.2">
      <c r="A96" s="1">
        <v>44210</v>
      </c>
      <c r="B96" t="s">
        <v>212</v>
      </c>
      <c r="C96" t="s">
        <v>136</v>
      </c>
      <c r="D96">
        <v>79</v>
      </c>
      <c r="E96">
        <v>1</v>
      </c>
      <c r="F96">
        <v>1</v>
      </c>
      <c r="G96" t="s">
        <v>59</v>
      </c>
      <c r="H96" t="s">
        <v>60</v>
      </c>
      <c r="I96">
        <v>4.2000000000000003E-2</v>
      </c>
      <c r="J96">
        <v>0.90300000000000002</v>
      </c>
      <c r="K96">
        <v>19.3</v>
      </c>
      <c r="L96" t="s">
        <v>61</v>
      </c>
      <c r="M96" t="s">
        <v>62</v>
      </c>
      <c r="N96">
        <v>0.23699999999999999</v>
      </c>
      <c r="O96">
        <v>3.49</v>
      </c>
      <c r="P96">
        <v>157</v>
      </c>
      <c r="R96" s="4">
        <v>1</v>
      </c>
      <c r="S96" s="4">
        <v>1</v>
      </c>
      <c r="T96" s="4"/>
      <c r="U96" s="4">
        <f t="shared" si="6"/>
        <v>19.3</v>
      </c>
      <c r="V96" s="4">
        <f t="shared" si="8"/>
        <v>19.3</v>
      </c>
      <c r="W96" s="4">
        <f t="shared" si="9"/>
        <v>19.3</v>
      </c>
      <c r="X96" s="5"/>
      <c r="Y96" s="5"/>
      <c r="Z96" s="7"/>
      <c r="AA96" s="7"/>
      <c r="AB96" s="4"/>
      <c r="AC96" s="4"/>
      <c r="AD96" s="4">
        <v>1</v>
      </c>
      <c r="AE96" s="4"/>
      <c r="AF96" s="4">
        <f t="shared" si="7"/>
        <v>157</v>
      </c>
      <c r="AG96" s="4">
        <f t="shared" si="10"/>
        <v>157</v>
      </c>
      <c r="AH96" s="4">
        <f t="shared" si="11"/>
        <v>157</v>
      </c>
      <c r="AI96" s="5"/>
      <c r="AJ96" s="5"/>
      <c r="AM96" s="7"/>
      <c r="AN96" s="7"/>
      <c r="AO96" s="4"/>
      <c r="AP96" s="4"/>
      <c r="AQ96" s="4"/>
    </row>
    <row r="97" spans="1:70" x14ac:dyDescent="0.2">
      <c r="A97" s="1">
        <v>44210</v>
      </c>
      <c r="B97" t="s">
        <v>212</v>
      </c>
      <c r="C97" t="s">
        <v>137</v>
      </c>
      <c r="D97">
        <v>80</v>
      </c>
      <c r="E97">
        <v>1</v>
      </c>
      <c r="F97">
        <v>1</v>
      </c>
      <c r="G97" t="s">
        <v>59</v>
      </c>
      <c r="H97" t="s">
        <v>60</v>
      </c>
      <c r="I97">
        <v>2.76E-2</v>
      </c>
      <c r="J97">
        <v>0.55900000000000005</v>
      </c>
      <c r="K97">
        <v>8.27</v>
      </c>
      <c r="L97" t="s">
        <v>61</v>
      </c>
      <c r="M97" t="s">
        <v>62</v>
      </c>
      <c r="N97">
        <v>0.16800000000000001</v>
      </c>
      <c r="O97">
        <v>2.5299999999999998</v>
      </c>
      <c r="P97">
        <v>89.3</v>
      </c>
      <c r="R97" s="4">
        <v>1</v>
      </c>
      <c r="S97" s="4">
        <v>1</v>
      </c>
      <c r="T97" s="4"/>
      <c r="U97" s="4">
        <f t="shared" si="6"/>
        <v>8.27</v>
      </c>
      <c r="V97" s="4">
        <f t="shared" si="8"/>
        <v>8.27</v>
      </c>
      <c r="W97" s="4">
        <f t="shared" si="9"/>
        <v>8.27</v>
      </c>
      <c r="X97" s="5"/>
      <c r="Y97" s="5"/>
      <c r="Z97" s="7"/>
      <c r="AA97" s="7"/>
      <c r="AB97" s="5"/>
      <c r="AC97" s="5"/>
      <c r="AD97" s="4">
        <v>1</v>
      </c>
      <c r="AE97" s="4"/>
      <c r="AF97" s="4">
        <f t="shared" si="7"/>
        <v>89.3</v>
      </c>
      <c r="AG97" s="4">
        <f t="shared" si="10"/>
        <v>89.3</v>
      </c>
      <c r="AH97" s="4">
        <f t="shared" si="11"/>
        <v>89.3</v>
      </c>
      <c r="AO97" s="4"/>
      <c r="AP97" s="4"/>
      <c r="AQ97" s="4"/>
    </row>
    <row r="98" spans="1:70" x14ac:dyDescent="0.2">
      <c r="A98" s="1">
        <v>44210</v>
      </c>
      <c r="B98" t="s">
        <v>212</v>
      </c>
      <c r="C98" t="s">
        <v>138</v>
      </c>
      <c r="D98">
        <v>81</v>
      </c>
      <c r="E98">
        <v>1</v>
      </c>
      <c r="F98">
        <v>1</v>
      </c>
      <c r="G98" t="s">
        <v>59</v>
      </c>
      <c r="H98" t="s">
        <v>60</v>
      </c>
      <c r="I98">
        <v>7.2999999999999995E-2</v>
      </c>
      <c r="J98">
        <v>1.6</v>
      </c>
      <c r="K98">
        <v>41.1</v>
      </c>
      <c r="L98" t="s">
        <v>61</v>
      </c>
      <c r="M98" t="s">
        <v>62</v>
      </c>
      <c r="N98">
        <v>0.90800000000000003</v>
      </c>
      <c r="O98">
        <v>12.9</v>
      </c>
      <c r="P98">
        <v>796</v>
      </c>
      <c r="R98" s="4">
        <v>1</v>
      </c>
      <c r="S98" s="4">
        <v>1</v>
      </c>
      <c r="T98" s="4"/>
      <c r="U98" s="4">
        <f t="shared" si="6"/>
        <v>41.1</v>
      </c>
      <c r="V98" s="4">
        <f t="shared" si="8"/>
        <v>41.1</v>
      </c>
      <c r="W98" s="4">
        <f t="shared" si="9"/>
        <v>41.1</v>
      </c>
      <c r="X98" s="5"/>
      <c r="Y98" s="5"/>
      <c r="Z98" s="7">
        <f>ABS(100*ABS(W98-W92)/AVERAGE(W98,W92))</f>
        <v>6.0150375939849576</v>
      </c>
      <c r="AA98" s="7" t="str">
        <f>IF(W98&gt;10, (IF((AND(Z98&gt;=0,Z98&lt;=20)=TRUE),"PASS","FAIL")),(IF((AND(Z98&gt;=0,Z98&lt;=50)=TRUE),"PASS","FAIL")))</f>
        <v>PASS</v>
      </c>
      <c r="AB98" s="7"/>
      <c r="AC98" s="7"/>
      <c r="AD98" s="4">
        <v>1</v>
      </c>
      <c r="AE98" s="4"/>
      <c r="AF98" s="4">
        <f t="shared" si="7"/>
        <v>796</v>
      </c>
      <c r="AG98" s="4">
        <f t="shared" si="10"/>
        <v>796</v>
      </c>
      <c r="AH98" s="4">
        <f t="shared" si="11"/>
        <v>796</v>
      </c>
      <c r="AI98" s="5"/>
      <c r="AJ98" s="5"/>
      <c r="AK98" s="7">
        <f>ABS(100*ABS(AH98-AH92)/AVERAGE(AH98,AH92))</f>
        <v>2.673456397199236</v>
      </c>
      <c r="AL98" s="7" t="str">
        <f>IF(AH98&gt;10, (IF((AND(AK98&gt;=0,AK98&lt;=20)=TRUE),"PASS","FAIL")),(IF((AND(AK98&gt;=0,AK98&lt;=50)=TRUE),"PASS","FAIL")))</f>
        <v>PASS</v>
      </c>
      <c r="AM98" s="7"/>
      <c r="AN98" s="7"/>
      <c r="AO98" s="4"/>
      <c r="AP98" s="4"/>
      <c r="AQ98" s="4"/>
    </row>
    <row r="99" spans="1:70" x14ac:dyDescent="0.2">
      <c r="A99" s="1">
        <v>44210</v>
      </c>
      <c r="B99" t="s">
        <v>212</v>
      </c>
      <c r="C99" t="s">
        <v>139</v>
      </c>
      <c r="D99">
        <v>82</v>
      </c>
      <c r="E99">
        <v>1</v>
      </c>
      <c r="F99">
        <v>1</v>
      </c>
      <c r="G99" t="s">
        <v>59</v>
      </c>
      <c r="H99" t="s">
        <v>60</v>
      </c>
      <c r="I99">
        <v>6.1100000000000002E-2</v>
      </c>
      <c r="J99">
        <v>1.3</v>
      </c>
      <c r="K99">
        <v>31.8</v>
      </c>
      <c r="L99" t="s">
        <v>61</v>
      </c>
      <c r="M99" t="s">
        <v>62</v>
      </c>
      <c r="N99">
        <v>0.42399999999999999</v>
      </c>
      <c r="O99">
        <v>6.27</v>
      </c>
      <c r="P99">
        <v>351</v>
      </c>
      <c r="R99" s="4">
        <v>1</v>
      </c>
      <c r="S99" s="4">
        <v>1</v>
      </c>
      <c r="T99" s="4"/>
      <c r="U99" s="4">
        <f t="shared" si="6"/>
        <v>31.8</v>
      </c>
      <c r="V99" s="4">
        <f t="shared" si="8"/>
        <v>31.8</v>
      </c>
      <c r="W99" s="4">
        <f t="shared" si="9"/>
        <v>31.8</v>
      </c>
      <c r="X99" s="5"/>
      <c r="Y99" s="5"/>
      <c r="Z99" s="7"/>
      <c r="AA99" s="7"/>
      <c r="AB99" s="7">
        <f>100*((W99*10250)-(W97*10000))/(1000*250)</f>
        <v>97.3</v>
      </c>
      <c r="AC99" s="7" t="str">
        <f>IF(W99&gt;30, (IF((AND(AB99&gt;=80,AB99&lt;=120)=TRUE),"PASS","FAIL")),(IF((AND(AB99&gt;=50,AB99&lt;=150)=TRUE),"PASS","FAIL")))</f>
        <v>PASS</v>
      </c>
      <c r="AD99" s="4">
        <v>1</v>
      </c>
      <c r="AE99" s="4"/>
      <c r="AF99" s="4">
        <f t="shared" si="7"/>
        <v>351</v>
      </c>
      <c r="AG99" s="4">
        <f t="shared" si="10"/>
        <v>351</v>
      </c>
      <c r="AH99" s="4">
        <f t="shared" si="11"/>
        <v>351</v>
      </c>
      <c r="AI99" s="5"/>
      <c r="AJ99" s="5"/>
      <c r="AK99" s="7"/>
      <c r="AL99" s="7"/>
      <c r="AM99" s="7">
        <f>100*((AH99*10250)-(AH97*10000))/(10000*250)</f>
        <v>108.19</v>
      </c>
      <c r="AN99" s="7" t="str">
        <f>IF(AH99&gt;30, (IF((AND(AM99&gt;=80,AM99&lt;=120)=TRUE),"PASS","FAIL")),(IF((AND(AM99&gt;=50,AM99&lt;=150)=TRUE),"PASS","FAIL")))</f>
        <v>PASS</v>
      </c>
      <c r="AO99" s="4"/>
      <c r="AP99" s="4"/>
      <c r="AQ99" s="4"/>
    </row>
    <row r="100" spans="1:70" x14ac:dyDescent="0.2">
      <c r="A100" s="1">
        <v>44210</v>
      </c>
      <c r="B100" t="s">
        <v>212</v>
      </c>
      <c r="C100" t="s">
        <v>51</v>
      </c>
      <c r="D100">
        <v>7</v>
      </c>
      <c r="E100">
        <v>1</v>
      </c>
      <c r="F100">
        <v>1</v>
      </c>
      <c r="G100" t="s">
        <v>59</v>
      </c>
      <c r="H100" t="s">
        <v>60</v>
      </c>
      <c r="I100">
        <v>5.11E-2</v>
      </c>
      <c r="J100">
        <v>1.1599999999999999</v>
      </c>
      <c r="K100">
        <v>27.5</v>
      </c>
      <c r="L100" t="s">
        <v>61</v>
      </c>
      <c r="M100" t="s">
        <v>62</v>
      </c>
      <c r="N100">
        <v>0.32300000000000001</v>
      </c>
      <c r="O100">
        <v>4.71</v>
      </c>
      <c r="P100">
        <v>243</v>
      </c>
      <c r="R100" s="4">
        <v>1</v>
      </c>
      <c r="S100" s="4">
        <v>1</v>
      </c>
      <c r="T100" s="4"/>
      <c r="U100" s="4">
        <f t="shared" si="6"/>
        <v>27.5</v>
      </c>
      <c r="V100" s="4">
        <f t="shared" si="8"/>
        <v>27.5</v>
      </c>
      <c r="W100" s="4">
        <f t="shared" si="9"/>
        <v>27.5</v>
      </c>
      <c r="X100" s="5">
        <f>100*(W100-25)/25</f>
        <v>10</v>
      </c>
      <c r="Y100" s="5" t="str">
        <f>IF((ABS(X100))&lt;=20,"PASS","FAIL")</f>
        <v>PASS</v>
      </c>
      <c r="Z100" s="7"/>
      <c r="AA100" s="7"/>
      <c r="AB100" s="7"/>
      <c r="AC100" s="7"/>
      <c r="AD100" s="4">
        <v>1</v>
      </c>
      <c r="AE100" s="4"/>
      <c r="AF100" s="4">
        <f t="shared" si="7"/>
        <v>243</v>
      </c>
      <c r="AG100" s="4">
        <f t="shared" si="10"/>
        <v>243</v>
      </c>
      <c r="AH100" s="4">
        <f t="shared" si="11"/>
        <v>243</v>
      </c>
      <c r="AI100" s="5">
        <f>100*(AH100-250)/250</f>
        <v>-2.8</v>
      </c>
      <c r="AJ100" s="5" t="str">
        <f>IF((ABS(AI100))&lt;=20,"PASS","FAIL")</f>
        <v>PASS</v>
      </c>
      <c r="AK100" s="4"/>
      <c r="AL100" s="4"/>
      <c r="AM100" s="5"/>
      <c r="AN100" s="5"/>
      <c r="AO100" s="4"/>
      <c r="AP100" s="4"/>
      <c r="AQ100" s="4"/>
    </row>
    <row r="101" spans="1:70" x14ac:dyDescent="0.2">
      <c r="A101" s="1">
        <v>44210</v>
      </c>
      <c r="B101" t="s">
        <v>212</v>
      </c>
      <c r="C101" t="s">
        <v>65</v>
      </c>
      <c r="D101" t="s">
        <v>11</v>
      </c>
      <c r="E101">
        <v>1</v>
      </c>
      <c r="F101">
        <v>1</v>
      </c>
      <c r="G101" t="s">
        <v>59</v>
      </c>
      <c r="H101" t="s">
        <v>60</v>
      </c>
      <c r="I101">
        <v>0.126</v>
      </c>
      <c r="J101">
        <v>1.55</v>
      </c>
      <c r="K101">
        <v>39.799999999999997</v>
      </c>
      <c r="L101" t="s">
        <v>61</v>
      </c>
      <c r="M101" t="s">
        <v>62</v>
      </c>
      <c r="N101">
        <v>3.0400000000000002E-3</v>
      </c>
      <c r="O101">
        <v>1.24E-2</v>
      </c>
      <c r="P101">
        <v>-92.2</v>
      </c>
      <c r="R101" s="4">
        <v>1</v>
      </c>
      <c r="S101" s="4">
        <v>1</v>
      </c>
      <c r="T101" s="4"/>
      <c r="U101" s="4">
        <f t="shared" si="6"/>
        <v>39.799999999999997</v>
      </c>
      <c r="V101" s="4">
        <f t="shared" si="8"/>
        <v>39.799999999999997</v>
      </c>
      <c r="W101" s="4">
        <f t="shared" si="9"/>
        <v>39.799999999999997</v>
      </c>
      <c r="Z101" s="7"/>
      <c r="AA101" s="7"/>
      <c r="AD101" s="4">
        <v>1</v>
      </c>
      <c r="AE101" s="4"/>
      <c r="AF101" s="4">
        <f t="shared" si="7"/>
        <v>-92.2</v>
      </c>
      <c r="AG101" s="4">
        <f t="shared" si="10"/>
        <v>-92.2</v>
      </c>
      <c r="AH101" s="4">
        <f t="shared" si="11"/>
        <v>-92.2</v>
      </c>
      <c r="AI101" s="5"/>
      <c r="AJ101" s="5"/>
      <c r="AK101" s="7"/>
      <c r="AL101" s="7"/>
      <c r="AM101" s="7"/>
      <c r="AN101" s="7"/>
      <c r="AO101" s="4"/>
      <c r="AP101" s="4"/>
      <c r="AQ101" s="4"/>
    </row>
    <row r="102" spans="1:70" x14ac:dyDescent="0.2">
      <c r="A102" s="1">
        <v>44210</v>
      </c>
      <c r="B102" t="s">
        <v>212</v>
      </c>
      <c r="C102" t="s">
        <v>140</v>
      </c>
      <c r="D102">
        <v>83</v>
      </c>
      <c r="E102">
        <v>1</v>
      </c>
      <c r="F102">
        <v>1</v>
      </c>
      <c r="G102" t="s">
        <v>59</v>
      </c>
      <c r="H102" t="s">
        <v>60</v>
      </c>
      <c r="I102">
        <v>4.2299999999999997E-2</v>
      </c>
      <c r="J102">
        <v>0.97799999999999998</v>
      </c>
      <c r="K102">
        <v>21.6</v>
      </c>
      <c r="L102" t="s">
        <v>61</v>
      </c>
      <c r="M102" t="s">
        <v>62</v>
      </c>
      <c r="N102">
        <v>0.43</v>
      </c>
      <c r="O102">
        <v>6.23</v>
      </c>
      <c r="P102">
        <v>349</v>
      </c>
      <c r="Q102" s="4"/>
      <c r="R102" s="4">
        <v>1</v>
      </c>
      <c r="S102" s="4">
        <v>1</v>
      </c>
      <c r="T102" s="4"/>
      <c r="U102" s="4">
        <f t="shared" si="6"/>
        <v>21.6</v>
      </c>
      <c r="V102" s="4">
        <f t="shared" si="8"/>
        <v>21.6</v>
      </c>
      <c r="W102" s="4">
        <f t="shared" si="9"/>
        <v>21.6</v>
      </c>
      <c r="X102" s="5"/>
      <c r="Y102" s="5"/>
      <c r="AB102" s="7"/>
      <c r="AC102" s="7"/>
      <c r="AD102" s="4">
        <v>1</v>
      </c>
      <c r="AE102" s="4"/>
      <c r="AF102" s="4">
        <f t="shared" si="7"/>
        <v>349</v>
      </c>
      <c r="AG102" s="4">
        <f t="shared" si="10"/>
        <v>349</v>
      </c>
      <c r="AH102" s="4">
        <f t="shared" si="11"/>
        <v>349</v>
      </c>
      <c r="AI102" s="4"/>
      <c r="AJ102" s="4"/>
      <c r="AK102" s="7"/>
      <c r="AL102" s="7"/>
      <c r="AM102" s="7"/>
      <c r="AN102" s="7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x14ac:dyDescent="0.2">
      <c r="A103" s="1">
        <v>44210</v>
      </c>
      <c r="B103" t="s">
        <v>212</v>
      </c>
      <c r="C103" t="s">
        <v>141</v>
      </c>
      <c r="D103">
        <v>84</v>
      </c>
      <c r="E103">
        <v>1</v>
      </c>
      <c r="F103">
        <v>1</v>
      </c>
      <c r="G103" t="s">
        <v>59</v>
      </c>
      <c r="H103" t="s">
        <v>60</v>
      </c>
      <c r="I103">
        <v>5.1299999999999998E-2</v>
      </c>
      <c r="J103">
        <v>1.17</v>
      </c>
      <c r="K103">
        <v>27.7</v>
      </c>
      <c r="L103" t="s">
        <v>61</v>
      </c>
      <c r="M103" t="s">
        <v>62</v>
      </c>
      <c r="N103">
        <v>0.59899999999999998</v>
      </c>
      <c r="O103">
        <v>8.61</v>
      </c>
      <c r="P103">
        <v>511</v>
      </c>
      <c r="Q103" s="4"/>
      <c r="R103" s="4">
        <v>1</v>
      </c>
      <c r="S103" s="4">
        <v>1</v>
      </c>
      <c r="T103" s="4"/>
      <c r="U103" s="4">
        <f t="shared" si="6"/>
        <v>27.7</v>
      </c>
      <c r="V103" s="4">
        <f t="shared" si="8"/>
        <v>27.7</v>
      </c>
      <c r="W103" s="4">
        <f t="shared" si="9"/>
        <v>27.7</v>
      </c>
      <c r="X103" s="5"/>
      <c r="Y103" s="5"/>
      <c r="AD103" s="4">
        <v>1</v>
      </c>
      <c r="AE103" s="4"/>
      <c r="AF103" s="4">
        <f t="shared" si="7"/>
        <v>511</v>
      </c>
      <c r="AG103" s="4">
        <f t="shared" si="10"/>
        <v>511</v>
      </c>
      <c r="AH103" s="4">
        <f t="shared" si="11"/>
        <v>511</v>
      </c>
      <c r="AI103" s="5"/>
      <c r="AJ103" s="5"/>
      <c r="AK103" s="7"/>
      <c r="AL103" s="7"/>
      <c r="AM103" s="7"/>
      <c r="AN103" s="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x14ac:dyDescent="0.2">
      <c r="A104" s="1">
        <v>44210</v>
      </c>
      <c r="B104" t="s">
        <v>212</v>
      </c>
      <c r="C104" t="s">
        <v>142</v>
      </c>
      <c r="D104">
        <v>85</v>
      </c>
      <c r="E104">
        <v>1</v>
      </c>
      <c r="F104">
        <v>1</v>
      </c>
      <c r="G104" t="s">
        <v>59</v>
      </c>
      <c r="H104" t="s">
        <v>60</v>
      </c>
      <c r="I104">
        <v>5.0599999999999999E-2</v>
      </c>
      <c r="J104">
        <v>1.18</v>
      </c>
      <c r="K104">
        <v>28</v>
      </c>
      <c r="L104" t="s">
        <v>61</v>
      </c>
      <c r="M104" t="s">
        <v>62</v>
      </c>
      <c r="N104">
        <v>0.38900000000000001</v>
      </c>
      <c r="O104">
        <v>5.64</v>
      </c>
      <c r="P104">
        <v>308</v>
      </c>
      <c r="Q104" s="4"/>
      <c r="R104" s="4">
        <v>1</v>
      </c>
      <c r="S104" s="4">
        <v>1</v>
      </c>
      <c r="T104" s="4"/>
      <c r="U104" s="4">
        <f t="shared" si="6"/>
        <v>28</v>
      </c>
      <c r="V104" s="4">
        <f t="shared" si="8"/>
        <v>28</v>
      </c>
      <c r="W104" s="4">
        <f t="shared" si="9"/>
        <v>28</v>
      </c>
      <c r="AD104" s="4">
        <v>1</v>
      </c>
      <c r="AE104" s="4"/>
      <c r="AF104" s="4">
        <f t="shared" si="7"/>
        <v>308</v>
      </c>
      <c r="AG104" s="4">
        <f t="shared" si="10"/>
        <v>308</v>
      </c>
      <c r="AH104" s="4">
        <f t="shared" si="11"/>
        <v>308</v>
      </c>
      <c r="AI104" s="5"/>
      <c r="AJ104" s="5"/>
      <c r="AK104" s="7"/>
      <c r="AL104" s="7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x14ac:dyDescent="0.2">
      <c r="A105" s="1">
        <v>44210</v>
      </c>
      <c r="B105" t="s">
        <v>212</v>
      </c>
      <c r="C105" t="s">
        <v>143</v>
      </c>
      <c r="D105">
        <v>86</v>
      </c>
      <c r="E105">
        <v>1</v>
      </c>
      <c r="F105">
        <v>1</v>
      </c>
      <c r="G105" t="s">
        <v>59</v>
      </c>
      <c r="H105" t="s">
        <v>60</v>
      </c>
      <c r="I105">
        <v>2.9000000000000001E-2</v>
      </c>
      <c r="J105">
        <v>0.57199999999999995</v>
      </c>
      <c r="K105">
        <v>8.69</v>
      </c>
      <c r="L105" t="s">
        <v>61</v>
      </c>
      <c r="M105" t="s">
        <v>62</v>
      </c>
      <c r="N105">
        <v>0.53500000000000003</v>
      </c>
      <c r="O105">
        <v>7.71</v>
      </c>
      <c r="P105">
        <v>450</v>
      </c>
      <c r="Q105" s="4"/>
      <c r="R105" s="4">
        <v>1</v>
      </c>
      <c r="S105" s="4">
        <v>1</v>
      </c>
      <c r="T105" s="4"/>
      <c r="U105" s="4">
        <f t="shared" si="6"/>
        <v>8.69</v>
      </c>
      <c r="V105" s="4">
        <f t="shared" si="8"/>
        <v>8.69</v>
      </c>
      <c r="W105" s="4">
        <f t="shared" si="9"/>
        <v>8.69</v>
      </c>
      <c r="X105" s="4"/>
      <c r="Y105" s="4"/>
      <c r="Z105" s="4"/>
      <c r="AA105" s="4"/>
      <c r="AB105" s="7"/>
      <c r="AC105" s="7"/>
      <c r="AD105" s="4">
        <v>1</v>
      </c>
      <c r="AE105" s="4"/>
      <c r="AF105" s="4">
        <f t="shared" si="7"/>
        <v>450</v>
      </c>
      <c r="AG105" s="4">
        <f t="shared" si="10"/>
        <v>450</v>
      </c>
      <c r="AH105" s="4">
        <f t="shared" si="11"/>
        <v>450</v>
      </c>
      <c r="AI105" s="5"/>
      <c r="AJ105" s="5"/>
      <c r="AK105" s="4"/>
      <c r="AL105" s="4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x14ac:dyDescent="0.2">
      <c r="A106" s="1">
        <v>44210</v>
      </c>
      <c r="B106" t="s">
        <v>212</v>
      </c>
      <c r="C106" t="s">
        <v>144</v>
      </c>
      <c r="D106">
        <v>87</v>
      </c>
      <c r="E106">
        <v>1</v>
      </c>
      <c r="F106">
        <v>1</v>
      </c>
      <c r="G106" t="s">
        <v>59</v>
      </c>
      <c r="H106" t="s">
        <v>60</v>
      </c>
      <c r="I106">
        <v>7.0800000000000002E-2</v>
      </c>
      <c r="J106">
        <v>1.55</v>
      </c>
      <c r="K106">
        <v>39.5</v>
      </c>
      <c r="L106" t="s">
        <v>61</v>
      </c>
      <c r="M106" t="s">
        <v>62</v>
      </c>
      <c r="N106">
        <v>0.93799999999999994</v>
      </c>
      <c r="O106">
        <v>13.3</v>
      </c>
      <c r="P106">
        <v>822</v>
      </c>
      <c r="R106" s="4">
        <v>1</v>
      </c>
      <c r="S106" s="4">
        <v>1</v>
      </c>
      <c r="T106" s="4"/>
      <c r="U106" s="4">
        <f t="shared" si="6"/>
        <v>39.5</v>
      </c>
      <c r="V106" s="4">
        <f t="shared" si="8"/>
        <v>39.5</v>
      </c>
      <c r="W106" s="4">
        <f t="shared" si="9"/>
        <v>39.5</v>
      </c>
      <c r="X106" s="5"/>
      <c r="Y106" s="5"/>
      <c r="Z106" s="4"/>
      <c r="AA106" s="4"/>
      <c r="AB106" s="5"/>
      <c r="AC106" s="5"/>
      <c r="AD106" s="4">
        <v>1</v>
      </c>
      <c r="AE106" s="4"/>
      <c r="AF106" s="4">
        <f t="shared" si="7"/>
        <v>822</v>
      </c>
      <c r="AG106" s="4">
        <f t="shared" si="10"/>
        <v>822</v>
      </c>
      <c r="AH106" s="4">
        <f t="shared" si="11"/>
        <v>822</v>
      </c>
      <c r="AI106" s="5"/>
      <c r="AJ106" s="5"/>
      <c r="AK106" s="7"/>
      <c r="AL106" s="7"/>
      <c r="AM106" s="5"/>
      <c r="AN106" s="5"/>
      <c r="AO106" s="4"/>
      <c r="AP106" s="4"/>
      <c r="AQ106" s="4"/>
    </row>
    <row r="107" spans="1:70" x14ac:dyDescent="0.2">
      <c r="A107" s="1">
        <v>44210</v>
      </c>
      <c r="B107" t="s">
        <v>212</v>
      </c>
      <c r="C107" t="s">
        <v>145</v>
      </c>
      <c r="D107">
        <v>88</v>
      </c>
      <c r="E107">
        <v>1</v>
      </c>
      <c r="F107">
        <v>1</v>
      </c>
      <c r="G107" t="s">
        <v>59</v>
      </c>
      <c r="H107" t="s">
        <v>60</v>
      </c>
      <c r="I107">
        <v>3.6400000000000002E-2</v>
      </c>
      <c r="J107">
        <v>0.78100000000000003</v>
      </c>
      <c r="K107">
        <v>15.4</v>
      </c>
      <c r="L107" t="s">
        <v>61</v>
      </c>
      <c r="M107" t="s">
        <v>62</v>
      </c>
      <c r="N107">
        <v>0.35099999999999998</v>
      </c>
      <c r="O107">
        <v>5.08</v>
      </c>
      <c r="P107">
        <v>269</v>
      </c>
      <c r="R107" s="4">
        <v>1</v>
      </c>
      <c r="S107" s="4">
        <v>1</v>
      </c>
      <c r="T107" s="4"/>
      <c r="U107" s="4">
        <f t="shared" si="6"/>
        <v>15.4</v>
      </c>
      <c r="V107" s="4">
        <f t="shared" si="8"/>
        <v>15.4</v>
      </c>
      <c r="W107" s="4">
        <f t="shared" si="9"/>
        <v>15.4</v>
      </c>
      <c r="Z107" s="7"/>
      <c r="AA107" s="7"/>
      <c r="AD107" s="4">
        <v>1</v>
      </c>
      <c r="AE107" s="4"/>
      <c r="AF107" s="4">
        <f t="shared" si="7"/>
        <v>269</v>
      </c>
      <c r="AG107" s="4">
        <f t="shared" si="10"/>
        <v>269</v>
      </c>
      <c r="AH107" s="4">
        <f t="shared" si="11"/>
        <v>269</v>
      </c>
      <c r="AK107" s="7"/>
      <c r="AL107" s="7"/>
      <c r="AO107" s="4"/>
      <c r="AP107" s="4"/>
      <c r="AQ107" s="4"/>
    </row>
    <row r="108" spans="1:70" x14ac:dyDescent="0.2">
      <c r="A108" s="1">
        <v>44210</v>
      </c>
      <c r="B108" t="s">
        <v>212</v>
      </c>
      <c r="C108" t="s">
        <v>146</v>
      </c>
      <c r="D108">
        <v>89</v>
      </c>
      <c r="E108">
        <v>1</v>
      </c>
      <c r="F108">
        <v>1</v>
      </c>
      <c r="G108" t="s">
        <v>59</v>
      </c>
      <c r="H108" t="s">
        <v>60</v>
      </c>
      <c r="I108">
        <v>3.3399999999999999E-2</v>
      </c>
      <c r="J108">
        <v>0.752</v>
      </c>
      <c r="K108">
        <v>14.5</v>
      </c>
      <c r="L108" t="s">
        <v>61</v>
      </c>
      <c r="M108" t="s">
        <v>62</v>
      </c>
      <c r="N108">
        <v>0.29699999999999999</v>
      </c>
      <c r="O108">
        <v>4.3499999999999996</v>
      </c>
      <c r="P108">
        <v>218</v>
      </c>
      <c r="R108" s="4">
        <v>1</v>
      </c>
      <c r="S108" s="4">
        <v>1</v>
      </c>
      <c r="T108" s="4"/>
      <c r="U108" s="4">
        <f t="shared" si="6"/>
        <v>14.5</v>
      </c>
      <c r="V108" s="4">
        <f t="shared" si="8"/>
        <v>14.5</v>
      </c>
      <c r="W108" s="4">
        <f t="shared" si="9"/>
        <v>14.5</v>
      </c>
      <c r="X108" s="5"/>
      <c r="Y108" s="5"/>
      <c r="Z108" s="7"/>
      <c r="AA108" s="7"/>
      <c r="AB108" s="7"/>
      <c r="AC108" s="7"/>
      <c r="AD108" s="4">
        <v>1</v>
      </c>
      <c r="AE108" s="4"/>
      <c r="AF108" s="4">
        <f t="shared" si="7"/>
        <v>218</v>
      </c>
      <c r="AG108" s="4">
        <f t="shared" si="10"/>
        <v>218</v>
      </c>
      <c r="AH108" s="4">
        <f t="shared" si="11"/>
        <v>218</v>
      </c>
      <c r="AI108" s="5"/>
      <c r="AJ108" s="5"/>
      <c r="AM108" s="7"/>
      <c r="AN108" s="7"/>
      <c r="AO108" s="4"/>
      <c r="AP108" s="4"/>
      <c r="AQ108" s="4"/>
    </row>
    <row r="109" spans="1:70" x14ac:dyDescent="0.2">
      <c r="A109" s="1">
        <v>44210</v>
      </c>
      <c r="B109" t="s">
        <v>212</v>
      </c>
      <c r="C109" t="s">
        <v>147</v>
      </c>
      <c r="D109">
        <v>90</v>
      </c>
      <c r="E109">
        <v>1</v>
      </c>
      <c r="F109">
        <v>1</v>
      </c>
      <c r="G109" t="s">
        <v>59</v>
      </c>
      <c r="H109" t="s">
        <v>60</v>
      </c>
      <c r="I109">
        <v>6.9599999999999995E-2</v>
      </c>
      <c r="J109">
        <v>1.52</v>
      </c>
      <c r="K109">
        <v>38.799999999999997</v>
      </c>
      <c r="L109" t="s">
        <v>61</v>
      </c>
      <c r="M109" t="s">
        <v>62</v>
      </c>
      <c r="N109">
        <v>0.53900000000000003</v>
      </c>
      <c r="O109">
        <v>7.79</v>
      </c>
      <c r="P109">
        <v>455</v>
      </c>
      <c r="R109" s="4">
        <v>1</v>
      </c>
      <c r="S109" s="4">
        <v>1</v>
      </c>
      <c r="T109" s="4"/>
      <c r="U109" s="4">
        <f t="shared" si="6"/>
        <v>38.799999999999997</v>
      </c>
      <c r="V109" s="4">
        <f t="shared" si="8"/>
        <v>38.799999999999997</v>
      </c>
      <c r="W109" s="4">
        <f t="shared" si="9"/>
        <v>38.799999999999997</v>
      </c>
      <c r="X109" s="5"/>
      <c r="Y109" s="5"/>
      <c r="Z109" s="7"/>
      <c r="AA109" s="7"/>
      <c r="AB109" s="7"/>
      <c r="AC109" s="7"/>
      <c r="AD109" s="4">
        <v>1</v>
      </c>
      <c r="AE109" s="4"/>
      <c r="AF109" s="4">
        <f t="shared" si="7"/>
        <v>455</v>
      </c>
      <c r="AG109" s="4">
        <f t="shared" si="10"/>
        <v>455</v>
      </c>
      <c r="AH109" s="4">
        <f t="shared" si="11"/>
        <v>455</v>
      </c>
      <c r="AI109" s="5"/>
      <c r="AJ109" s="5"/>
      <c r="AK109" s="7"/>
      <c r="AL109" s="7"/>
      <c r="AO109" s="4"/>
      <c r="AP109" s="4"/>
      <c r="AQ109" s="4"/>
    </row>
    <row r="110" spans="1:70" x14ac:dyDescent="0.2">
      <c r="A110" s="1">
        <v>44210</v>
      </c>
      <c r="B110" t="s">
        <v>212</v>
      </c>
      <c r="C110" t="s">
        <v>148</v>
      </c>
      <c r="D110">
        <v>91</v>
      </c>
      <c r="E110">
        <v>1</v>
      </c>
      <c r="F110">
        <v>1</v>
      </c>
      <c r="G110" t="s">
        <v>59</v>
      </c>
      <c r="H110" t="s">
        <v>60</v>
      </c>
      <c r="I110">
        <v>6.3E-2</v>
      </c>
      <c r="J110">
        <v>1.4</v>
      </c>
      <c r="K110">
        <v>35</v>
      </c>
      <c r="L110" t="s">
        <v>61</v>
      </c>
      <c r="M110" t="s">
        <v>62</v>
      </c>
      <c r="N110">
        <v>0.47699999999999998</v>
      </c>
      <c r="O110">
        <v>6.88</v>
      </c>
      <c r="P110">
        <v>393</v>
      </c>
      <c r="R110" s="4">
        <v>1</v>
      </c>
      <c r="S110" s="4">
        <v>1</v>
      </c>
      <c r="T110" s="4"/>
      <c r="U110" s="4">
        <f t="shared" si="6"/>
        <v>35</v>
      </c>
      <c r="V110" s="4">
        <f t="shared" si="8"/>
        <v>35</v>
      </c>
      <c r="W110" s="4">
        <f t="shared" si="9"/>
        <v>35</v>
      </c>
      <c r="X110" s="5"/>
      <c r="Y110" s="5"/>
      <c r="Z110" s="7"/>
      <c r="AA110" s="7"/>
      <c r="AB110" s="7"/>
      <c r="AC110" s="7"/>
      <c r="AD110" s="4">
        <v>1</v>
      </c>
      <c r="AE110" s="4"/>
      <c r="AF110" s="4">
        <f t="shared" si="7"/>
        <v>393</v>
      </c>
      <c r="AG110" s="4">
        <f t="shared" si="10"/>
        <v>393</v>
      </c>
      <c r="AH110" s="4">
        <f t="shared" si="11"/>
        <v>393</v>
      </c>
      <c r="AI110" s="5"/>
      <c r="AJ110" s="5"/>
      <c r="AM110" s="7"/>
      <c r="AN110" s="7"/>
      <c r="AO110" s="4"/>
      <c r="AP110" s="4"/>
      <c r="AQ110" s="4"/>
    </row>
    <row r="111" spans="1:70" x14ac:dyDescent="0.2">
      <c r="A111" s="1">
        <v>44210</v>
      </c>
      <c r="B111" t="s">
        <v>212</v>
      </c>
      <c r="C111" t="s">
        <v>149</v>
      </c>
      <c r="D111">
        <v>92</v>
      </c>
      <c r="E111">
        <v>1</v>
      </c>
      <c r="F111">
        <v>1</v>
      </c>
      <c r="G111" t="s">
        <v>59</v>
      </c>
      <c r="H111" t="s">
        <v>60</v>
      </c>
      <c r="I111">
        <v>0.13700000000000001</v>
      </c>
      <c r="J111">
        <v>2.69</v>
      </c>
      <c r="K111">
        <v>74.7</v>
      </c>
      <c r="L111" t="s">
        <v>61</v>
      </c>
      <c r="M111" t="s">
        <v>62</v>
      </c>
      <c r="N111">
        <v>0.64200000000000002</v>
      </c>
      <c r="O111">
        <v>9.23</v>
      </c>
      <c r="P111">
        <v>553</v>
      </c>
      <c r="R111" s="4">
        <v>1</v>
      </c>
      <c r="S111" s="4">
        <v>1</v>
      </c>
      <c r="T111" s="4"/>
      <c r="U111" s="4">
        <f t="shared" si="6"/>
        <v>74.7</v>
      </c>
      <c r="V111" s="4">
        <f t="shared" si="8"/>
        <v>74.7</v>
      </c>
      <c r="W111" s="4">
        <f t="shared" si="9"/>
        <v>74.7</v>
      </c>
      <c r="X111" s="5"/>
      <c r="Y111" s="5"/>
      <c r="Z111" s="4"/>
      <c r="AA111" s="4"/>
      <c r="AB111" s="5"/>
      <c r="AC111" s="5"/>
      <c r="AD111" s="4">
        <v>1</v>
      </c>
      <c r="AE111" s="4"/>
      <c r="AF111" s="4">
        <f t="shared" si="7"/>
        <v>553</v>
      </c>
      <c r="AG111" s="4">
        <f t="shared" si="10"/>
        <v>553</v>
      </c>
      <c r="AH111" s="4">
        <f t="shared" si="11"/>
        <v>553</v>
      </c>
      <c r="AO111" s="4"/>
      <c r="AP111" s="4"/>
      <c r="AQ111" s="4"/>
    </row>
    <row r="112" spans="1:70" x14ac:dyDescent="0.2">
      <c r="A112" s="1">
        <v>44210</v>
      </c>
      <c r="B112" t="s">
        <v>212</v>
      </c>
      <c r="C112" t="s">
        <v>150</v>
      </c>
      <c r="D112">
        <v>93</v>
      </c>
      <c r="E112">
        <v>1</v>
      </c>
      <c r="F112">
        <v>1</v>
      </c>
      <c r="G112" t="s">
        <v>59</v>
      </c>
      <c r="H112" t="s">
        <v>60</v>
      </c>
      <c r="I112">
        <v>7.0499999999999993E-2</v>
      </c>
      <c r="J112">
        <v>1.5</v>
      </c>
      <c r="K112">
        <v>38</v>
      </c>
      <c r="L112" t="s">
        <v>61</v>
      </c>
      <c r="M112" t="s">
        <v>62</v>
      </c>
      <c r="N112">
        <v>1.05</v>
      </c>
      <c r="O112">
        <v>14.8</v>
      </c>
      <c r="P112">
        <v>918</v>
      </c>
      <c r="R112" s="4">
        <v>1</v>
      </c>
      <c r="S112" s="4">
        <v>1</v>
      </c>
      <c r="T112" s="4"/>
      <c r="U112" s="4">
        <f t="shared" si="6"/>
        <v>38</v>
      </c>
      <c r="V112" s="4">
        <f t="shared" si="8"/>
        <v>38</v>
      </c>
      <c r="W112" s="4">
        <f t="shared" si="9"/>
        <v>38</v>
      </c>
      <c r="X112" s="5"/>
      <c r="Y112" s="5"/>
      <c r="Z112" s="7">
        <f>ABS(100*ABS(W112-W106)/AVERAGE(W112,W106))</f>
        <v>3.870967741935484</v>
      </c>
      <c r="AA112" s="7" t="str">
        <f>IF(W112&gt;10, (IF((AND(Z112&gt;=0,Z112&lt;=20)=TRUE),"PASS","FAIL")),(IF((AND(Z112&gt;=0,Z112&lt;=50)=TRUE),"PASS","FAIL")))</f>
        <v>PASS</v>
      </c>
      <c r="AB112" s="7"/>
      <c r="AC112" s="7"/>
      <c r="AD112" s="4">
        <v>1</v>
      </c>
      <c r="AE112" s="4"/>
      <c r="AF112" s="4">
        <f t="shared" si="7"/>
        <v>918</v>
      </c>
      <c r="AG112" s="4">
        <f t="shared" si="10"/>
        <v>918</v>
      </c>
      <c r="AH112" s="4">
        <f t="shared" si="11"/>
        <v>918</v>
      </c>
      <c r="AI112" s="5"/>
      <c r="AJ112" s="5"/>
      <c r="AK112" s="7">
        <f>ABS(100*ABS(AH112-AH106)/AVERAGE(AH112,AH106))</f>
        <v>11.03448275862069</v>
      </c>
      <c r="AL112" s="7" t="str">
        <f>IF(AH112&gt;10, (IF((AND(AK112&gt;=0,AK112&lt;=20)=TRUE),"PASS","FAIL")),(IF((AND(AK112&gt;=0,AK112&lt;=50)=TRUE),"PASS","FAIL")))</f>
        <v>PASS</v>
      </c>
      <c r="AM112" s="7"/>
      <c r="AN112" s="7"/>
      <c r="AO112" s="4"/>
      <c r="AP112" s="4"/>
      <c r="AQ112" s="4"/>
    </row>
    <row r="113" spans="1:70" x14ac:dyDescent="0.2">
      <c r="A113" s="1">
        <v>44210</v>
      </c>
      <c r="B113" t="s">
        <v>212</v>
      </c>
      <c r="C113" t="s">
        <v>151</v>
      </c>
      <c r="D113">
        <v>94</v>
      </c>
      <c r="E113">
        <v>1</v>
      </c>
      <c r="F113">
        <v>1</v>
      </c>
      <c r="G113" t="s">
        <v>59</v>
      </c>
      <c r="H113" t="s">
        <v>60</v>
      </c>
      <c r="I113">
        <v>0.17799999999999999</v>
      </c>
      <c r="J113">
        <v>3.38</v>
      </c>
      <c r="K113">
        <v>95.1</v>
      </c>
      <c r="L113" t="s">
        <v>61</v>
      </c>
      <c r="M113" t="s">
        <v>62</v>
      </c>
      <c r="N113">
        <v>0.84899999999999998</v>
      </c>
      <c r="O113">
        <v>12</v>
      </c>
      <c r="P113">
        <v>738</v>
      </c>
      <c r="R113" s="4">
        <v>1</v>
      </c>
      <c r="S113" s="4">
        <v>1</v>
      </c>
      <c r="T113" s="4"/>
      <c r="U113" s="4">
        <f t="shared" si="6"/>
        <v>95.1</v>
      </c>
      <c r="V113" s="4">
        <f t="shared" si="8"/>
        <v>95.1</v>
      </c>
      <c r="W113" s="4">
        <f t="shared" si="9"/>
        <v>95.1</v>
      </c>
      <c r="X113" s="5"/>
      <c r="Y113" s="5"/>
      <c r="Z113" s="7"/>
      <c r="AA113" s="7"/>
      <c r="AB113" s="7">
        <f>100*((W113*10250)-(W111*10000))/(1000*250)</f>
        <v>91.109999999999957</v>
      </c>
      <c r="AC113" s="7" t="str">
        <f>IF(W113&gt;30, (IF((AND(AB113&gt;=80,AB113&lt;=120)=TRUE),"PASS","FAIL")),(IF((AND(AB113&gt;=50,AB113&lt;=150)=TRUE),"PASS","FAIL")))</f>
        <v>PASS</v>
      </c>
      <c r="AD113" s="4">
        <v>1</v>
      </c>
      <c r="AE113" s="4"/>
      <c r="AF113" s="4">
        <f t="shared" si="7"/>
        <v>738</v>
      </c>
      <c r="AG113" s="4">
        <f t="shared" si="10"/>
        <v>738</v>
      </c>
      <c r="AH113" s="4">
        <f t="shared" si="11"/>
        <v>738</v>
      </c>
      <c r="AI113" s="5"/>
      <c r="AJ113" s="5"/>
      <c r="AK113" s="7"/>
      <c r="AL113" s="7"/>
      <c r="AM113" s="7">
        <f>100*((AH113*10250)-(AH111*10000))/(10000*250)</f>
        <v>81.38</v>
      </c>
      <c r="AN113" s="7" t="str">
        <f>IF(AH113&gt;30, (IF((AND(AM113&gt;=80,AM113&lt;=120)=TRUE),"PASS","FAIL")),(IF((AND(AM113&gt;=50,AM113&lt;=150)=TRUE),"PASS","FAIL")))</f>
        <v>PASS</v>
      </c>
      <c r="AO113" s="4"/>
      <c r="AP113" s="4"/>
      <c r="AQ113" s="4"/>
    </row>
    <row r="114" spans="1:70" x14ac:dyDescent="0.2">
      <c r="A114" s="1">
        <v>44210</v>
      </c>
      <c r="B114" t="s">
        <v>212</v>
      </c>
      <c r="C114" t="s">
        <v>51</v>
      </c>
      <c r="D114">
        <v>7</v>
      </c>
      <c r="E114">
        <v>1</v>
      </c>
      <c r="F114">
        <v>1</v>
      </c>
      <c r="G114" t="s">
        <v>59</v>
      </c>
      <c r="H114" t="s">
        <v>60</v>
      </c>
      <c r="I114">
        <v>5.0599999999999999E-2</v>
      </c>
      <c r="J114">
        <v>1.1100000000000001</v>
      </c>
      <c r="K114">
        <v>26</v>
      </c>
      <c r="L114" t="s">
        <v>61</v>
      </c>
      <c r="M114" t="s">
        <v>62</v>
      </c>
      <c r="N114">
        <v>0.36699999999999999</v>
      </c>
      <c r="O114">
        <v>5.33</v>
      </c>
      <c r="P114">
        <v>286</v>
      </c>
      <c r="R114" s="4">
        <v>1</v>
      </c>
      <c r="S114" s="4">
        <v>1</v>
      </c>
      <c r="T114" s="4"/>
      <c r="U114" s="4">
        <f t="shared" si="6"/>
        <v>26</v>
      </c>
      <c r="V114" s="4">
        <f t="shared" si="8"/>
        <v>26</v>
      </c>
      <c r="W114" s="4">
        <f t="shared" si="9"/>
        <v>26</v>
      </c>
      <c r="X114" s="5">
        <f>100*(W114-25)/25</f>
        <v>4</v>
      </c>
      <c r="Y114" s="5" t="str">
        <f>IF((ABS(X114))&lt;=20,"PASS","FAIL")</f>
        <v>PASS</v>
      </c>
      <c r="Z114" s="7"/>
      <c r="AA114" s="7"/>
      <c r="AB114" s="7"/>
      <c r="AC114" s="7"/>
      <c r="AD114" s="4">
        <v>1</v>
      </c>
      <c r="AE114" s="4"/>
      <c r="AF114" s="4">
        <f t="shared" si="7"/>
        <v>286</v>
      </c>
      <c r="AG114" s="4">
        <f t="shared" si="10"/>
        <v>286</v>
      </c>
      <c r="AH114" s="4">
        <f t="shared" si="11"/>
        <v>286</v>
      </c>
      <c r="AI114" s="5">
        <f>100*(AH114-250)/250</f>
        <v>14.4</v>
      </c>
      <c r="AJ114" s="5" t="str">
        <f>IF((ABS(AI114))&lt;=20,"PASS","FAIL")</f>
        <v>PASS</v>
      </c>
      <c r="AK114" s="4"/>
      <c r="AL114" s="4"/>
      <c r="AM114" s="5"/>
      <c r="AN114" s="5"/>
      <c r="AO114" s="4"/>
      <c r="AP114" s="4"/>
      <c r="AQ114" s="4"/>
    </row>
    <row r="115" spans="1:70" x14ac:dyDescent="0.2">
      <c r="A115" s="1">
        <v>44210</v>
      </c>
      <c r="B115" t="s">
        <v>212</v>
      </c>
      <c r="C115" t="s">
        <v>65</v>
      </c>
      <c r="D115" t="s">
        <v>11</v>
      </c>
      <c r="E115">
        <v>1</v>
      </c>
      <c r="F115">
        <v>1</v>
      </c>
      <c r="G115" t="s">
        <v>59</v>
      </c>
      <c r="H115" t="s">
        <v>60</v>
      </c>
      <c r="I115">
        <v>0.123</v>
      </c>
      <c r="J115">
        <v>1.52</v>
      </c>
      <c r="K115">
        <v>38.6</v>
      </c>
      <c r="L115" t="s">
        <v>61</v>
      </c>
      <c r="M115" t="s">
        <v>62</v>
      </c>
      <c r="N115">
        <v>-3.13E-3</v>
      </c>
      <c r="O115">
        <v>2.8600000000000001E-3</v>
      </c>
      <c r="P115">
        <v>-92.9</v>
      </c>
      <c r="R115" s="4">
        <v>1</v>
      </c>
      <c r="S115" s="4">
        <v>1</v>
      </c>
      <c r="T115" s="4"/>
      <c r="U115" s="4">
        <f t="shared" si="6"/>
        <v>38.6</v>
      </c>
      <c r="V115" s="4">
        <f t="shared" si="8"/>
        <v>38.6</v>
      </c>
      <c r="W115" s="4">
        <f t="shared" si="9"/>
        <v>38.6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7"/>
        <v>-92.9</v>
      </c>
      <c r="AG115" s="4">
        <f t="shared" si="10"/>
        <v>-92.9</v>
      </c>
      <c r="AH115" s="4">
        <f t="shared" si="11"/>
        <v>-92.9</v>
      </c>
      <c r="AO115" s="4"/>
      <c r="AP115" s="4"/>
      <c r="AQ115" s="4"/>
    </row>
    <row r="116" spans="1:70" x14ac:dyDescent="0.2">
      <c r="A116" s="1">
        <v>44210</v>
      </c>
      <c r="B116" t="s">
        <v>212</v>
      </c>
      <c r="C116" t="s">
        <v>152</v>
      </c>
      <c r="D116">
        <v>95</v>
      </c>
      <c r="E116">
        <v>1</v>
      </c>
      <c r="F116">
        <v>1</v>
      </c>
      <c r="G116" t="s">
        <v>59</v>
      </c>
      <c r="H116" t="s">
        <v>60</v>
      </c>
      <c r="I116">
        <v>4.4200000000000003E-2</v>
      </c>
      <c r="J116">
        <v>1.04</v>
      </c>
      <c r="K116">
        <v>23.6</v>
      </c>
      <c r="L116" t="s">
        <v>61</v>
      </c>
      <c r="M116" t="s">
        <v>62</v>
      </c>
      <c r="N116">
        <v>0.49199999999999999</v>
      </c>
      <c r="O116">
        <v>7.09</v>
      </c>
      <c r="P116">
        <v>408</v>
      </c>
      <c r="R116" s="4">
        <v>1</v>
      </c>
      <c r="S116" s="4">
        <v>1</v>
      </c>
      <c r="T116" s="4"/>
      <c r="U116" s="4">
        <f t="shared" si="6"/>
        <v>23.6</v>
      </c>
      <c r="V116" s="4">
        <f t="shared" si="8"/>
        <v>23.6</v>
      </c>
      <c r="W116" s="4">
        <f t="shared" si="9"/>
        <v>23.6</v>
      </c>
      <c r="X116" s="5"/>
      <c r="Y116" s="5"/>
      <c r="Z116" s="4"/>
      <c r="AA116" s="4"/>
      <c r="AB116" s="5"/>
      <c r="AC116" s="5"/>
      <c r="AD116" s="4">
        <v>1</v>
      </c>
      <c r="AE116" s="4"/>
      <c r="AF116" s="4">
        <f t="shared" si="7"/>
        <v>408</v>
      </c>
      <c r="AG116" s="4">
        <f t="shared" si="10"/>
        <v>408</v>
      </c>
      <c r="AH116" s="4">
        <f t="shared" si="11"/>
        <v>408</v>
      </c>
      <c r="AI116" s="5"/>
      <c r="AJ116" s="5"/>
      <c r="AK116" s="7"/>
      <c r="AL116" s="7"/>
      <c r="AM116" s="7"/>
      <c r="AN116" s="7"/>
      <c r="AO116" s="4"/>
      <c r="AP116" s="4"/>
      <c r="AQ116" s="4"/>
    </row>
    <row r="117" spans="1:70" x14ac:dyDescent="0.2">
      <c r="A117" s="1">
        <v>44210</v>
      </c>
      <c r="B117" t="s">
        <v>212</v>
      </c>
      <c r="C117" t="s">
        <v>153</v>
      </c>
      <c r="D117">
        <v>96</v>
      </c>
      <c r="E117">
        <v>1</v>
      </c>
      <c r="F117">
        <v>1</v>
      </c>
      <c r="G117" t="s">
        <v>59</v>
      </c>
      <c r="H117" t="s">
        <v>60</v>
      </c>
      <c r="I117">
        <v>3.0300000000000001E-2</v>
      </c>
      <c r="J117">
        <v>0.65100000000000002</v>
      </c>
      <c r="K117">
        <v>11.2</v>
      </c>
      <c r="L117" t="s">
        <v>61</v>
      </c>
      <c r="M117" t="s">
        <v>62</v>
      </c>
      <c r="N117">
        <v>0.23300000000000001</v>
      </c>
      <c r="O117">
        <v>3.44</v>
      </c>
      <c r="P117">
        <v>154</v>
      </c>
      <c r="R117" s="4">
        <v>1</v>
      </c>
      <c r="S117" s="4">
        <v>1</v>
      </c>
      <c r="T117" s="4"/>
      <c r="U117" s="4">
        <f t="shared" si="6"/>
        <v>11.2</v>
      </c>
      <c r="V117" s="4">
        <f t="shared" si="8"/>
        <v>11.2</v>
      </c>
      <c r="W117" s="4">
        <f t="shared" si="9"/>
        <v>11.2</v>
      </c>
      <c r="X117" s="5"/>
      <c r="Y117" s="5"/>
      <c r="Z117" s="4"/>
      <c r="AA117" s="4"/>
      <c r="AB117" s="5"/>
      <c r="AC117" s="5"/>
      <c r="AD117" s="4">
        <v>1</v>
      </c>
      <c r="AE117" s="4"/>
      <c r="AF117" s="4">
        <f t="shared" si="7"/>
        <v>154</v>
      </c>
      <c r="AG117" s="4">
        <f t="shared" si="10"/>
        <v>154</v>
      </c>
      <c r="AH117" s="4">
        <f t="shared" si="11"/>
        <v>154</v>
      </c>
      <c r="AI117" s="5"/>
      <c r="AJ117" s="5"/>
      <c r="AK117" s="7"/>
      <c r="AL117" s="7"/>
      <c r="AM117" s="7"/>
      <c r="AN117" s="7"/>
      <c r="AO117" s="4"/>
      <c r="AP117" s="4"/>
      <c r="AQ117" s="4"/>
    </row>
    <row r="118" spans="1:70" x14ac:dyDescent="0.2">
      <c r="A118" s="1">
        <v>44210</v>
      </c>
      <c r="B118" t="s">
        <v>212</v>
      </c>
      <c r="C118" t="s">
        <v>154</v>
      </c>
      <c r="D118">
        <v>97</v>
      </c>
      <c r="E118">
        <v>1</v>
      </c>
      <c r="F118">
        <v>1</v>
      </c>
      <c r="G118" t="s">
        <v>59</v>
      </c>
      <c r="H118" t="s">
        <v>60</v>
      </c>
      <c r="I118">
        <v>6.6299999999999998E-2</v>
      </c>
      <c r="J118">
        <v>1.45</v>
      </c>
      <c r="K118">
        <v>36.6</v>
      </c>
      <c r="L118" t="s">
        <v>61</v>
      </c>
      <c r="M118" t="s">
        <v>62</v>
      </c>
      <c r="N118">
        <v>0.44400000000000001</v>
      </c>
      <c r="O118">
        <v>6.46</v>
      </c>
      <c r="P118">
        <v>365</v>
      </c>
      <c r="Q118" s="4"/>
      <c r="R118" s="4">
        <v>1</v>
      </c>
      <c r="S118" s="4">
        <v>1</v>
      </c>
      <c r="T118" s="4"/>
      <c r="U118" s="4">
        <f t="shared" si="6"/>
        <v>36.6</v>
      </c>
      <c r="V118" s="4">
        <f t="shared" si="8"/>
        <v>36.6</v>
      </c>
      <c r="W118" s="4">
        <f t="shared" si="9"/>
        <v>36.6</v>
      </c>
      <c r="X118" s="5"/>
      <c r="Y118" s="5"/>
      <c r="Z118" s="4"/>
      <c r="AA118" s="4"/>
      <c r="AB118" s="5"/>
      <c r="AC118" s="5"/>
      <c r="AD118" s="4">
        <v>1</v>
      </c>
      <c r="AE118" s="4"/>
      <c r="AF118" s="4">
        <f t="shared" si="7"/>
        <v>365</v>
      </c>
      <c r="AG118" s="4">
        <f t="shared" si="10"/>
        <v>365</v>
      </c>
      <c r="AH118" s="4">
        <f t="shared" si="11"/>
        <v>365</v>
      </c>
      <c r="AI118" s="5"/>
      <c r="AJ118" s="5"/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2">
      <c r="A119" s="1">
        <v>44210</v>
      </c>
      <c r="B119" t="s">
        <v>212</v>
      </c>
      <c r="C119" t="s">
        <v>155</v>
      </c>
      <c r="D119">
        <v>98</v>
      </c>
      <c r="E119">
        <v>1</v>
      </c>
      <c r="F119">
        <v>1</v>
      </c>
      <c r="G119" t="s">
        <v>59</v>
      </c>
      <c r="H119" t="s">
        <v>60</v>
      </c>
      <c r="I119">
        <v>6.4100000000000004E-2</v>
      </c>
      <c r="J119">
        <v>1.28</v>
      </c>
      <c r="K119">
        <v>31.2</v>
      </c>
      <c r="L119" t="s">
        <v>61</v>
      </c>
      <c r="M119" t="s">
        <v>62</v>
      </c>
      <c r="N119">
        <v>0.54700000000000004</v>
      </c>
      <c r="O119">
        <v>7.82</v>
      </c>
      <c r="P119">
        <v>458</v>
      </c>
      <c r="R119" s="4">
        <v>1</v>
      </c>
      <c r="S119" s="4">
        <v>1</v>
      </c>
      <c r="T119" s="4"/>
      <c r="U119" s="4">
        <f t="shared" si="6"/>
        <v>31.2</v>
      </c>
      <c r="V119" s="4">
        <f t="shared" si="8"/>
        <v>31.2</v>
      </c>
      <c r="W119" s="4">
        <f t="shared" si="9"/>
        <v>31.2</v>
      </c>
      <c r="X119" s="5"/>
      <c r="Y119" s="5"/>
      <c r="Z119" s="4"/>
      <c r="AA119" s="4"/>
      <c r="AB119" s="5"/>
      <c r="AC119" s="5"/>
      <c r="AD119" s="4">
        <v>1</v>
      </c>
      <c r="AE119" s="4"/>
      <c r="AF119" s="4">
        <f t="shared" si="7"/>
        <v>458</v>
      </c>
      <c r="AG119" s="4">
        <f t="shared" si="10"/>
        <v>458</v>
      </c>
      <c r="AH119" s="4">
        <f t="shared" si="11"/>
        <v>458</v>
      </c>
      <c r="AI119" s="5"/>
      <c r="AJ119" s="5"/>
      <c r="AK119" s="7"/>
      <c r="AL119" s="7"/>
      <c r="AM119" s="5"/>
      <c r="AN119" s="5"/>
      <c r="AO119" s="4"/>
      <c r="AP119" s="4"/>
      <c r="AQ119" s="4"/>
    </row>
    <row r="120" spans="1:70" x14ac:dyDescent="0.2">
      <c r="A120" s="1">
        <v>44210</v>
      </c>
      <c r="B120" t="s">
        <v>212</v>
      </c>
      <c r="C120" t="s">
        <v>156</v>
      </c>
      <c r="D120">
        <v>99</v>
      </c>
      <c r="E120">
        <v>1</v>
      </c>
      <c r="F120">
        <v>1</v>
      </c>
      <c r="G120" t="s">
        <v>59</v>
      </c>
      <c r="H120" t="s">
        <v>60</v>
      </c>
      <c r="I120">
        <v>0.105</v>
      </c>
      <c r="J120">
        <v>2.12</v>
      </c>
      <c r="K120">
        <v>57.2</v>
      </c>
      <c r="L120" t="s">
        <v>61</v>
      </c>
      <c r="M120" t="s">
        <v>62</v>
      </c>
      <c r="N120">
        <v>0.80400000000000005</v>
      </c>
      <c r="O120">
        <v>11.5</v>
      </c>
      <c r="P120">
        <v>703</v>
      </c>
      <c r="Q120" s="4"/>
      <c r="R120" s="4">
        <v>1</v>
      </c>
      <c r="S120" s="4">
        <v>1</v>
      </c>
      <c r="T120" s="4"/>
      <c r="U120" s="4">
        <f t="shared" si="6"/>
        <v>57.2</v>
      </c>
      <c r="V120" s="4">
        <f t="shared" si="8"/>
        <v>57.2</v>
      </c>
      <c r="W120" s="4">
        <f t="shared" si="9"/>
        <v>57.2</v>
      </c>
      <c r="X120" s="5"/>
      <c r="Y120" s="5"/>
      <c r="Z120" s="4"/>
      <c r="AA120" s="4"/>
      <c r="AB120" s="5"/>
      <c r="AC120" s="5"/>
      <c r="AD120" s="4">
        <v>1</v>
      </c>
      <c r="AE120" s="4"/>
      <c r="AF120" s="4">
        <f t="shared" si="7"/>
        <v>703</v>
      </c>
      <c r="AG120" s="4">
        <f t="shared" si="10"/>
        <v>703</v>
      </c>
      <c r="AH120" s="4">
        <f t="shared" si="11"/>
        <v>703</v>
      </c>
      <c r="AI120" s="4"/>
      <c r="AJ120" s="4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2">
      <c r="A121" s="1">
        <v>44210</v>
      </c>
      <c r="B121" t="s">
        <v>212</v>
      </c>
      <c r="C121" t="s">
        <v>157</v>
      </c>
      <c r="D121">
        <v>100</v>
      </c>
      <c r="E121">
        <v>1</v>
      </c>
      <c r="F121">
        <v>1</v>
      </c>
      <c r="G121" t="s">
        <v>59</v>
      </c>
      <c r="H121" t="s">
        <v>60</v>
      </c>
      <c r="I121">
        <v>0.14099999999999999</v>
      </c>
      <c r="J121">
        <v>2.79</v>
      </c>
      <c r="K121">
        <v>77.599999999999994</v>
      </c>
      <c r="L121" t="s">
        <v>61</v>
      </c>
      <c r="M121" t="s">
        <v>62</v>
      </c>
      <c r="N121">
        <v>0.623</v>
      </c>
      <c r="O121">
        <v>8.85</v>
      </c>
      <c r="P121">
        <v>528</v>
      </c>
      <c r="R121" s="4">
        <v>1</v>
      </c>
      <c r="S121" s="4">
        <v>1</v>
      </c>
      <c r="T121" s="4"/>
      <c r="U121" s="4">
        <f t="shared" si="6"/>
        <v>77.599999999999994</v>
      </c>
      <c r="V121" s="4">
        <f t="shared" si="8"/>
        <v>77.599999999999994</v>
      </c>
      <c r="W121" s="4">
        <f t="shared" si="9"/>
        <v>77.599999999999994</v>
      </c>
      <c r="X121" s="5"/>
      <c r="Y121" s="5"/>
      <c r="Z121" s="7"/>
      <c r="AA121" s="7"/>
      <c r="AB121" s="4"/>
      <c r="AC121" s="4"/>
      <c r="AD121" s="4">
        <v>1</v>
      </c>
      <c r="AE121" s="4"/>
      <c r="AF121" s="4">
        <f t="shared" si="7"/>
        <v>528</v>
      </c>
      <c r="AG121" s="4">
        <f t="shared" si="10"/>
        <v>528</v>
      </c>
      <c r="AH121" s="4">
        <f t="shared" si="11"/>
        <v>528</v>
      </c>
      <c r="AK121" s="7"/>
      <c r="AL121" s="7"/>
      <c r="AO121" s="4"/>
      <c r="AP121" s="4"/>
      <c r="AQ121" s="4"/>
    </row>
    <row r="122" spans="1:70" x14ac:dyDescent="0.2">
      <c r="A122" s="1">
        <v>44210</v>
      </c>
      <c r="B122" t="s">
        <v>212</v>
      </c>
      <c r="C122" t="s">
        <v>158</v>
      </c>
      <c r="D122">
        <v>101</v>
      </c>
      <c r="E122">
        <v>1</v>
      </c>
      <c r="F122">
        <v>1</v>
      </c>
      <c r="G122" t="s">
        <v>59</v>
      </c>
      <c r="H122" t="s">
        <v>60</v>
      </c>
      <c r="I122">
        <v>6.7799999999999999E-2</v>
      </c>
      <c r="J122">
        <v>1.5</v>
      </c>
      <c r="K122">
        <v>38.1</v>
      </c>
      <c r="L122" t="s">
        <v>61</v>
      </c>
      <c r="M122" t="s">
        <v>62</v>
      </c>
      <c r="N122">
        <v>0.44900000000000001</v>
      </c>
      <c r="O122">
        <v>6.49</v>
      </c>
      <c r="P122">
        <v>367</v>
      </c>
      <c r="R122" s="4">
        <v>1</v>
      </c>
      <c r="S122" s="4">
        <v>1</v>
      </c>
      <c r="T122" s="4"/>
      <c r="U122" s="4">
        <f t="shared" si="6"/>
        <v>38.1</v>
      </c>
      <c r="V122" s="4">
        <f t="shared" si="8"/>
        <v>38.1</v>
      </c>
      <c r="W122" s="4">
        <f t="shared" si="9"/>
        <v>38.1</v>
      </c>
      <c r="X122" s="5"/>
      <c r="Y122" s="5"/>
      <c r="Z122" s="7"/>
      <c r="AA122" s="7"/>
      <c r="AD122" s="4">
        <v>1</v>
      </c>
      <c r="AE122" s="4"/>
      <c r="AF122" s="4">
        <f t="shared" si="7"/>
        <v>367</v>
      </c>
      <c r="AG122" s="4">
        <f t="shared" si="10"/>
        <v>367</v>
      </c>
      <c r="AH122" s="4">
        <f t="shared" si="11"/>
        <v>367</v>
      </c>
      <c r="AI122" s="5"/>
      <c r="AJ122" s="5"/>
      <c r="AM122" s="7"/>
      <c r="AN122" s="7"/>
      <c r="AO122" s="4"/>
      <c r="AP122" s="4"/>
      <c r="AQ122" s="4"/>
    </row>
    <row r="123" spans="1:70" x14ac:dyDescent="0.2">
      <c r="A123" s="1">
        <v>44210</v>
      </c>
      <c r="B123" t="s">
        <v>212</v>
      </c>
      <c r="C123" t="s">
        <v>159</v>
      </c>
      <c r="D123">
        <v>102</v>
      </c>
      <c r="E123">
        <v>1</v>
      </c>
      <c r="F123">
        <v>1</v>
      </c>
      <c r="G123" t="s">
        <v>59</v>
      </c>
      <c r="H123" t="s">
        <v>60</v>
      </c>
      <c r="I123">
        <v>7.8700000000000006E-2</v>
      </c>
      <c r="J123">
        <v>1.66</v>
      </c>
      <c r="K123">
        <v>43</v>
      </c>
      <c r="L123" t="s">
        <v>61</v>
      </c>
      <c r="M123" t="s">
        <v>62</v>
      </c>
      <c r="N123">
        <v>0.52600000000000002</v>
      </c>
      <c r="O123">
        <v>7.55</v>
      </c>
      <c r="P123">
        <v>440</v>
      </c>
      <c r="R123" s="4">
        <v>1</v>
      </c>
      <c r="S123" s="4">
        <v>1</v>
      </c>
      <c r="T123" s="4"/>
      <c r="U123" s="4">
        <f t="shared" si="6"/>
        <v>43</v>
      </c>
      <c r="V123" s="4">
        <f t="shared" si="8"/>
        <v>43</v>
      </c>
      <c r="W123" s="4">
        <f t="shared" si="9"/>
        <v>43</v>
      </c>
      <c r="X123" s="5"/>
      <c r="Y123" s="5"/>
      <c r="Z123" s="7"/>
      <c r="AA123" s="7"/>
      <c r="AB123" s="7"/>
      <c r="AC123" s="7"/>
      <c r="AD123" s="4">
        <v>1</v>
      </c>
      <c r="AE123" s="4"/>
      <c r="AF123" s="4">
        <f t="shared" si="7"/>
        <v>440</v>
      </c>
      <c r="AG123" s="4">
        <f t="shared" si="10"/>
        <v>440</v>
      </c>
      <c r="AH123" s="4">
        <f t="shared" si="11"/>
        <v>440</v>
      </c>
      <c r="AK123" s="7"/>
      <c r="AL123" s="7"/>
      <c r="AO123" s="4"/>
      <c r="AP123" s="4"/>
      <c r="AQ123" s="4"/>
    </row>
    <row r="124" spans="1:70" x14ac:dyDescent="0.2">
      <c r="A124" s="1">
        <v>44210</v>
      </c>
      <c r="B124" t="s">
        <v>212</v>
      </c>
      <c r="C124" t="s">
        <v>160</v>
      </c>
      <c r="D124">
        <v>103</v>
      </c>
      <c r="E124">
        <v>1</v>
      </c>
      <c r="F124">
        <v>1</v>
      </c>
      <c r="G124" t="s">
        <v>59</v>
      </c>
      <c r="H124" t="s">
        <v>60</v>
      </c>
      <c r="I124">
        <v>5.28E-2</v>
      </c>
      <c r="J124">
        <v>1.1499999999999999</v>
      </c>
      <c r="K124">
        <v>27.2</v>
      </c>
      <c r="L124" t="s">
        <v>61</v>
      </c>
      <c r="M124" t="s">
        <v>62</v>
      </c>
      <c r="N124">
        <v>0.35699999999999998</v>
      </c>
      <c r="O124">
        <v>5.21</v>
      </c>
      <c r="P124">
        <v>278</v>
      </c>
      <c r="R124" s="4">
        <v>1</v>
      </c>
      <c r="S124" s="4">
        <v>1</v>
      </c>
      <c r="T124" s="4"/>
      <c r="U124" s="4">
        <f t="shared" si="6"/>
        <v>27.2</v>
      </c>
      <c r="V124" s="4">
        <f t="shared" si="8"/>
        <v>27.2</v>
      </c>
      <c r="W124" s="4">
        <f t="shared" si="9"/>
        <v>27.2</v>
      </c>
      <c r="X124" s="5"/>
      <c r="Y124" s="5"/>
      <c r="Z124" s="7"/>
      <c r="AA124" s="7"/>
      <c r="AB124" s="7"/>
      <c r="AC124" s="7"/>
      <c r="AD124" s="4">
        <v>1</v>
      </c>
      <c r="AE124" s="4"/>
      <c r="AF124" s="4">
        <f t="shared" si="7"/>
        <v>278</v>
      </c>
      <c r="AG124" s="4">
        <f t="shared" si="10"/>
        <v>278</v>
      </c>
      <c r="AH124" s="4">
        <f t="shared" si="11"/>
        <v>278</v>
      </c>
      <c r="AI124" s="5"/>
      <c r="AJ124" s="5"/>
      <c r="AM124" s="7"/>
      <c r="AN124" s="7"/>
      <c r="AO124" s="4"/>
      <c r="AP124" s="4"/>
      <c r="AQ124" s="4"/>
    </row>
    <row r="125" spans="1:70" x14ac:dyDescent="0.2">
      <c r="A125" s="1">
        <v>44210</v>
      </c>
      <c r="B125" t="s">
        <v>212</v>
      </c>
      <c r="C125" t="s">
        <v>161</v>
      </c>
      <c r="D125">
        <v>104</v>
      </c>
      <c r="E125">
        <v>1</v>
      </c>
      <c r="F125">
        <v>1</v>
      </c>
      <c r="G125" t="s">
        <v>59</v>
      </c>
      <c r="H125" t="s">
        <v>60</v>
      </c>
      <c r="I125">
        <v>3.7999999999999999E-2</v>
      </c>
      <c r="J125">
        <v>0.751</v>
      </c>
      <c r="K125">
        <v>14.4</v>
      </c>
      <c r="L125" t="s">
        <v>61</v>
      </c>
      <c r="M125" t="s">
        <v>62</v>
      </c>
      <c r="N125">
        <v>0.30499999999999999</v>
      </c>
      <c r="O125">
        <v>4.5</v>
      </c>
      <c r="P125">
        <v>228</v>
      </c>
      <c r="R125" s="4">
        <v>1</v>
      </c>
      <c r="S125" s="4">
        <v>1</v>
      </c>
      <c r="T125" s="4"/>
      <c r="U125" s="4">
        <f t="shared" si="6"/>
        <v>14.4</v>
      </c>
      <c r="V125" s="4">
        <f t="shared" si="8"/>
        <v>14.4</v>
      </c>
      <c r="W125" s="4">
        <f t="shared" si="9"/>
        <v>14.4</v>
      </c>
      <c r="X125" s="5"/>
      <c r="Y125" s="5"/>
      <c r="Z125" s="7"/>
      <c r="AA125" s="7"/>
      <c r="AD125" s="4">
        <v>1</v>
      </c>
      <c r="AE125" s="4"/>
      <c r="AF125" s="4">
        <f t="shared" si="7"/>
        <v>228</v>
      </c>
      <c r="AG125" s="4">
        <f t="shared" si="10"/>
        <v>228</v>
      </c>
      <c r="AH125" s="4">
        <f t="shared" si="11"/>
        <v>228</v>
      </c>
      <c r="AI125" s="5"/>
      <c r="AJ125" s="5"/>
      <c r="AO125" s="4"/>
      <c r="AP125" s="4"/>
      <c r="AQ125" s="4"/>
    </row>
    <row r="126" spans="1:70" x14ac:dyDescent="0.2">
      <c r="A126" s="1">
        <v>44210</v>
      </c>
      <c r="B126" t="s">
        <v>212</v>
      </c>
      <c r="C126" t="s">
        <v>162</v>
      </c>
      <c r="D126">
        <v>105</v>
      </c>
      <c r="E126">
        <v>1</v>
      </c>
      <c r="F126">
        <v>1</v>
      </c>
      <c r="G126" t="s">
        <v>59</v>
      </c>
      <c r="H126" t="s">
        <v>60</v>
      </c>
      <c r="I126">
        <v>0.10299999999999999</v>
      </c>
      <c r="J126">
        <v>2.13</v>
      </c>
      <c r="K126">
        <v>57.5</v>
      </c>
      <c r="L126" t="s">
        <v>61</v>
      </c>
      <c r="M126" t="s">
        <v>62</v>
      </c>
      <c r="N126">
        <v>0.93300000000000005</v>
      </c>
      <c r="O126">
        <v>13.3</v>
      </c>
      <c r="P126">
        <v>820</v>
      </c>
      <c r="R126" s="4">
        <v>1</v>
      </c>
      <c r="S126" s="4">
        <v>1</v>
      </c>
      <c r="T126" s="4"/>
      <c r="U126" s="4">
        <f t="shared" si="6"/>
        <v>57.5</v>
      </c>
      <c r="V126" s="4">
        <f t="shared" si="8"/>
        <v>57.5</v>
      </c>
      <c r="W126" s="4">
        <f t="shared" si="9"/>
        <v>57.5</v>
      </c>
      <c r="X126" s="5"/>
      <c r="Y126" s="5"/>
      <c r="Z126" s="7">
        <f>ABS(100*ABS(W126-W120)/AVERAGE(W126,W120))</f>
        <v>0.52310374891019551</v>
      </c>
      <c r="AA126" s="7" t="str">
        <f>IF(W126&gt;10, (IF((AND(Z126&gt;=0,Z126&lt;=20)=TRUE),"PASS","FAIL")),(IF((AND(Z126&gt;=0,Z126&lt;=50)=TRUE),"PASS","FAIL")))</f>
        <v>PASS</v>
      </c>
      <c r="AB126" s="7"/>
      <c r="AC126" s="7"/>
      <c r="AD126" s="4">
        <v>1</v>
      </c>
      <c r="AE126" s="4"/>
      <c r="AF126" s="4">
        <f t="shared" si="7"/>
        <v>820</v>
      </c>
      <c r="AG126" s="4">
        <f t="shared" si="10"/>
        <v>820</v>
      </c>
      <c r="AH126" s="4">
        <f t="shared" si="11"/>
        <v>820</v>
      </c>
      <c r="AI126" s="5"/>
      <c r="AJ126" s="5"/>
      <c r="AK126" s="7">
        <f>ABS(100*ABS(AH126-AH120)/AVERAGE(AH126,AH120))</f>
        <v>15.364412344057781</v>
      </c>
      <c r="AL126" s="7" t="str">
        <f>IF(AH126&gt;10, (IF((AND(AK126&gt;=0,AK126&lt;=20)=TRUE),"PASS","FAIL")),(IF((AND(AK126&gt;=0,AK126&lt;=50)=TRUE),"PASS","FAIL")))</f>
        <v>PASS</v>
      </c>
      <c r="AM126" s="7"/>
      <c r="AN126" s="7"/>
      <c r="AO126" s="4"/>
      <c r="AP126" s="4"/>
      <c r="AQ126" s="4"/>
    </row>
    <row r="127" spans="1:70" x14ac:dyDescent="0.2">
      <c r="A127" s="1">
        <v>44210</v>
      </c>
      <c r="B127" t="s">
        <v>212</v>
      </c>
      <c r="C127" t="s">
        <v>163</v>
      </c>
      <c r="D127">
        <v>106</v>
      </c>
      <c r="E127">
        <v>1</v>
      </c>
      <c r="F127">
        <v>1</v>
      </c>
      <c r="G127" t="s">
        <v>59</v>
      </c>
      <c r="H127" t="s">
        <v>60</v>
      </c>
      <c r="I127">
        <v>7.0900000000000005E-2</v>
      </c>
      <c r="J127">
        <v>1.56</v>
      </c>
      <c r="K127">
        <v>39.799999999999997</v>
      </c>
      <c r="L127" t="s">
        <v>61</v>
      </c>
      <c r="M127" t="s">
        <v>62</v>
      </c>
      <c r="N127">
        <v>0.52500000000000002</v>
      </c>
      <c r="O127">
        <v>7.51</v>
      </c>
      <c r="P127">
        <v>437</v>
      </c>
      <c r="R127" s="4">
        <v>1</v>
      </c>
      <c r="S127" s="4">
        <v>1</v>
      </c>
      <c r="T127" s="4"/>
      <c r="U127" s="4">
        <f t="shared" si="6"/>
        <v>39.799999999999997</v>
      </c>
      <c r="V127" s="4">
        <f t="shared" si="8"/>
        <v>39.799999999999997</v>
      </c>
      <c r="W127" s="4">
        <f t="shared" si="9"/>
        <v>39.799999999999997</v>
      </c>
      <c r="X127" s="5"/>
      <c r="Y127" s="5"/>
      <c r="Z127" s="7"/>
      <c r="AA127" s="7"/>
      <c r="AB127" s="7">
        <f>100*((W127*10250)-(W125*10000))/(1000*250)</f>
        <v>105.57999999999997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4">
        <f t="shared" si="7"/>
        <v>437</v>
      </c>
      <c r="AG127" s="4">
        <f t="shared" si="10"/>
        <v>437</v>
      </c>
      <c r="AH127" s="4">
        <f t="shared" si="11"/>
        <v>437</v>
      </c>
      <c r="AI127" s="5"/>
      <c r="AJ127" s="5"/>
      <c r="AK127" s="7"/>
      <c r="AL127" s="7"/>
      <c r="AM127" s="7">
        <f>100*((AH127*10250)-(AH125*10000))/(10000*250)</f>
        <v>87.97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/>
      <c r="AQ127" s="4"/>
    </row>
    <row r="128" spans="1:70" x14ac:dyDescent="0.2">
      <c r="A128" s="1">
        <v>44210</v>
      </c>
      <c r="B128" t="s">
        <v>212</v>
      </c>
      <c r="C128" t="s">
        <v>52</v>
      </c>
      <c r="D128">
        <v>1</v>
      </c>
      <c r="E128">
        <v>1</v>
      </c>
      <c r="F128">
        <v>1</v>
      </c>
      <c r="G128" t="s">
        <v>59</v>
      </c>
      <c r="H128" t="s">
        <v>60</v>
      </c>
      <c r="I128">
        <v>0.28599999999999998</v>
      </c>
      <c r="J128">
        <v>5.31</v>
      </c>
      <c r="K128">
        <v>151</v>
      </c>
      <c r="L128" t="s">
        <v>61</v>
      </c>
      <c r="M128" t="s">
        <v>62</v>
      </c>
      <c r="N128">
        <v>1.67</v>
      </c>
      <c r="O128">
        <v>23.5</v>
      </c>
      <c r="P128">
        <v>1450</v>
      </c>
      <c r="R128" s="4">
        <v>1</v>
      </c>
      <c r="S128" s="4">
        <v>1</v>
      </c>
      <c r="T128" s="4"/>
      <c r="U128" s="4">
        <f t="shared" si="6"/>
        <v>151</v>
      </c>
      <c r="V128" s="4">
        <f t="shared" si="8"/>
        <v>151</v>
      </c>
      <c r="W128" s="4">
        <f t="shared" si="9"/>
        <v>151</v>
      </c>
      <c r="X128" s="5"/>
      <c r="Y128" s="5"/>
      <c r="Z128" s="7"/>
      <c r="AA128" s="7"/>
      <c r="AD128" s="4">
        <v>1</v>
      </c>
      <c r="AE128" s="4"/>
      <c r="AF128" s="4">
        <f t="shared" si="7"/>
        <v>1450</v>
      </c>
      <c r="AG128" s="4">
        <f t="shared" si="10"/>
        <v>1450</v>
      </c>
      <c r="AH128" s="4">
        <f t="shared" si="11"/>
        <v>1450</v>
      </c>
      <c r="AI128" s="5"/>
      <c r="AJ128" s="5"/>
      <c r="AK128" s="4"/>
      <c r="AL128" s="4"/>
      <c r="AM128" s="5"/>
      <c r="AN128" s="5"/>
      <c r="AO128" s="4"/>
      <c r="AP128" s="4"/>
      <c r="AQ128" s="4"/>
    </row>
    <row r="129" spans="1:70" x14ac:dyDescent="0.2">
      <c r="A129" s="1">
        <v>44210</v>
      </c>
      <c r="B129" t="s">
        <v>212</v>
      </c>
      <c r="C129" t="s">
        <v>53</v>
      </c>
      <c r="D129">
        <v>3</v>
      </c>
      <c r="E129">
        <v>1</v>
      </c>
      <c r="F129">
        <v>1</v>
      </c>
      <c r="G129" t="s">
        <v>59</v>
      </c>
      <c r="H129" t="s">
        <v>60</v>
      </c>
      <c r="I129">
        <v>0.19</v>
      </c>
      <c r="J129">
        <v>3.7</v>
      </c>
      <c r="K129">
        <v>105</v>
      </c>
      <c r="L129" t="s">
        <v>61</v>
      </c>
      <c r="M129" t="s">
        <v>62</v>
      </c>
      <c r="N129">
        <v>1.1100000000000001</v>
      </c>
      <c r="O129">
        <v>15.8</v>
      </c>
      <c r="P129">
        <v>978</v>
      </c>
      <c r="R129" s="4">
        <v>1</v>
      </c>
      <c r="S129" s="4">
        <v>1</v>
      </c>
      <c r="T129" s="4"/>
      <c r="U129" s="4">
        <f t="shared" si="6"/>
        <v>105</v>
      </c>
      <c r="V129" s="4">
        <f t="shared" si="8"/>
        <v>105</v>
      </c>
      <c r="W129" s="4">
        <f t="shared" si="9"/>
        <v>105</v>
      </c>
      <c r="AD129" s="4">
        <v>1</v>
      </c>
      <c r="AE129" s="4"/>
      <c r="AF129" s="4">
        <f t="shared" si="7"/>
        <v>978</v>
      </c>
      <c r="AG129" s="4">
        <f t="shared" si="10"/>
        <v>978</v>
      </c>
      <c r="AH129" s="4">
        <f t="shared" si="11"/>
        <v>978</v>
      </c>
      <c r="AK129" s="7"/>
      <c r="AL129" s="7"/>
      <c r="AO129" s="4"/>
      <c r="AP129" s="4"/>
      <c r="AQ129" s="4"/>
    </row>
    <row r="130" spans="1:70" x14ac:dyDescent="0.2">
      <c r="A130" s="1">
        <v>44210</v>
      </c>
      <c r="B130" t="s">
        <v>212</v>
      </c>
      <c r="C130" t="s">
        <v>54</v>
      </c>
      <c r="D130">
        <v>5</v>
      </c>
      <c r="E130">
        <v>1</v>
      </c>
      <c r="F130">
        <v>1</v>
      </c>
      <c r="G130" t="s">
        <v>59</v>
      </c>
      <c r="H130" t="s">
        <v>60</v>
      </c>
      <c r="I130">
        <v>8.9200000000000002E-2</v>
      </c>
      <c r="J130">
        <v>1.81</v>
      </c>
      <c r="K130">
        <v>47.8</v>
      </c>
      <c r="L130" t="s">
        <v>61</v>
      </c>
      <c r="M130" t="s">
        <v>62</v>
      </c>
      <c r="N130">
        <v>0.67900000000000005</v>
      </c>
      <c r="O130">
        <v>9.67</v>
      </c>
      <c r="P130">
        <v>582</v>
      </c>
      <c r="R130" s="4">
        <v>1</v>
      </c>
      <c r="S130" s="4">
        <v>1</v>
      </c>
      <c r="T130" s="4"/>
      <c r="U130" s="4">
        <f t="shared" ref="U130:U193" si="12">K130</f>
        <v>47.8</v>
      </c>
      <c r="V130" s="4">
        <f t="shared" si="8"/>
        <v>47.8</v>
      </c>
      <c r="W130" s="4">
        <f t="shared" si="9"/>
        <v>47.8</v>
      </c>
      <c r="X130" s="5"/>
      <c r="Y130" s="5"/>
      <c r="Z130" s="7"/>
      <c r="AA130" s="7"/>
      <c r="AB130" s="7"/>
      <c r="AC130" s="7"/>
      <c r="AD130" s="4">
        <v>1</v>
      </c>
      <c r="AE130" s="4"/>
      <c r="AF130" s="4">
        <f t="shared" si="7"/>
        <v>582</v>
      </c>
      <c r="AG130" s="4">
        <f t="shared" si="10"/>
        <v>582</v>
      </c>
      <c r="AH130" s="4">
        <f t="shared" si="11"/>
        <v>582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2">
      <c r="A131" s="1">
        <v>44210</v>
      </c>
      <c r="B131" t="s">
        <v>212</v>
      </c>
      <c r="C131" t="s">
        <v>51</v>
      </c>
      <c r="D131">
        <v>7</v>
      </c>
      <c r="E131">
        <v>1</v>
      </c>
      <c r="F131">
        <v>1</v>
      </c>
      <c r="G131" t="s">
        <v>59</v>
      </c>
      <c r="H131" t="s">
        <v>60</v>
      </c>
      <c r="I131">
        <v>5.0299999999999997E-2</v>
      </c>
      <c r="J131">
        <v>1.1299999999999999</v>
      </c>
      <c r="K131">
        <v>26.3</v>
      </c>
      <c r="L131" t="s">
        <v>61</v>
      </c>
      <c r="M131" t="s">
        <v>62</v>
      </c>
      <c r="N131">
        <v>0.33500000000000002</v>
      </c>
      <c r="O131">
        <v>4.8499999999999996</v>
      </c>
      <c r="P131">
        <v>253</v>
      </c>
      <c r="R131" s="4">
        <v>1</v>
      </c>
      <c r="S131" s="4">
        <v>1</v>
      </c>
      <c r="T131" s="4"/>
      <c r="U131" s="4">
        <f t="shared" si="12"/>
        <v>26.3</v>
      </c>
      <c r="V131" s="4">
        <f t="shared" si="8"/>
        <v>26.3</v>
      </c>
      <c r="W131" s="4">
        <f t="shared" si="9"/>
        <v>26.3</v>
      </c>
      <c r="Z131" s="7"/>
      <c r="AA131" s="7"/>
      <c r="AB131" s="7"/>
      <c r="AC131" s="7"/>
      <c r="AD131" s="4">
        <v>1</v>
      </c>
      <c r="AE131" s="4"/>
      <c r="AF131" s="4">
        <f t="shared" ref="AF131:AF194" si="13">P131</f>
        <v>253</v>
      </c>
      <c r="AG131" s="4">
        <f t="shared" si="10"/>
        <v>253</v>
      </c>
      <c r="AH131" s="4">
        <f t="shared" si="11"/>
        <v>253</v>
      </c>
      <c r="AI131" s="5"/>
      <c r="AJ131" s="5"/>
      <c r="AK131" s="7"/>
      <c r="AL131" s="7"/>
      <c r="AM131" s="7"/>
      <c r="AN131" s="7"/>
      <c r="AO131" s="4"/>
      <c r="AP131" s="4"/>
      <c r="AQ131" s="4"/>
    </row>
    <row r="132" spans="1:70" x14ac:dyDescent="0.2">
      <c r="A132" s="1">
        <v>44210</v>
      </c>
      <c r="B132" t="s">
        <v>212</v>
      </c>
      <c r="C132" t="s">
        <v>55</v>
      </c>
      <c r="D132">
        <v>9</v>
      </c>
      <c r="E132">
        <v>1</v>
      </c>
      <c r="F132">
        <v>1</v>
      </c>
      <c r="G132" t="s">
        <v>59</v>
      </c>
      <c r="H132" t="s">
        <v>60</v>
      </c>
      <c r="I132">
        <v>2.93E-2</v>
      </c>
      <c r="J132">
        <v>0.63200000000000001</v>
      </c>
      <c r="K132">
        <v>10.6</v>
      </c>
      <c r="L132" t="s">
        <v>61</v>
      </c>
      <c r="M132" t="s">
        <v>62</v>
      </c>
      <c r="N132">
        <v>0.20100000000000001</v>
      </c>
      <c r="O132">
        <v>3.02</v>
      </c>
      <c r="P132">
        <v>124</v>
      </c>
      <c r="Q132" s="4"/>
      <c r="R132" s="4">
        <v>1</v>
      </c>
      <c r="S132" s="4">
        <v>1</v>
      </c>
      <c r="T132" s="4"/>
      <c r="U132" s="4">
        <f t="shared" si="12"/>
        <v>10.6</v>
      </c>
      <c r="V132" s="4">
        <f t="shared" si="8"/>
        <v>10.6</v>
      </c>
      <c r="W132" s="4">
        <f t="shared" si="9"/>
        <v>10.6</v>
      </c>
      <c r="X132" s="5"/>
      <c r="Y132" s="5"/>
      <c r="Z132" s="7"/>
      <c r="AA132" s="7"/>
      <c r="AB132" s="7"/>
      <c r="AC132" s="7"/>
      <c r="AD132" s="4">
        <v>1</v>
      </c>
      <c r="AE132" s="4"/>
      <c r="AF132" s="4">
        <f t="shared" si="13"/>
        <v>124</v>
      </c>
      <c r="AG132" s="4">
        <f t="shared" si="10"/>
        <v>124</v>
      </c>
      <c r="AH132" s="4">
        <f t="shared" si="11"/>
        <v>124</v>
      </c>
      <c r="AI132" s="5"/>
      <c r="AJ132" s="5"/>
      <c r="AK132" s="7"/>
      <c r="AL132" s="7"/>
      <c r="AM132" s="7"/>
      <c r="AN132" s="7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x14ac:dyDescent="0.2">
      <c r="A133" s="1">
        <v>44210</v>
      </c>
      <c r="B133" t="s">
        <v>212</v>
      </c>
      <c r="C133" t="s">
        <v>56</v>
      </c>
      <c r="D133">
        <v>11</v>
      </c>
      <c r="E133">
        <v>1</v>
      </c>
      <c r="F133">
        <v>1</v>
      </c>
      <c r="G133" t="s">
        <v>59</v>
      </c>
      <c r="H133" t="s">
        <v>60</v>
      </c>
      <c r="I133">
        <v>2.3800000000000002E-2</v>
      </c>
      <c r="J133">
        <v>0.41899999999999998</v>
      </c>
      <c r="K133">
        <v>3.76</v>
      </c>
      <c r="L133" t="s">
        <v>61</v>
      </c>
      <c r="M133" t="s">
        <v>62</v>
      </c>
      <c r="N133">
        <v>0.14299999999999999</v>
      </c>
      <c r="O133">
        <v>2.1800000000000002</v>
      </c>
      <c r="P133">
        <v>64.5</v>
      </c>
      <c r="Q133" s="4"/>
      <c r="R133" s="4">
        <v>1</v>
      </c>
      <c r="S133" s="4">
        <v>1</v>
      </c>
      <c r="T133" s="4"/>
      <c r="U133" s="4">
        <f t="shared" si="12"/>
        <v>3.76</v>
      </c>
      <c r="V133" s="4">
        <f t="shared" si="8"/>
        <v>3.76</v>
      </c>
      <c r="W133" s="4">
        <f t="shared" si="9"/>
        <v>3.76</v>
      </c>
      <c r="Z133" s="7"/>
      <c r="AA133" s="7"/>
      <c r="AB133" s="7"/>
      <c r="AC133" s="7"/>
      <c r="AD133" s="4">
        <v>1</v>
      </c>
      <c r="AE133" s="4"/>
      <c r="AF133" s="4">
        <f t="shared" si="13"/>
        <v>64.5</v>
      </c>
      <c r="AG133" s="4">
        <f t="shared" si="10"/>
        <v>64.5</v>
      </c>
      <c r="AH133" s="4">
        <f t="shared" si="11"/>
        <v>64.5</v>
      </c>
      <c r="AI133" s="5"/>
      <c r="AJ133" s="5"/>
      <c r="AK133" s="4"/>
      <c r="AL133" s="4"/>
      <c r="AM133" s="5"/>
      <c r="AN133" s="5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x14ac:dyDescent="0.2">
      <c r="A134" s="1">
        <v>44210</v>
      </c>
      <c r="B134" t="s">
        <v>212</v>
      </c>
      <c r="C134" t="s">
        <v>57</v>
      </c>
      <c r="D134">
        <v>13</v>
      </c>
      <c r="E134">
        <v>1</v>
      </c>
      <c r="F134">
        <v>1</v>
      </c>
      <c r="G134" t="s">
        <v>59</v>
      </c>
      <c r="H134" t="s">
        <v>60</v>
      </c>
      <c r="I134">
        <v>3.4700000000000002E-2</v>
      </c>
      <c r="J134">
        <v>0.434</v>
      </c>
      <c r="K134">
        <v>4.25</v>
      </c>
      <c r="L134" t="s">
        <v>61</v>
      </c>
      <c r="M134" t="s">
        <v>62</v>
      </c>
      <c r="N134">
        <v>0.11</v>
      </c>
      <c r="O134">
        <v>1.72</v>
      </c>
      <c r="P134">
        <v>31</v>
      </c>
      <c r="Q134" s="4"/>
      <c r="R134" s="4">
        <v>1</v>
      </c>
      <c r="S134" s="4">
        <v>1</v>
      </c>
      <c r="T134" s="4"/>
      <c r="U134" s="4">
        <f t="shared" si="12"/>
        <v>4.25</v>
      </c>
      <c r="V134" s="4">
        <f t="shared" si="8"/>
        <v>4.25</v>
      </c>
      <c r="W134" s="4">
        <f t="shared" si="9"/>
        <v>4.25</v>
      </c>
      <c r="X134" s="5"/>
      <c r="Y134" s="5"/>
      <c r="Z134" s="7"/>
      <c r="AA134" s="7"/>
      <c r="AB134" s="4"/>
      <c r="AC134" s="4"/>
      <c r="AD134" s="4">
        <v>1</v>
      </c>
      <c r="AE134" s="4"/>
      <c r="AF134" s="4">
        <f t="shared" si="13"/>
        <v>31</v>
      </c>
      <c r="AG134" s="4">
        <f t="shared" si="10"/>
        <v>31</v>
      </c>
      <c r="AH134" s="4">
        <f t="shared" si="11"/>
        <v>31</v>
      </c>
      <c r="AI134" s="5"/>
      <c r="AJ134" s="5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x14ac:dyDescent="0.2">
      <c r="A135" s="1">
        <v>44210</v>
      </c>
      <c r="B135" t="s">
        <v>212</v>
      </c>
      <c r="C135" t="s">
        <v>58</v>
      </c>
      <c r="D135">
        <v>15</v>
      </c>
      <c r="E135">
        <v>1</v>
      </c>
      <c r="F135">
        <v>1</v>
      </c>
      <c r="G135" t="s">
        <v>59</v>
      </c>
      <c r="H135" t="s">
        <v>60</v>
      </c>
      <c r="I135">
        <v>2.0500000000000001E-2</v>
      </c>
      <c r="J135">
        <v>0.34100000000000003</v>
      </c>
      <c r="K135">
        <v>1.27</v>
      </c>
      <c r="L135" t="s">
        <v>61</v>
      </c>
      <c r="M135" t="s">
        <v>62</v>
      </c>
      <c r="N135">
        <v>8.1799999999999998E-2</v>
      </c>
      <c r="O135">
        <v>1.32</v>
      </c>
      <c r="P135">
        <v>2.64</v>
      </c>
      <c r="Q135" s="4"/>
      <c r="R135" s="4">
        <v>1</v>
      </c>
      <c r="S135" s="4">
        <v>1</v>
      </c>
      <c r="T135" s="4"/>
      <c r="U135" s="4">
        <f t="shared" si="12"/>
        <v>1.27</v>
      </c>
      <c r="V135" s="4">
        <f t="shared" si="8"/>
        <v>1.27</v>
      </c>
      <c r="W135" s="4">
        <f t="shared" si="9"/>
        <v>1.27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13"/>
        <v>2.64</v>
      </c>
      <c r="AG135" s="4">
        <f t="shared" si="10"/>
        <v>2.64</v>
      </c>
      <c r="AH135" s="4">
        <f t="shared" si="11"/>
        <v>2.64</v>
      </c>
      <c r="AI135" s="5"/>
      <c r="AJ135" s="5"/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x14ac:dyDescent="0.2">
      <c r="A136" s="1">
        <v>44210</v>
      </c>
      <c r="B136" t="s">
        <v>212</v>
      </c>
      <c r="C136" t="s">
        <v>102</v>
      </c>
      <c r="D136" t="s">
        <v>12</v>
      </c>
      <c r="E136">
        <v>1</v>
      </c>
      <c r="F136">
        <v>1</v>
      </c>
      <c r="G136" t="s">
        <v>59</v>
      </c>
      <c r="H136" t="s">
        <v>60</v>
      </c>
      <c r="I136">
        <v>0.126</v>
      </c>
      <c r="J136">
        <v>1.67</v>
      </c>
      <c r="K136">
        <v>43.5</v>
      </c>
      <c r="L136" t="s">
        <v>61</v>
      </c>
      <c r="M136" t="s">
        <v>62</v>
      </c>
      <c r="N136">
        <v>1.8</v>
      </c>
      <c r="O136">
        <v>25.8</v>
      </c>
      <c r="P136">
        <v>1580</v>
      </c>
      <c r="Q136" s="4"/>
      <c r="R136" s="4">
        <v>1</v>
      </c>
      <c r="S136" s="4">
        <v>1</v>
      </c>
      <c r="T136" s="4"/>
      <c r="U136" s="4">
        <f t="shared" si="12"/>
        <v>43.5</v>
      </c>
      <c r="V136" s="4">
        <f t="shared" si="8"/>
        <v>43.5</v>
      </c>
      <c r="W136" s="4">
        <f t="shared" si="9"/>
        <v>43.5</v>
      </c>
      <c r="Z136" s="7"/>
      <c r="AA136" s="7"/>
      <c r="AD136" s="4">
        <v>1</v>
      </c>
      <c r="AE136" s="4"/>
      <c r="AF136" s="4">
        <f t="shared" si="13"/>
        <v>1580</v>
      </c>
      <c r="AG136" s="4">
        <f t="shared" si="10"/>
        <v>1580</v>
      </c>
      <c r="AH136" s="4">
        <f t="shared" si="11"/>
        <v>1580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2">
      <c r="A137" s="1">
        <v>44210</v>
      </c>
      <c r="B137" t="s">
        <v>212</v>
      </c>
      <c r="C137" t="s">
        <v>103</v>
      </c>
      <c r="D137" t="s">
        <v>13</v>
      </c>
      <c r="E137">
        <v>1</v>
      </c>
      <c r="F137">
        <v>1</v>
      </c>
      <c r="G137" t="s">
        <v>59</v>
      </c>
      <c r="H137" t="s">
        <v>60</v>
      </c>
      <c r="I137">
        <v>2.9</v>
      </c>
      <c r="J137">
        <v>49.9</v>
      </c>
      <c r="K137">
        <v>492</v>
      </c>
      <c r="L137" t="s">
        <v>61</v>
      </c>
      <c r="M137" t="s">
        <v>62</v>
      </c>
      <c r="N137">
        <v>1.56</v>
      </c>
      <c r="O137">
        <v>22.1</v>
      </c>
      <c r="P137">
        <v>1370</v>
      </c>
      <c r="Q137" s="4"/>
      <c r="R137" s="4">
        <v>1</v>
      </c>
      <c r="S137" s="4">
        <v>1</v>
      </c>
      <c r="T137" s="4"/>
      <c r="U137" s="4">
        <f t="shared" si="12"/>
        <v>492</v>
      </c>
      <c r="V137" s="4">
        <f t="shared" si="8"/>
        <v>492</v>
      </c>
      <c r="W137" s="4">
        <f t="shared" si="9"/>
        <v>492</v>
      </c>
      <c r="X137" s="5"/>
      <c r="Y137" s="5"/>
      <c r="Z137" s="7"/>
      <c r="AA137" s="7"/>
      <c r="AB137" s="7"/>
      <c r="AC137" s="7"/>
      <c r="AD137" s="4">
        <v>1</v>
      </c>
      <c r="AE137" s="4"/>
      <c r="AF137" s="4">
        <f t="shared" si="13"/>
        <v>1370</v>
      </c>
      <c r="AG137" s="4">
        <f t="shared" si="10"/>
        <v>1370</v>
      </c>
      <c r="AH137" s="4">
        <f t="shared" si="11"/>
        <v>1370</v>
      </c>
      <c r="AI137" s="5"/>
      <c r="AJ137" s="5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2">
      <c r="A138" s="1">
        <v>44210</v>
      </c>
      <c r="B138" t="s">
        <v>212</v>
      </c>
      <c r="C138" t="s">
        <v>164</v>
      </c>
      <c r="D138">
        <v>107</v>
      </c>
      <c r="E138">
        <v>1</v>
      </c>
      <c r="F138">
        <v>1</v>
      </c>
      <c r="G138" t="s">
        <v>59</v>
      </c>
      <c r="H138" t="s">
        <v>60</v>
      </c>
      <c r="I138">
        <v>4.2200000000000001E-2</v>
      </c>
      <c r="J138">
        <v>0.96</v>
      </c>
      <c r="K138">
        <v>21.1</v>
      </c>
      <c r="L138" t="s">
        <v>61</v>
      </c>
      <c r="M138" t="s">
        <v>62</v>
      </c>
      <c r="N138">
        <v>0.39200000000000002</v>
      </c>
      <c r="O138">
        <v>5.68</v>
      </c>
      <c r="P138">
        <v>311</v>
      </c>
      <c r="Q138" s="4"/>
      <c r="R138" s="4">
        <v>1</v>
      </c>
      <c r="S138" s="4">
        <v>1</v>
      </c>
      <c r="T138" s="4"/>
      <c r="U138" s="4">
        <f t="shared" si="12"/>
        <v>21.1</v>
      </c>
      <c r="V138" s="4">
        <f t="shared" si="8"/>
        <v>21.1</v>
      </c>
      <c r="W138" s="4">
        <f t="shared" si="9"/>
        <v>21.1</v>
      </c>
      <c r="AB138" s="7"/>
      <c r="AC138" s="7"/>
      <c r="AD138" s="4">
        <v>1</v>
      </c>
      <c r="AE138" s="4"/>
      <c r="AF138" s="4">
        <f t="shared" si="13"/>
        <v>311</v>
      </c>
      <c r="AG138" s="4">
        <f t="shared" si="10"/>
        <v>311</v>
      </c>
      <c r="AH138" s="4">
        <f t="shared" si="11"/>
        <v>311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2">
      <c r="A139" s="1">
        <v>44210</v>
      </c>
      <c r="B139" t="s">
        <v>212</v>
      </c>
      <c r="C139" t="s">
        <v>165</v>
      </c>
      <c r="D139">
        <v>108</v>
      </c>
      <c r="E139">
        <v>1</v>
      </c>
      <c r="F139">
        <v>1</v>
      </c>
      <c r="G139" t="s">
        <v>59</v>
      </c>
      <c r="H139" t="s">
        <v>60</v>
      </c>
      <c r="I139">
        <v>5.7700000000000001E-2</v>
      </c>
      <c r="J139">
        <v>1.27</v>
      </c>
      <c r="K139">
        <v>30.8</v>
      </c>
      <c r="L139" t="s">
        <v>61</v>
      </c>
      <c r="M139" t="s">
        <v>62</v>
      </c>
      <c r="N139">
        <v>0.42499999999999999</v>
      </c>
      <c r="O139">
        <v>7.16</v>
      </c>
      <c r="P139">
        <v>413</v>
      </c>
      <c r="Q139" s="4"/>
      <c r="R139" s="4">
        <v>1</v>
      </c>
      <c r="S139" s="4">
        <v>1</v>
      </c>
      <c r="T139" s="4"/>
      <c r="U139" s="4">
        <f t="shared" si="12"/>
        <v>30.8</v>
      </c>
      <c r="V139" s="4">
        <f t="shared" si="8"/>
        <v>30.8</v>
      </c>
      <c r="W139" s="4">
        <f t="shared" si="9"/>
        <v>30.8</v>
      </c>
      <c r="X139" s="5"/>
      <c r="Y139" s="5"/>
      <c r="Z139" s="7"/>
      <c r="AA139" s="7"/>
      <c r="AB139" s="7"/>
      <c r="AC139" s="7"/>
      <c r="AD139" s="4">
        <v>1</v>
      </c>
      <c r="AE139" s="4"/>
      <c r="AF139" s="4">
        <f t="shared" si="13"/>
        <v>413</v>
      </c>
      <c r="AG139" s="4">
        <f t="shared" si="10"/>
        <v>413</v>
      </c>
      <c r="AH139" s="4">
        <f t="shared" si="11"/>
        <v>413</v>
      </c>
      <c r="AI139" s="5"/>
      <c r="AJ139" s="5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2">
      <c r="A140" s="1">
        <v>44210</v>
      </c>
      <c r="B140" t="s">
        <v>212</v>
      </c>
      <c r="C140" t="s">
        <v>166</v>
      </c>
      <c r="D140">
        <v>109</v>
      </c>
      <c r="E140">
        <v>1</v>
      </c>
      <c r="F140">
        <v>1</v>
      </c>
      <c r="G140" t="s">
        <v>59</v>
      </c>
      <c r="H140" t="s">
        <v>60</v>
      </c>
      <c r="I140">
        <v>6.0600000000000001E-2</v>
      </c>
      <c r="J140">
        <v>1.33</v>
      </c>
      <c r="K140">
        <v>32.6</v>
      </c>
      <c r="L140" t="s">
        <v>61</v>
      </c>
      <c r="M140" t="s">
        <v>62</v>
      </c>
      <c r="N140">
        <v>0.182</v>
      </c>
      <c r="O140">
        <v>2.14</v>
      </c>
      <c r="P140">
        <v>61.7</v>
      </c>
      <c r="Q140" s="4"/>
      <c r="R140" s="4">
        <v>1</v>
      </c>
      <c r="S140" s="4">
        <v>1</v>
      </c>
      <c r="T140" s="4"/>
      <c r="U140" s="4">
        <f t="shared" si="12"/>
        <v>32.6</v>
      </c>
      <c r="V140" s="4">
        <f t="shared" si="8"/>
        <v>32.6</v>
      </c>
      <c r="W140" s="4">
        <f t="shared" si="9"/>
        <v>32.6</v>
      </c>
      <c r="X140" s="5"/>
      <c r="Y140" s="5"/>
      <c r="Z140" s="7"/>
      <c r="AA140" s="7"/>
      <c r="AB140" s="7"/>
      <c r="AC140" s="7"/>
      <c r="AD140" s="4">
        <v>1</v>
      </c>
      <c r="AE140" s="4"/>
      <c r="AF140" s="4">
        <f t="shared" si="13"/>
        <v>61.7</v>
      </c>
      <c r="AG140" s="4">
        <f t="shared" si="10"/>
        <v>61.7</v>
      </c>
      <c r="AH140" s="4">
        <f t="shared" si="11"/>
        <v>61.7</v>
      </c>
      <c r="AI140" s="5"/>
      <c r="AJ140" s="5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2">
      <c r="A141" s="1">
        <v>44210</v>
      </c>
      <c r="B141" t="s">
        <v>212</v>
      </c>
      <c r="C141" t="s">
        <v>167</v>
      </c>
      <c r="D141">
        <v>110</v>
      </c>
      <c r="E141">
        <v>1</v>
      </c>
      <c r="F141">
        <v>1</v>
      </c>
      <c r="G141" t="s">
        <v>59</v>
      </c>
      <c r="H141" t="s">
        <v>60</v>
      </c>
      <c r="I141">
        <v>4.5499999999999999E-2</v>
      </c>
      <c r="J141">
        <v>1</v>
      </c>
      <c r="K141">
        <v>22.5</v>
      </c>
      <c r="L141" t="s">
        <v>61</v>
      </c>
      <c r="M141" t="s">
        <v>62</v>
      </c>
      <c r="N141">
        <v>1.5</v>
      </c>
      <c r="O141">
        <v>21.1</v>
      </c>
      <c r="P141">
        <v>1310</v>
      </c>
      <c r="Q141" s="4"/>
      <c r="R141" s="4">
        <v>1</v>
      </c>
      <c r="S141" s="4">
        <v>1</v>
      </c>
      <c r="T141" s="4"/>
      <c r="U141" s="4">
        <f t="shared" si="12"/>
        <v>22.5</v>
      </c>
      <c r="V141" s="4">
        <f t="shared" si="8"/>
        <v>22.5</v>
      </c>
      <c r="W141" s="4">
        <f t="shared" si="9"/>
        <v>22.5</v>
      </c>
      <c r="X141" s="5"/>
      <c r="Y141" s="5"/>
      <c r="Z141" s="4"/>
      <c r="AA141" s="4"/>
      <c r="AB141" s="5"/>
      <c r="AC141" s="5"/>
      <c r="AD141" s="4">
        <v>1</v>
      </c>
      <c r="AE141" s="4"/>
      <c r="AF141" s="4">
        <f t="shared" si="13"/>
        <v>1310</v>
      </c>
      <c r="AG141" s="4">
        <f t="shared" si="10"/>
        <v>1310</v>
      </c>
      <c r="AH141" s="4">
        <f t="shared" si="11"/>
        <v>1310</v>
      </c>
      <c r="AI141" s="5"/>
      <c r="AJ141" s="5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2">
      <c r="A142" s="1">
        <v>44210</v>
      </c>
      <c r="B142" t="s">
        <v>212</v>
      </c>
      <c r="C142" t="s">
        <v>168</v>
      </c>
      <c r="D142">
        <v>111</v>
      </c>
      <c r="E142">
        <v>1</v>
      </c>
      <c r="F142">
        <v>1</v>
      </c>
      <c r="G142" t="s">
        <v>59</v>
      </c>
      <c r="H142" t="s">
        <v>60</v>
      </c>
      <c r="I142">
        <v>8.8800000000000004E-2</v>
      </c>
      <c r="J142">
        <v>1.91</v>
      </c>
      <c r="K142">
        <v>50.8</v>
      </c>
      <c r="L142" t="s">
        <v>61</v>
      </c>
      <c r="M142" t="s">
        <v>62</v>
      </c>
      <c r="N142">
        <v>0.36299999999999999</v>
      </c>
      <c r="O142">
        <v>5.22</v>
      </c>
      <c r="P142">
        <v>279</v>
      </c>
      <c r="Q142" s="4"/>
      <c r="R142" s="4">
        <v>1</v>
      </c>
      <c r="S142" s="4">
        <v>1</v>
      </c>
      <c r="T142" s="4"/>
      <c r="U142" s="4">
        <f t="shared" si="12"/>
        <v>50.8</v>
      </c>
      <c r="V142" s="4">
        <f t="shared" si="8"/>
        <v>50.8</v>
      </c>
      <c r="W142" s="4">
        <f t="shared" si="9"/>
        <v>50.8</v>
      </c>
      <c r="Z142" s="7"/>
      <c r="AA142" s="7"/>
      <c r="AD142" s="4">
        <v>1</v>
      </c>
      <c r="AE142" s="4"/>
      <c r="AF142" s="4">
        <f t="shared" si="13"/>
        <v>279</v>
      </c>
      <c r="AG142" s="4">
        <f t="shared" si="10"/>
        <v>279</v>
      </c>
      <c r="AH142" s="4">
        <f t="shared" si="11"/>
        <v>279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2">
      <c r="A143" s="1">
        <v>44210</v>
      </c>
      <c r="B143" t="s">
        <v>212</v>
      </c>
      <c r="C143" t="s">
        <v>169</v>
      </c>
      <c r="D143">
        <v>112</v>
      </c>
      <c r="E143">
        <v>1</v>
      </c>
      <c r="F143">
        <v>1</v>
      </c>
      <c r="G143" t="s">
        <v>59</v>
      </c>
      <c r="H143" t="s">
        <v>60</v>
      </c>
      <c r="I143">
        <v>3.1099999999999999E-2</v>
      </c>
      <c r="J143">
        <v>0.63500000000000001</v>
      </c>
      <c r="K143">
        <v>10.7</v>
      </c>
      <c r="L143" t="s">
        <v>61</v>
      </c>
      <c r="M143" t="s">
        <v>62</v>
      </c>
      <c r="N143">
        <v>0.29699999999999999</v>
      </c>
      <c r="O143">
        <v>4.3</v>
      </c>
      <c r="P143">
        <v>215</v>
      </c>
      <c r="Q143" s="4"/>
      <c r="R143" s="4">
        <v>1</v>
      </c>
      <c r="S143" s="4">
        <v>1</v>
      </c>
      <c r="T143" s="4"/>
      <c r="U143" s="4">
        <f t="shared" si="12"/>
        <v>10.7</v>
      </c>
      <c r="V143" s="4">
        <f t="shared" si="8"/>
        <v>10.7</v>
      </c>
      <c r="W143" s="4">
        <f t="shared" si="9"/>
        <v>10.7</v>
      </c>
      <c r="X143" s="5"/>
      <c r="Y143" s="5"/>
      <c r="AB143" s="7"/>
      <c r="AC143" s="7"/>
      <c r="AD143" s="4">
        <v>1</v>
      </c>
      <c r="AE143" s="4"/>
      <c r="AF143" s="4">
        <f t="shared" si="13"/>
        <v>215</v>
      </c>
      <c r="AG143" s="4">
        <f t="shared" si="10"/>
        <v>215</v>
      </c>
      <c r="AH143" s="4">
        <f t="shared" si="11"/>
        <v>215</v>
      </c>
      <c r="AI143" s="5"/>
      <c r="AJ143" s="5"/>
      <c r="AK143" s="7"/>
      <c r="AL143" s="7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2">
      <c r="A144" s="1">
        <v>44210</v>
      </c>
      <c r="B144" t="s">
        <v>212</v>
      </c>
      <c r="C144" t="s">
        <v>170</v>
      </c>
      <c r="D144">
        <v>113</v>
      </c>
      <c r="E144">
        <v>1</v>
      </c>
      <c r="F144">
        <v>1</v>
      </c>
      <c r="G144" t="s">
        <v>59</v>
      </c>
      <c r="H144" t="s">
        <v>60</v>
      </c>
      <c r="I144">
        <v>3.61E-2</v>
      </c>
      <c r="J144">
        <v>0.85699999999999998</v>
      </c>
      <c r="K144">
        <v>17.8</v>
      </c>
      <c r="L144" t="s">
        <v>61</v>
      </c>
      <c r="M144" t="s">
        <v>62</v>
      </c>
      <c r="N144">
        <v>0.26800000000000002</v>
      </c>
      <c r="O144">
        <v>3.94</v>
      </c>
      <c r="P144">
        <v>189</v>
      </c>
      <c r="R144" s="4">
        <v>1</v>
      </c>
      <c r="S144" s="4">
        <v>1</v>
      </c>
      <c r="T144" s="4"/>
      <c r="U144" s="4">
        <f t="shared" si="12"/>
        <v>17.8</v>
      </c>
      <c r="V144" s="4">
        <f t="shared" ref="V144:V207" si="14">IF(R144=1,U144,(U144-6.8))</f>
        <v>17.8</v>
      </c>
      <c r="W144" s="4">
        <f t="shared" ref="W144:W207" si="15">IF(R144=1,U144,(V144*R144))</f>
        <v>17.8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13"/>
        <v>189</v>
      </c>
      <c r="AG144" s="4">
        <f t="shared" ref="AG144:AG207" si="16">IF(R144=1,AF144,(AF144-379))</f>
        <v>189</v>
      </c>
      <c r="AH144" s="4">
        <f t="shared" ref="AH144:AH207" si="17">IF(R144=1,AF144,(AG144*R144))</f>
        <v>189</v>
      </c>
      <c r="AI144" s="5"/>
      <c r="AJ144" s="5"/>
      <c r="AK144" s="7"/>
      <c r="AL144" s="7"/>
      <c r="AO144" s="4"/>
      <c r="AP144" s="4"/>
      <c r="AQ144" s="4"/>
    </row>
    <row r="145" spans="1:70" x14ac:dyDescent="0.2">
      <c r="A145" s="1">
        <v>44210</v>
      </c>
      <c r="B145" t="s">
        <v>212</v>
      </c>
      <c r="C145" t="s">
        <v>171</v>
      </c>
      <c r="D145">
        <v>114</v>
      </c>
      <c r="E145">
        <v>1</v>
      </c>
      <c r="F145">
        <v>1</v>
      </c>
      <c r="G145" t="s">
        <v>59</v>
      </c>
      <c r="H145" t="s">
        <v>60</v>
      </c>
      <c r="I145">
        <v>5.0900000000000001E-2</v>
      </c>
      <c r="J145">
        <v>1.1399999999999999</v>
      </c>
      <c r="K145">
        <v>26.9</v>
      </c>
      <c r="L145" t="s">
        <v>61</v>
      </c>
      <c r="M145" t="s">
        <v>62</v>
      </c>
      <c r="N145">
        <v>0.46400000000000002</v>
      </c>
      <c r="O145">
        <v>6.71</v>
      </c>
      <c r="P145">
        <v>382</v>
      </c>
      <c r="R145" s="4">
        <v>1</v>
      </c>
      <c r="S145" s="4">
        <v>1</v>
      </c>
      <c r="T145" s="4"/>
      <c r="U145" s="4">
        <f t="shared" si="12"/>
        <v>26.9</v>
      </c>
      <c r="V145" s="4">
        <f t="shared" si="14"/>
        <v>26.9</v>
      </c>
      <c r="W145" s="4">
        <f t="shared" si="15"/>
        <v>26.9</v>
      </c>
      <c r="X145" s="5"/>
      <c r="Y145" s="5"/>
      <c r="Z145" s="7"/>
      <c r="AA145" s="7"/>
      <c r="AB145" s="7"/>
      <c r="AC145" s="7"/>
      <c r="AD145" s="4">
        <v>1</v>
      </c>
      <c r="AE145" s="4"/>
      <c r="AF145" s="4">
        <f t="shared" si="13"/>
        <v>382</v>
      </c>
      <c r="AG145" s="4">
        <f t="shared" si="16"/>
        <v>382</v>
      </c>
      <c r="AH145" s="4">
        <f t="shared" si="17"/>
        <v>382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2">
      <c r="A146" s="1">
        <v>44210</v>
      </c>
      <c r="B146" t="s">
        <v>212</v>
      </c>
      <c r="C146" t="s">
        <v>172</v>
      </c>
      <c r="D146">
        <v>115</v>
      </c>
      <c r="E146">
        <v>1</v>
      </c>
      <c r="F146">
        <v>1</v>
      </c>
      <c r="G146" t="s">
        <v>59</v>
      </c>
      <c r="H146" t="s">
        <v>60</v>
      </c>
      <c r="I146">
        <v>4.2999999999999997E-2</v>
      </c>
      <c r="J146">
        <v>1.02</v>
      </c>
      <c r="K146">
        <v>23.1</v>
      </c>
      <c r="L146" t="s">
        <v>61</v>
      </c>
      <c r="M146" t="s">
        <v>62</v>
      </c>
      <c r="N146">
        <v>0.39900000000000002</v>
      </c>
      <c r="O146">
        <v>5.76</v>
      </c>
      <c r="P146">
        <v>316</v>
      </c>
      <c r="R146" s="4">
        <v>1</v>
      </c>
      <c r="S146" s="4">
        <v>1</v>
      </c>
      <c r="T146" s="4"/>
      <c r="U146" s="4">
        <f t="shared" si="12"/>
        <v>23.1</v>
      </c>
      <c r="V146" s="4">
        <f t="shared" si="14"/>
        <v>23.1</v>
      </c>
      <c r="W146" s="4">
        <f t="shared" si="15"/>
        <v>23.1</v>
      </c>
      <c r="X146" s="4"/>
      <c r="Y146" s="4"/>
      <c r="Z146" s="7"/>
      <c r="AA146" s="7"/>
      <c r="AB146" s="7"/>
      <c r="AC146" s="7"/>
      <c r="AD146" s="4">
        <v>1</v>
      </c>
      <c r="AE146" s="4"/>
      <c r="AF146" s="4">
        <f t="shared" si="13"/>
        <v>316</v>
      </c>
      <c r="AG146" s="4">
        <f t="shared" si="16"/>
        <v>316</v>
      </c>
      <c r="AH146" s="4">
        <f t="shared" si="17"/>
        <v>316</v>
      </c>
      <c r="AI146" s="5"/>
      <c r="AJ146" s="5"/>
      <c r="AK146" s="7"/>
      <c r="AL146" s="7"/>
      <c r="AM146" s="7"/>
      <c r="AN146" s="7"/>
      <c r="AO146" s="4"/>
      <c r="AP146" s="4"/>
      <c r="AQ146" s="4"/>
    </row>
    <row r="147" spans="1:70" x14ac:dyDescent="0.2">
      <c r="A147" s="1">
        <v>44210</v>
      </c>
      <c r="B147" t="s">
        <v>212</v>
      </c>
      <c r="C147" t="s">
        <v>173</v>
      </c>
      <c r="D147">
        <v>116</v>
      </c>
      <c r="E147">
        <v>1</v>
      </c>
      <c r="F147">
        <v>1</v>
      </c>
      <c r="G147" t="s">
        <v>59</v>
      </c>
      <c r="H147" t="s">
        <v>60</v>
      </c>
      <c r="I147">
        <v>6.3500000000000001E-2</v>
      </c>
      <c r="J147">
        <v>1.49</v>
      </c>
      <c r="K147">
        <v>37.700000000000003</v>
      </c>
      <c r="L147" t="s">
        <v>61</v>
      </c>
      <c r="M147" t="s">
        <v>62</v>
      </c>
      <c r="N147">
        <v>0.871</v>
      </c>
      <c r="O147">
        <v>12.4</v>
      </c>
      <c r="P147">
        <v>762</v>
      </c>
      <c r="R147" s="4">
        <v>1</v>
      </c>
      <c r="S147" s="4">
        <v>1</v>
      </c>
      <c r="T147" s="4"/>
      <c r="U147" s="4">
        <f t="shared" si="12"/>
        <v>37.700000000000003</v>
      </c>
      <c r="V147" s="4">
        <f t="shared" si="14"/>
        <v>37.700000000000003</v>
      </c>
      <c r="W147" s="4">
        <f t="shared" si="15"/>
        <v>37.700000000000003</v>
      </c>
      <c r="X147" s="5"/>
      <c r="Y147" s="5"/>
      <c r="Z147" s="7"/>
      <c r="AA147" s="7"/>
      <c r="AB147" s="7"/>
      <c r="AC147" s="7"/>
      <c r="AD147" s="4">
        <v>1</v>
      </c>
      <c r="AE147" s="4"/>
      <c r="AF147" s="4">
        <f t="shared" si="13"/>
        <v>762</v>
      </c>
      <c r="AG147" s="4">
        <f t="shared" si="16"/>
        <v>762</v>
      </c>
      <c r="AH147" s="4">
        <f t="shared" si="17"/>
        <v>762</v>
      </c>
      <c r="AI147" s="5"/>
      <c r="AJ147" s="5"/>
      <c r="AK147" s="7"/>
      <c r="AL147" s="7"/>
      <c r="AO147" s="4"/>
      <c r="AP147" s="4"/>
      <c r="AQ147" s="4"/>
    </row>
    <row r="148" spans="1:70" x14ac:dyDescent="0.2">
      <c r="A148" s="1">
        <v>44210</v>
      </c>
      <c r="B148" t="s">
        <v>212</v>
      </c>
      <c r="C148" t="s">
        <v>174</v>
      </c>
      <c r="D148">
        <v>117</v>
      </c>
      <c r="E148">
        <v>1</v>
      </c>
      <c r="F148">
        <v>1</v>
      </c>
      <c r="G148" t="s">
        <v>59</v>
      </c>
      <c r="H148" t="s">
        <v>60</v>
      </c>
      <c r="I148">
        <v>8.6900000000000005E-2</v>
      </c>
      <c r="J148">
        <v>1.83</v>
      </c>
      <c r="K148">
        <v>48.3</v>
      </c>
      <c r="L148" t="s">
        <v>61</v>
      </c>
      <c r="M148" t="s">
        <v>62</v>
      </c>
      <c r="N148">
        <v>0.36</v>
      </c>
      <c r="O148">
        <v>5.24</v>
      </c>
      <c r="P148">
        <v>280</v>
      </c>
      <c r="Q148" s="4"/>
      <c r="R148" s="4">
        <v>1</v>
      </c>
      <c r="S148" s="4">
        <v>1</v>
      </c>
      <c r="T148" s="4"/>
      <c r="U148" s="4">
        <f t="shared" si="12"/>
        <v>48.3</v>
      </c>
      <c r="V148" s="4">
        <f t="shared" si="14"/>
        <v>48.3</v>
      </c>
      <c r="W148" s="4">
        <f t="shared" si="15"/>
        <v>48.3</v>
      </c>
      <c r="X148" s="5"/>
      <c r="Y148" s="5"/>
      <c r="Z148" s="7">
        <f>ABS(100*ABS(W148-W142)/AVERAGE(W148,W142))</f>
        <v>5.0454086781029268</v>
      </c>
      <c r="AA148" s="7" t="str">
        <f>IF(W148&gt;10, (IF((AND(Z148&gt;=0,Z148&lt;=20)=TRUE),"PASS","FAIL")),(IF((AND(Z148&gt;=0,Z148&lt;=50)=TRUE),"PASS","FAIL")))</f>
        <v>PASS</v>
      </c>
      <c r="AB148" s="7"/>
      <c r="AC148" s="7"/>
      <c r="AD148" s="4">
        <v>1</v>
      </c>
      <c r="AE148" s="4"/>
      <c r="AF148" s="4">
        <f t="shared" si="13"/>
        <v>280</v>
      </c>
      <c r="AG148" s="4">
        <f t="shared" si="16"/>
        <v>280</v>
      </c>
      <c r="AH148" s="4">
        <f t="shared" si="17"/>
        <v>280</v>
      </c>
      <c r="AI148" s="5"/>
      <c r="AJ148" s="5"/>
      <c r="AK148" s="7">
        <f>ABS(100*ABS(AH148-AH142)/AVERAGE(AH148,AH142))</f>
        <v>0.35778175313059035</v>
      </c>
      <c r="AL148" s="7" t="str">
        <f>IF(AH148&gt;10, (IF((AND(AK148&gt;=0,AK148&lt;=20)=TRUE),"PASS","FAIL")),(IF((AND(AK148&gt;=0,AK148&lt;=50)=TRUE),"PASS","FAIL")))</f>
        <v>PASS</v>
      </c>
      <c r="AM148" s="7"/>
      <c r="AN148" s="7"/>
      <c r="AO148" s="4"/>
      <c r="AP148" s="4"/>
      <c r="AQ148" s="4"/>
    </row>
    <row r="149" spans="1:70" x14ac:dyDescent="0.2">
      <c r="A149" s="1">
        <v>44210</v>
      </c>
      <c r="B149" t="s">
        <v>212</v>
      </c>
      <c r="C149" t="s">
        <v>175</v>
      </c>
      <c r="D149">
        <v>118</v>
      </c>
      <c r="E149">
        <v>1</v>
      </c>
      <c r="F149">
        <v>1</v>
      </c>
      <c r="G149" t="s">
        <v>59</v>
      </c>
      <c r="H149" t="s">
        <v>60</v>
      </c>
      <c r="I149">
        <v>9.8799999999999999E-2</v>
      </c>
      <c r="J149">
        <v>2.0099999999999998</v>
      </c>
      <c r="K149">
        <v>53.8</v>
      </c>
      <c r="L149" t="s">
        <v>61</v>
      </c>
      <c r="M149" t="s">
        <v>62</v>
      </c>
      <c r="N149">
        <v>1.1000000000000001</v>
      </c>
      <c r="O149">
        <v>15.5</v>
      </c>
      <c r="P149">
        <v>963</v>
      </c>
      <c r="R149" s="4">
        <v>1</v>
      </c>
      <c r="S149" s="4">
        <v>1</v>
      </c>
      <c r="T149" s="4"/>
      <c r="U149" s="4">
        <f t="shared" si="12"/>
        <v>53.8</v>
      </c>
      <c r="V149" s="4">
        <f t="shared" si="14"/>
        <v>53.8</v>
      </c>
      <c r="W149" s="4">
        <f t="shared" si="15"/>
        <v>53.8</v>
      </c>
      <c r="X149" s="5"/>
      <c r="Y149" s="5"/>
      <c r="Z149" s="7"/>
      <c r="AA149" s="7"/>
      <c r="AB149" s="7">
        <f>100*((W149*10250)-(W147*10000))/(1000*250)</f>
        <v>69.78</v>
      </c>
      <c r="AC149" s="7" t="str">
        <f>IF(W149&gt;30, (IF((AND(AB149&gt;=80,AB149&lt;=120)=TRUE),"PASS","FAIL")),(IF((AND(AB149&gt;=50,AB149&lt;=150)=TRUE),"PASS","FAIL")))</f>
        <v>FAIL</v>
      </c>
      <c r="AD149" s="4">
        <v>1</v>
      </c>
      <c r="AE149" s="4"/>
      <c r="AF149" s="4">
        <f t="shared" si="13"/>
        <v>963</v>
      </c>
      <c r="AG149" s="4">
        <f t="shared" si="16"/>
        <v>963</v>
      </c>
      <c r="AH149" s="4">
        <f t="shared" si="17"/>
        <v>963</v>
      </c>
      <c r="AI149" s="5"/>
      <c r="AJ149" s="5"/>
      <c r="AK149" s="7"/>
      <c r="AL149" s="7"/>
      <c r="AM149" s="7">
        <f>100*((AH149*10250)-(AH147*10000))/(10000*250)</f>
        <v>90.03</v>
      </c>
      <c r="AN149" s="7" t="str">
        <f>IF(AH149&gt;30, (IF((AND(AM149&gt;=80,AM149&lt;=120)=TRUE),"PASS","FAIL")),(IF((AND(AM149&gt;=50,AM149&lt;=150)=TRUE),"PASS","FAIL")))</f>
        <v>PASS</v>
      </c>
      <c r="AO149" s="4"/>
      <c r="AP149" s="4"/>
      <c r="AQ149" s="4"/>
    </row>
    <row r="150" spans="1:70" x14ac:dyDescent="0.2">
      <c r="A150" s="1">
        <v>44210</v>
      </c>
      <c r="B150" t="s">
        <v>212</v>
      </c>
      <c r="C150" t="s">
        <v>51</v>
      </c>
      <c r="D150">
        <v>7</v>
      </c>
      <c r="E150">
        <v>1</v>
      </c>
      <c r="F150">
        <v>1</v>
      </c>
      <c r="G150" t="s">
        <v>59</v>
      </c>
      <c r="H150" t="s">
        <v>60</v>
      </c>
      <c r="I150">
        <v>4.8899999999999999E-2</v>
      </c>
      <c r="J150">
        <v>1.1100000000000001</v>
      </c>
      <c r="K150">
        <v>25.8</v>
      </c>
      <c r="L150" t="s">
        <v>61</v>
      </c>
      <c r="M150" t="s">
        <v>62</v>
      </c>
      <c r="N150">
        <v>0.33</v>
      </c>
      <c r="O150">
        <v>4.8</v>
      </c>
      <c r="P150">
        <v>250</v>
      </c>
      <c r="R150" s="4">
        <v>1</v>
      </c>
      <c r="S150" s="4">
        <v>1</v>
      </c>
      <c r="T150" s="4"/>
      <c r="U150" s="4">
        <f t="shared" si="12"/>
        <v>25.8</v>
      </c>
      <c r="V150" s="4">
        <f t="shared" si="14"/>
        <v>25.8</v>
      </c>
      <c r="W150" s="4">
        <f t="shared" si="15"/>
        <v>25.8</v>
      </c>
      <c r="X150" s="5">
        <f>100*(W150-25)/25</f>
        <v>3.2000000000000028</v>
      </c>
      <c r="Y150" s="5" t="str">
        <f>IF((ABS(X150))&lt;=20,"PASS","FAIL")</f>
        <v>PASS</v>
      </c>
      <c r="Z150" s="7"/>
      <c r="AA150" s="7"/>
      <c r="AB150" s="7"/>
      <c r="AC150" s="7"/>
      <c r="AD150" s="4">
        <v>1</v>
      </c>
      <c r="AE150" s="4"/>
      <c r="AF150" s="4">
        <f t="shared" si="13"/>
        <v>250</v>
      </c>
      <c r="AG150" s="4">
        <f t="shared" si="16"/>
        <v>250</v>
      </c>
      <c r="AH150" s="4">
        <f t="shared" si="17"/>
        <v>250</v>
      </c>
      <c r="AI150" s="5">
        <f>100*(AH150-250)/250</f>
        <v>0</v>
      </c>
      <c r="AJ150" s="5" t="str">
        <f>IF((ABS(AI150))&lt;=20,"PASS","FAIL")</f>
        <v>PASS</v>
      </c>
      <c r="AK150" s="4"/>
      <c r="AL150" s="4"/>
      <c r="AM150" s="5"/>
      <c r="AN150" s="5"/>
      <c r="AO150" s="4"/>
      <c r="AP150" s="4"/>
      <c r="AQ150" s="4"/>
    </row>
    <row r="151" spans="1:70" x14ac:dyDescent="0.2">
      <c r="A151" s="1">
        <v>44210</v>
      </c>
      <c r="B151" t="s">
        <v>212</v>
      </c>
      <c r="C151" t="s">
        <v>65</v>
      </c>
      <c r="D151" t="s">
        <v>11</v>
      </c>
      <c r="E151">
        <v>1</v>
      </c>
      <c r="F151">
        <v>1</v>
      </c>
      <c r="G151" t="s">
        <v>59</v>
      </c>
      <c r="H151" t="s">
        <v>60</v>
      </c>
      <c r="I151">
        <v>0.14099999999999999</v>
      </c>
      <c r="J151">
        <v>1.72</v>
      </c>
      <c r="K151">
        <v>45.1</v>
      </c>
      <c r="L151" t="s">
        <v>61</v>
      </c>
      <c r="M151" t="s">
        <v>62</v>
      </c>
      <c r="N151">
        <v>-3.2699999999999999E-3</v>
      </c>
      <c r="O151">
        <v>-4.6800000000000001E-2</v>
      </c>
      <c r="P151">
        <v>-96.5</v>
      </c>
      <c r="R151" s="4">
        <v>1</v>
      </c>
      <c r="S151" s="4">
        <v>1</v>
      </c>
      <c r="T151" s="4"/>
      <c r="U151" s="4">
        <f t="shared" si="12"/>
        <v>45.1</v>
      </c>
      <c r="V151" s="4">
        <f t="shared" si="14"/>
        <v>45.1</v>
      </c>
      <c r="W151" s="4">
        <f t="shared" si="15"/>
        <v>45.1</v>
      </c>
      <c r="X151" s="5"/>
      <c r="Y151" s="5"/>
      <c r="Z151" s="4"/>
      <c r="AA151" s="4"/>
      <c r="AB151" s="5"/>
      <c r="AC151" s="5"/>
      <c r="AD151" s="4">
        <v>1</v>
      </c>
      <c r="AE151" s="4"/>
      <c r="AF151" s="4">
        <f t="shared" si="13"/>
        <v>-96.5</v>
      </c>
      <c r="AG151" s="4">
        <f t="shared" si="16"/>
        <v>-96.5</v>
      </c>
      <c r="AH151" s="4">
        <f t="shared" si="17"/>
        <v>-96.5</v>
      </c>
      <c r="AO151" s="4"/>
      <c r="AP151" s="4"/>
      <c r="AQ151" s="4"/>
    </row>
    <row r="152" spans="1:70" x14ac:dyDescent="0.2">
      <c r="A152" s="1">
        <v>44210</v>
      </c>
      <c r="B152" t="s">
        <v>212</v>
      </c>
      <c r="C152" t="s">
        <v>176</v>
      </c>
      <c r="D152">
        <v>119</v>
      </c>
      <c r="E152">
        <v>1</v>
      </c>
      <c r="F152">
        <v>1</v>
      </c>
      <c r="G152" t="s">
        <v>59</v>
      </c>
      <c r="H152" t="s">
        <v>60</v>
      </c>
      <c r="I152">
        <v>0.182</v>
      </c>
      <c r="J152">
        <v>3.46</v>
      </c>
      <c r="K152">
        <v>97.6</v>
      </c>
      <c r="L152" t="s">
        <v>61</v>
      </c>
      <c r="M152" t="s">
        <v>62</v>
      </c>
      <c r="N152">
        <v>0.77200000000000002</v>
      </c>
      <c r="O152">
        <v>11</v>
      </c>
      <c r="P152">
        <v>669</v>
      </c>
      <c r="R152" s="4">
        <v>1</v>
      </c>
      <c r="S152" s="4">
        <v>1</v>
      </c>
      <c r="T152" s="4"/>
      <c r="U152" s="4">
        <f t="shared" si="12"/>
        <v>97.6</v>
      </c>
      <c r="V152" s="4">
        <f t="shared" si="14"/>
        <v>97.6</v>
      </c>
      <c r="W152" s="4">
        <f t="shared" si="15"/>
        <v>97.6</v>
      </c>
      <c r="Z152" s="7"/>
      <c r="AA152" s="7"/>
      <c r="AD152" s="4">
        <v>1</v>
      </c>
      <c r="AE152" s="4"/>
      <c r="AF152" s="4">
        <f t="shared" si="13"/>
        <v>669</v>
      </c>
      <c r="AG152" s="4">
        <f t="shared" si="16"/>
        <v>669</v>
      </c>
      <c r="AH152" s="4">
        <f t="shared" si="17"/>
        <v>669</v>
      </c>
      <c r="AI152" s="5"/>
      <c r="AJ152" s="5"/>
      <c r="AK152" s="7"/>
      <c r="AL152" s="7"/>
      <c r="AM152" s="7"/>
      <c r="AN152" s="7"/>
      <c r="AO152" s="4"/>
      <c r="AP152" s="4"/>
      <c r="AQ152" s="4"/>
    </row>
    <row r="153" spans="1:70" x14ac:dyDescent="0.2">
      <c r="A153" s="1">
        <v>44210</v>
      </c>
      <c r="B153" t="s">
        <v>212</v>
      </c>
      <c r="C153" t="s">
        <v>177</v>
      </c>
      <c r="D153">
        <v>120</v>
      </c>
      <c r="E153">
        <v>1</v>
      </c>
      <c r="F153">
        <v>1</v>
      </c>
      <c r="G153" t="s">
        <v>59</v>
      </c>
      <c r="H153" t="s">
        <v>60</v>
      </c>
      <c r="I153">
        <v>4.5400000000000003E-2</v>
      </c>
      <c r="J153">
        <v>1.03</v>
      </c>
      <c r="K153">
        <v>23.4</v>
      </c>
      <c r="L153" t="s">
        <v>61</v>
      </c>
      <c r="M153" t="s">
        <v>62</v>
      </c>
      <c r="N153">
        <v>1.26</v>
      </c>
      <c r="O153">
        <v>17.8</v>
      </c>
      <c r="P153">
        <v>1110</v>
      </c>
      <c r="R153" s="4">
        <v>1</v>
      </c>
      <c r="S153" s="4">
        <v>1</v>
      </c>
      <c r="T153" s="4"/>
      <c r="U153" s="4">
        <f t="shared" si="12"/>
        <v>23.4</v>
      </c>
      <c r="V153" s="4">
        <f t="shared" si="14"/>
        <v>23.4</v>
      </c>
      <c r="W153" s="4">
        <f t="shared" si="15"/>
        <v>23.4</v>
      </c>
      <c r="X153" s="5"/>
      <c r="Y153" s="5"/>
      <c r="Z153" s="7"/>
      <c r="AA153" s="7"/>
      <c r="AB153" s="7"/>
      <c r="AC153" s="7"/>
      <c r="AD153" s="4">
        <v>1</v>
      </c>
      <c r="AE153" s="4"/>
      <c r="AF153" s="4">
        <f t="shared" si="13"/>
        <v>1110</v>
      </c>
      <c r="AG153" s="4">
        <f t="shared" si="16"/>
        <v>1110</v>
      </c>
      <c r="AH153" s="4">
        <f t="shared" si="17"/>
        <v>1110</v>
      </c>
      <c r="AK153" s="7"/>
      <c r="AL153" s="7"/>
      <c r="AM153" s="7"/>
      <c r="AN153" s="7"/>
      <c r="AO153" s="4"/>
      <c r="AP153" s="4"/>
      <c r="AQ153" s="4"/>
    </row>
    <row r="154" spans="1:70" x14ac:dyDescent="0.2">
      <c r="A154" s="1">
        <v>44210</v>
      </c>
      <c r="B154" t="s">
        <v>212</v>
      </c>
      <c r="C154" t="s">
        <v>178</v>
      </c>
      <c r="D154">
        <v>121</v>
      </c>
      <c r="E154">
        <v>1</v>
      </c>
      <c r="F154">
        <v>1</v>
      </c>
      <c r="G154" t="s">
        <v>59</v>
      </c>
      <c r="H154" t="s">
        <v>60</v>
      </c>
      <c r="I154">
        <v>0.06</v>
      </c>
      <c r="J154">
        <v>1.35</v>
      </c>
      <c r="K154">
        <v>33.5</v>
      </c>
      <c r="L154" t="s">
        <v>61</v>
      </c>
      <c r="M154" t="s">
        <v>62</v>
      </c>
      <c r="N154">
        <v>0.22900000000000001</v>
      </c>
      <c r="O154">
        <v>3.36</v>
      </c>
      <c r="P154">
        <v>148</v>
      </c>
      <c r="R154" s="4">
        <v>1</v>
      </c>
      <c r="S154" s="4">
        <v>1</v>
      </c>
      <c r="T154" s="4"/>
      <c r="U154" s="4">
        <f t="shared" si="12"/>
        <v>33.5</v>
      </c>
      <c r="V154" s="4">
        <f t="shared" si="14"/>
        <v>33.5</v>
      </c>
      <c r="W154" s="4">
        <f t="shared" si="15"/>
        <v>33.5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13"/>
        <v>148</v>
      </c>
      <c r="AG154" s="4">
        <f t="shared" si="16"/>
        <v>148</v>
      </c>
      <c r="AH154" s="4">
        <f t="shared" si="17"/>
        <v>148</v>
      </c>
      <c r="AI154" s="5"/>
      <c r="AJ154" s="5"/>
      <c r="AK154" s="7"/>
      <c r="AL154" s="7"/>
      <c r="AM154" s="7"/>
      <c r="AN154" s="7"/>
      <c r="AO154" s="4"/>
      <c r="AP154" s="4"/>
      <c r="AQ154" s="4"/>
    </row>
    <row r="155" spans="1:70" x14ac:dyDescent="0.2">
      <c r="A155" s="1">
        <v>44210</v>
      </c>
      <c r="B155" t="s">
        <v>212</v>
      </c>
      <c r="C155" t="s">
        <v>179</v>
      </c>
      <c r="D155">
        <v>122</v>
      </c>
      <c r="E155">
        <v>1</v>
      </c>
      <c r="F155">
        <v>1</v>
      </c>
      <c r="G155" t="s">
        <v>59</v>
      </c>
      <c r="H155" t="s">
        <v>60</v>
      </c>
      <c r="I155">
        <v>6.1199999999999997E-2</v>
      </c>
      <c r="J155">
        <v>1.31</v>
      </c>
      <c r="K155">
        <v>32.200000000000003</v>
      </c>
      <c r="L155" t="s">
        <v>61</v>
      </c>
      <c r="M155" t="s">
        <v>62</v>
      </c>
      <c r="N155">
        <v>0.45200000000000001</v>
      </c>
      <c r="O155">
        <v>6.54</v>
      </c>
      <c r="P155">
        <v>370</v>
      </c>
      <c r="R155" s="4">
        <v>1</v>
      </c>
      <c r="S155" s="4">
        <v>1</v>
      </c>
      <c r="T155" s="4"/>
      <c r="U155" s="4">
        <f t="shared" si="12"/>
        <v>32.200000000000003</v>
      </c>
      <c r="V155" s="4">
        <f t="shared" si="14"/>
        <v>32.200000000000003</v>
      </c>
      <c r="W155" s="4">
        <f t="shared" si="15"/>
        <v>32.200000000000003</v>
      </c>
      <c r="X155" s="5"/>
      <c r="Y155" s="5"/>
      <c r="Z155" s="7"/>
      <c r="AA155" s="7"/>
      <c r="AB155" s="4"/>
      <c r="AC155" s="4"/>
      <c r="AD155" s="4">
        <v>1</v>
      </c>
      <c r="AE155" s="4"/>
      <c r="AF155" s="4">
        <f t="shared" si="13"/>
        <v>370</v>
      </c>
      <c r="AG155" s="4">
        <f t="shared" si="16"/>
        <v>370</v>
      </c>
      <c r="AH155" s="4">
        <f t="shared" si="17"/>
        <v>370</v>
      </c>
      <c r="AK155" s="7"/>
      <c r="AL155" s="7"/>
      <c r="AM155" s="7"/>
      <c r="AN155" s="7"/>
      <c r="AO155" s="4"/>
      <c r="AP155" s="4"/>
      <c r="AQ155" s="4"/>
    </row>
    <row r="156" spans="1:70" x14ac:dyDescent="0.2">
      <c r="A156" s="1">
        <v>44210</v>
      </c>
      <c r="B156" t="s">
        <v>212</v>
      </c>
      <c r="C156" t="s">
        <v>180</v>
      </c>
      <c r="D156">
        <v>123</v>
      </c>
      <c r="E156">
        <v>1</v>
      </c>
      <c r="F156">
        <v>1</v>
      </c>
      <c r="G156" t="s">
        <v>59</v>
      </c>
      <c r="H156" t="s">
        <v>60</v>
      </c>
      <c r="I156">
        <v>2.8199999999999999E-2</v>
      </c>
      <c r="J156">
        <v>0.58699999999999997</v>
      </c>
      <c r="K156">
        <v>9.18</v>
      </c>
      <c r="L156" t="s">
        <v>61</v>
      </c>
      <c r="M156" t="s">
        <v>62</v>
      </c>
      <c r="N156">
        <v>0.26700000000000002</v>
      </c>
      <c r="O156">
        <v>3.95</v>
      </c>
      <c r="P156">
        <v>190</v>
      </c>
      <c r="Q156" s="4"/>
      <c r="R156" s="4">
        <v>1</v>
      </c>
      <c r="S156" s="4">
        <v>1</v>
      </c>
      <c r="T156" s="4"/>
      <c r="U156" s="4">
        <f t="shared" si="12"/>
        <v>9.18</v>
      </c>
      <c r="V156" s="4">
        <f t="shared" si="14"/>
        <v>9.18</v>
      </c>
      <c r="W156" s="4">
        <f t="shared" si="15"/>
        <v>9.18</v>
      </c>
      <c r="X156" s="4"/>
      <c r="Y156" s="4"/>
      <c r="Z156" s="4"/>
      <c r="AA156" s="4"/>
      <c r="AB156" s="7"/>
      <c r="AC156" s="7"/>
      <c r="AD156" s="4">
        <v>1</v>
      </c>
      <c r="AE156" s="4"/>
      <c r="AF156" s="4">
        <f t="shared" si="13"/>
        <v>190</v>
      </c>
      <c r="AG156" s="4">
        <f t="shared" si="16"/>
        <v>190</v>
      </c>
      <c r="AH156" s="4">
        <f t="shared" si="17"/>
        <v>190</v>
      </c>
      <c r="AI156" s="5"/>
      <c r="AJ156" s="5"/>
      <c r="AK156" s="7"/>
      <c r="AL156" s="7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2">
      <c r="A157" s="1">
        <v>44210</v>
      </c>
      <c r="B157" t="s">
        <v>212</v>
      </c>
      <c r="C157" t="s">
        <v>181</v>
      </c>
      <c r="D157">
        <v>124</v>
      </c>
      <c r="E157">
        <v>1</v>
      </c>
      <c r="F157">
        <v>1</v>
      </c>
      <c r="G157" t="s">
        <v>59</v>
      </c>
      <c r="H157" t="s">
        <v>60</v>
      </c>
      <c r="I157">
        <v>6.6900000000000001E-2</v>
      </c>
      <c r="J157">
        <v>1.46</v>
      </c>
      <c r="K157">
        <v>37</v>
      </c>
      <c r="L157" t="s">
        <v>61</v>
      </c>
      <c r="M157" t="s">
        <v>62</v>
      </c>
      <c r="N157">
        <v>0.32500000000000001</v>
      </c>
      <c r="O157">
        <v>4.6900000000000004</v>
      </c>
      <c r="P157">
        <v>242</v>
      </c>
      <c r="Q157" s="4"/>
      <c r="R157" s="4">
        <v>1</v>
      </c>
      <c r="S157" s="4">
        <v>1</v>
      </c>
      <c r="T157" s="4"/>
      <c r="U157" s="4">
        <f t="shared" si="12"/>
        <v>37</v>
      </c>
      <c r="V157" s="4">
        <f t="shared" si="14"/>
        <v>37</v>
      </c>
      <c r="W157" s="4">
        <f t="shared" si="15"/>
        <v>37</v>
      </c>
      <c r="X157" s="5"/>
      <c r="Y157" s="5"/>
      <c r="Z157" s="4"/>
      <c r="AA157" s="4"/>
      <c r="AB157" s="5"/>
      <c r="AC157" s="5"/>
      <c r="AD157" s="4">
        <v>1</v>
      </c>
      <c r="AE157" s="4"/>
      <c r="AF157" s="4">
        <f t="shared" si="13"/>
        <v>242</v>
      </c>
      <c r="AG157" s="4">
        <f t="shared" si="16"/>
        <v>242</v>
      </c>
      <c r="AH157" s="4">
        <f t="shared" si="17"/>
        <v>242</v>
      </c>
      <c r="AI157" s="5"/>
      <c r="AJ157" s="5"/>
      <c r="AK157" s="4"/>
      <c r="AL157" s="4"/>
      <c r="AM157" s="5"/>
      <c r="AN157" s="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2">
      <c r="A158" s="1">
        <v>44210</v>
      </c>
      <c r="B158" t="s">
        <v>212</v>
      </c>
      <c r="C158" t="s">
        <v>182</v>
      </c>
      <c r="D158">
        <v>125</v>
      </c>
      <c r="E158">
        <v>1</v>
      </c>
      <c r="F158">
        <v>1</v>
      </c>
      <c r="G158" t="s">
        <v>59</v>
      </c>
      <c r="H158" t="s">
        <v>60</v>
      </c>
      <c r="I158">
        <v>9.2299999999999993E-2</v>
      </c>
      <c r="J158">
        <v>1.93</v>
      </c>
      <c r="K158">
        <v>51.4</v>
      </c>
      <c r="L158" t="s">
        <v>61</v>
      </c>
      <c r="M158" t="s">
        <v>62</v>
      </c>
      <c r="N158">
        <v>1.1499999999999999</v>
      </c>
      <c r="O158">
        <v>16.399999999999999</v>
      </c>
      <c r="P158">
        <v>1020</v>
      </c>
      <c r="R158" s="4">
        <v>1</v>
      </c>
      <c r="S158" s="4">
        <v>1</v>
      </c>
      <c r="T158" s="4"/>
      <c r="U158" s="4">
        <f t="shared" si="12"/>
        <v>51.4</v>
      </c>
      <c r="V158" s="4">
        <f t="shared" si="14"/>
        <v>51.4</v>
      </c>
      <c r="W158" s="4">
        <f t="shared" si="15"/>
        <v>51.4</v>
      </c>
      <c r="X158" s="5"/>
      <c r="Y158" s="5"/>
      <c r="AD158" s="4">
        <v>1</v>
      </c>
      <c r="AE158" s="4"/>
      <c r="AF158" s="4">
        <f t="shared" si="13"/>
        <v>1020</v>
      </c>
      <c r="AG158" s="4">
        <f t="shared" si="16"/>
        <v>1020</v>
      </c>
      <c r="AH158" s="4">
        <f t="shared" si="17"/>
        <v>1020</v>
      </c>
      <c r="AK158" s="7"/>
      <c r="AL158" s="7"/>
      <c r="AO158" s="4"/>
      <c r="AP158" s="4"/>
      <c r="AQ158" s="4"/>
    </row>
    <row r="159" spans="1:70" x14ac:dyDescent="0.2">
      <c r="A159" s="1">
        <v>44210</v>
      </c>
      <c r="B159" t="s">
        <v>212</v>
      </c>
      <c r="C159" t="s">
        <v>183</v>
      </c>
      <c r="D159">
        <v>126</v>
      </c>
      <c r="E159">
        <v>1</v>
      </c>
      <c r="F159">
        <v>1</v>
      </c>
      <c r="G159" t="s">
        <v>59</v>
      </c>
      <c r="H159" t="s">
        <v>60</v>
      </c>
      <c r="I159">
        <v>6.3200000000000006E-2</v>
      </c>
      <c r="J159">
        <v>1.36</v>
      </c>
      <c r="K159">
        <v>33.700000000000003</v>
      </c>
      <c r="L159" t="s">
        <v>61</v>
      </c>
      <c r="M159" t="s">
        <v>62</v>
      </c>
      <c r="N159">
        <v>0.48099999999999998</v>
      </c>
      <c r="O159">
        <v>6.93</v>
      </c>
      <c r="P159">
        <v>397</v>
      </c>
      <c r="R159" s="4">
        <v>1</v>
      </c>
      <c r="S159" s="4">
        <v>1</v>
      </c>
      <c r="T159" s="4"/>
      <c r="U159" s="4">
        <f t="shared" si="12"/>
        <v>33.700000000000003</v>
      </c>
      <c r="V159" s="4">
        <f t="shared" si="14"/>
        <v>33.700000000000003</v>
      </c>
      <c r="W159" s="4">
        <f t="shared" si="15"/>
        <v>33.700000000000003</v>
      </c>
      <c r="AD159" s="4">
        <v>1</v>
      </c>
      <c r="AE159" s="4"/>
      <c r="AF159" s="4">
        <f t="shared" si="13"/>
        <v>397</v>
      </c>
      <c r="AG159" s="4">
        <f t="shared" si="16"/>
        <v>397</v>
      </c>
      <c r="AH159" s="4">
        <f t="shared" si="17"/>
        <v>397</v>
      </c>
      <c r="AI159" s="5"/>
      <c r="AJ159" s="5"/>
      <c r="AK159" s="7"/>
      <c r="AL159" s="7"/>
      <c r="AM159" s="7"/>
      <c r="AN159" s="7"/>
      <c r="AO159" s="4"/>
      <c r="AP159" s="4"/>
      <c r="AQ159" s="4"/>
    </row>
    <row r="160" spans="1:70" x14ac:dyDescent="0.2">
      <c r="A160" s="1">
        <v>44210</v>
      </c>
      <c r="B160" t="s">
        <v>212</v>
      </c>
      <c r="C160" t="s">
        <v>184</v>
      </c>
      <c r="D160">
        <v>127</v>
      </c>
      <c r="E160">
        <v>1</v>
      </c>
      <c r="F160">
        <v>1</v>
      </c>
      <c r="G160" t="s">
        <v>59</v>
      </c>
      <c r="H160" t="s">
        <v>60</v>
      </c>
      <c r="I160">
        <v>2.8899999999999999E-2</v>
      </c>
      <c r="J160">
        <v>0.59399999999999997</v>
      </c>
      <c r="K160">
        <v>9.4</v>
      </c>
      <c r="L160" t="s">
        <v>61</v>
      </c>
      <c r="M160" t="s">
        <v>62</v>
      </c>
      <c r="N160">
        <v>0.38700000000000001</v>
      </c>
      <c r="O160">
        <v>5.66</v>
      </c>
      <c r="P160">
        <v>309</v>
      </c>
      <c r="R160" s="4">
        <v>1</v>
      </c>
      <c r="S160" s="4">
        <v>1</v>
      </c>
      <c r="T160" s="4"/>
      <c r="U160" s="4">
        <f t="shared" si="12"/>
        <v>9.4</v>
      </c>
      <c r="V160" s="4">
        <f t="shared" si="14"/>
        <v>9.4</v>
      </c>
      <c r="W160" s="4">
        <f t="shared" si="15"/>
        <v>9.4</v>
      </c>
      <c r="X160" s="5"/>
      <c r="Y160" s="5"/>
      <c r="Z160" s="7"/>
      <c r="AA160" s="7"/>
      <c r="AB160" s="7"/>
      <c r="AC160" s="7"/>
      <c r="AD160" s="4">
        <v>1</v>
      </c>
      <c r="AE160" s="4"/>
      <c r="AF160" s="4">
        <f t="shared" si="13"/>
        <v>309</v>
      </c>
      <c r="AG160" s="4">
        <f t="shared" si="16"/>
        <v>309</v>
      </c>
      <c r="AH160" s="4">
        <f t="shared" si="17"/>
        <v>309</v>
      </c>
      <c r="AM160" s="7"/>
      <c r="AN160" s="7"/>
      <c r="AO160" s="4"/>
      <c r="AP160" s="4"/>
      <c r="AQ160" s="4"/>
    </row>
    <row r="161" spans="1:70" x14ac:dyDescent="0.2">
      <c r="A161" s="1">
        <v>44210</v>
      </c>
      <c r="B161" t="s">
        <v>212</v>
      </c>
      <c r="C161" t="s">
        <v>185</v>
      </c>
      <c r="D161">
        <v>128</v>
      </c>
      <c r="E161">
        <v>1</v>
      </c>
      <c r="F161">
        <v>1</v>
      </c>
      <c r="G161" t="s">
        <v>59</v>
      </c>
      <c r="H161" t="s">
        <v>60</v>
      </c>
      <c r="I161">
        <v>3.4599999999999999E-2</v>
      </c>
      <c r="J161">
        <v>0.79300000000000004</v>
      </c>
      <c r="K161">
        <v>15.8</v>
      </c>
      <c r="L161" t="s">
        <v>61</v>
      </c>
      <c r="M161" t="s">
        <v>62</v>
      </c>
      <c r="N161">
        <v>0.29699999999999999</v>
      </c>
      <c r="O161">
        <v>4.3</v>
      </c>
      <c r="P161">
        <v>214</v>
      </c>
      <c r="R161" s="4">
        <v>1</v>
      </c>
      <c r="S161" s="4">
        <v>1</v>
      </c>
      <c r="T161" s="4"/>
      <c r="U161" s="4">
        <f t="shared" si="12"/>
        <v>15.8</v>
      </c>
      <c r="V161" s="4">
        <f t="shared" si="14"/>
        <v>15.8</v>
      </c>
      <c r="W161" s="4">
        <f t="shared" si="15"/>
        <v>15.8</v>
      </c>
      <c r="Z161" s="7"/>
      <c r="AA161" s="7"/>
      <c r="AB161" s="7"/>
      <c r="AC161" s="7"/>
      <c r="AD161" s="4">
        <v>1</v>
      </c>
      <c r="AE161" s="4"/>
      <c r="AF161" s="4">
        <f t="shared" si="13"/>
        <v>214</v>
      </c>
      <c r="AG161" s="4">
        <f t="shared" si="16"/>
        <v>214</v>
      </c>
      <c r="AH161" s="4">
        <f t="shared" si="17"/>
        <v>214</v>
      </c>
      <c r="AI161" s="5"/>
      <c r="AJ161" s="5"/>
      <c r="AK161" s="7"/>
      <c r="AL161" s="7"/>
      <c r="AM161" s="7"/>
      <c r="AN161" s="7"/>
      <c r="AO161" s="4"/>
      <c r="AP161" s="4"/>
      <c r="AQ161" s="4"/>
    </row>
    <row r="162" spans="1:70" x14ac:dyDescent="0.2">
      <c r="A162" s="1">
        <v>44210</v>
      </c>
      <c r="B162" t="s">
        <v>212</v>
      </c>
      <c r="C162" t="s">
        <v>186</v>
      </c>
      <c r="D162">
        <v>129</v>
      </c>
      <c r="E162">
        <v>1</v>
      </c>
      <c r="F162">
        <v>1</v>
      </c>
      <c r="G162" t="s">
        <v>59</v>
      </c>
      <c r="H162" t="s">
        <v>60</v>
      </c>
      <c r="I162">
        <v>2.7699999999999999E-2</v>
      </c>
      <c r="J162">
        <v>0.58799999999999997</v>
      </c>
      <c r="K162">
        <v>9.2100000000000009</v>
      </c>
      <c r="L162" t="s">
        <v>61</v>
      </c>
      <c r="M162" t="s">
        <v>62</v>
      </c>
      <c r="N162">
        <v>0.28299999999999997</v>
      </c>
      <c r="O162">
        <v>4.13</v>
      </c>
      <c r="P162">
        <v>203</v>
      </c>
      <c r="R162" s="4">
        <v>1</v>
      </c>
      <c r="S162" s="4">
        <v>1</v>
      </c>
      <c r="T162" s="4"/>
      <c r="U162" s="4">
        <f t="shared" si="12"/>
        <v>9.2100000000000009</v>
      </c>
      <c r="V162" s="4">
        <f t="shared" si="14"/>
        <v>9.2100000000000009</v>
      </c>
      <c r="W162" s="4">
        <f t="shared" si="15"/>
        <v>9.2100000000000009</v>
      </c>
      <c r="X162" s="5"/>
      <c r="Y162" s="5"/>
      <c r="Z162" s="7">
        <f>ABS(100*ABS(W162-W156)/AVERAGE(W162,W156))</f>
        <v>0.32626427406200259</v>
      </c>
      <c r="AA162" s="7" t="str">
        <f>IF(W162&gt;10, (IF((AND(Z162&gt;=0,Z162&lt;=20)=TRUE),"PASS","FAIL")),(IF((AND(Z162&gt;=0,Z162&lt;=50)=TRUE),"PASS","FAIL")))</f>
        <v>PASS</v>
      </c>
      <c r="AB162" s="7"/>
      <c r="AC162" s="7"/>
      <c r="AD162" s="4">
        <v>1</v>
      </c>
      <c r="AE162" s="4"/>
      <c r="AF162" s="4">
        <f t="shared" si="13"/>
        <v>203</v>
      </c>
      <c r="AG162" s="4">
        <f t="shared" si="16"/>
        <v>203</v>
      </c>
      <c r="AH162" s="4">
        <f t="shared" si="17"/>
        <v>203</v>
      </c>
      <c r="AI162" s="5"/>
      <c r="AJ162" s="5"/>
      <c r="AK162" s="7">
        <f>ABS(100*ABS(AH162-AH156)/AVERAGE(AH162,AH156))</f>
        <v>6.6157760814249365</v>
      </c>
      <c r="AL162" s="7" t="str">
        <f>IF(AH162&gt;10, (IF((AND(AK162&gt;=0,AK162&lt;=20)=TRUE),"PASS","FAIL")),(IF((AND(AK162&gt;=0,AK162&lt;=50)=TRUE),"PASS","FAIL")))</f>
        <v>PASS</v>
      </c>
      <c r="AM162" s="7"/>
      <c r="AN162" s="7"/>
      <c r="AO162" s="4"/>
      <c r="AP162" s="4"/>
      <c r="AQ162" s="4"/>
    </row>
    <row r="163" spans="1:70" x14ac:dyDescent="0.2">
      <c r="A163" s="1">
        <v>44210</v>
      </c>
      <c r="B163" t="s">
        <v>212</v>
      </c>
      <c r="C163" t="s">
        <v>187</v>
      </c>
      <c r="D163">
        <v>130</v>
      </c>
      <c r="E163">
        <v>1</v>
      </c>
      <c r="F163">
        <v>1</v>
      </c>
      <c r="G163" t="s">
        <v>59</v>
      </c>
      <c r="H163" t="s">
        <v>60</v>
      </c>
      <c r="I163">
        <v>7.8399999999999997E-2</v>
      </c>
      <c r="J163">
        <v>1.71</v>
      </c>
      <c r="K163">
        <v>44.7</v>
      </c>
      <c r="L163" t="s">
        <v>61</v>
      </c>
      <c r="M163" t="s">
        <v>62</v>
      </c>
      <c r="N163">
        <v>0.499</v>
      </c>
      <c r="O163">
        <v>7.17</v>
      </c>
      <c r="P163">
        <v>413</v>
      </c>
      <c r="R163" s="4">
        <v>1</v>
      </c>
      <c r="S163" s="4">
        <v>1</v>
      </c>
      <c r="T163" s="4"/>
      <c r="U163" s="4">
        <f t="shared" si="12"/>
        <v>44.7</v>
      </c>
      <c r="V163" s="4">
        <f t="shared" si="14"/>
        <v>44.7</v>
      </c>
      <c r="W163" s="4">
        <f t="shared" si="15"/>
        <v>44.7</v>
      </c>
      <c r="X163" s="5"/>
      <c r="Y163" s="5"/>
      <c r="Z163" s="7"/>
      <c r="AA163" s="7"/>
      <c r="AB163" s="7">
        <f>100*((W163*10250)-(W161*10000))/(1000*250)</f>
        <v>120.07000000000004</v>
      </c>
      <c r="AC163" s="7" t="str">
        <f>IF(W163&gt;30, (IF((AND(AB163&gt;=80,AB163&lt;=120)=TRUE),"PASS","FAIL")),(IF((AND(AB163&gt;=50,AB163&lt;=150)=TRUE),"PASS","FAIL")))</f>
        <v>FAIL</v>
      </c>
      <c r="AD163" s="4">
        <v>1</v>
      </c>
      <c r="AE163" s="4"/>
      <c r="AF163" s="4">
        <f t="shared" si="13"/>
        <v>413</v>
      </c>
      <c r="AG163" s="4">
        <f t="shared" si="16"/>
        <v>413</v>
      </c>
      <c r="AH163" s="4">
        <f t="shared" si="17"/>
        <v>413</v>
      </c>
      <c r="AI163" s="5"/>
      <c r="AJ163" s="5"/>
      <c r="AK163" s="7"/>
      <c r="AL163" s="7"/>
      <c r="AM163" s="7">
        <f>100*((AH163*10250)-(AH161*10000))/(10000*250)</f>
        <v>83.73</v>
      </c>
      <c r="AN163" s="7" t="str">
        <f>IF(AH163&gt;30, (IF((AND(AM163&gt;=80,AM163&lt;=120)=TRUE),"PASS","FAIL")),(IF((AND(AM163&gt;=50,AM163&lt;=150)=TRUE),"PASS","FAIL")))</f>
        <v>PASS</v>
      </c>
      <c r="AO163" s="4"/>
      <c r="AP163" s="4"/>
      <c r="AQ163" s="4"/>
    </row>
    <row r="164" spans="1:70" x14ac:dyDescent="0.2">
      <c r="A164" s="1">
        <v>44210</v>
      </c>
      <c r="B164" t="s">
        <v>212</v>
      </c>
      <c r="C164" t="s">
        <v>51</v>
      </c>
      <c r="D164">
        <v>7</v>
      </c>
      <c r="E164">
        <v>1</v>
      </c>
      <c r="F164">
        <v>1</v>
      </c>
      <c r="G164" t="s">
        <v>59</v>
      </c>
      <c r="H164" t="s">
        <v>60</v>
      </c>
      <c r="I164">
        <v>4.9200000000000001E-2</v>
      </c>
      <c r="J164">
        <v>1.1200000000000001</v>
      </c>
      <c r="K164">
        <v>26.2</v>
      </c>
      <c r="L164" t="s">
        <v>61</v>
      </c>
      <c r="M164" t="s">
        <v>62</v>
      </c>
      <c r="N164">
        <v>0.309</v>
      </c>
      <c r="O164">
        <v>4.5199999999999996</v>
      </c>
      <c r="P164">
        <v>230</v>
      </c>
      <c r="R164" s="4">
        <v>1</v>
      </c>
      <c r="S164" s="4">
        <v>1</v>
      </c>
      <c r="T164" s="4"/>
      <c r="U164" s="4">
        <f t="shared" si="12"/>
        <v>26.2</v>
      </c>
      <c r="V164" s="4">
        <f t="shared" si="14"/>
        <v>26.2</v>
      </c>
      <c r="W164" s="4">
        <f t="shared" si="15"/>
        <v>26.2</v>
      </c>
      <c r="X164" s="5">
        <f>100*(W164-25)/25</f>
        <v>4.7999999999999972</v>
      </c>
      <c r="Y164" s="5" t="str">
        <f>IF((ABS(X164))&lt;=20,"PASS","FAIL")</f>
        <v>PASS</v>
      </c>
      <c r="Z164" s="7"/>
      <c r="AA164" s="7"/>
      <c r="AB164" s="7"/>
      <c r="AC164" s="7"/>
      <c r="AD164" s="4">
        <v>1</v>
      </c>
      <c r="AE164" s="4"/>
      <c r="AF164" s="4">
        <f t="shared" si="13"/>
        <v>230</v>
      </c>
      <c r="AG164" s="4">
        <f t="shared" si="16"/>
        <v>230</v>
      </c>
      <c r="AH164" s="4">
        <f t="shared" si="17"/>
        <v>230</v>
      </c>
      <c r="AI164" s="5">
        <f>100*(AH164-250)/250</f>
        <v>-8</v>
      </c>
      <c r="AJ164" s="5" t="str">
        <f>IF((ABS(AI164))&lt;=20,"PASS","FAIL")</f>
        <v>PASS</v>
      </c>
      <c r="AK164" s="4"/>
      <c r="AL164" s="4"/>
      <c r="AM164" s="5"/>
      <c r="AN164" s="5"/>
      <c r="AO164" s="4"/>
      <c r="AP164" s="4"/>
      <c r="AQ164" s="4"/>
    </row>
    <row r="165" spans="1:70" x14ac:dyDescent="0.2">
      <c r="A165" s="1">
        <v>44210</v>
      </c>
      <c r="B165" t="s">
        <v>212</v>
      </c>
      <c r="C165" t="s">
        <v>65</v>
      </c>
      <c r="D165" t="s">
        <v>11</v>
      </c>
      <c r="E165">
        <v>1</v>
      </c>
      <c r="F165">
        <v>1</v>
      </c>
      <c r="G165" t="s">
        <v>59</v>
      </c>
      <c r="H165" t="s">
        <v>60</v>
      </c>
      <c r="I165">
        <v>0.124</v>
      </c>
      <c r="J165">
        <v>1.5</v>
      </c>
      <c r="K165">
        <v>38</v>
      </c>
      <c r="L165" t="s">
        <v>61</v>
      </c>
      <c r="M165" t="s">
        <v>62</v>
      </c>
      <c r="N165">
        <v>6.0200000000000002E-3</v>
      </c>
      <c r="O165">
        <v>0.107</v>
      </c>
      <c r="P165">
        <v>-85.3</v>
      </c>
      <c r="R165" s="4">
        <v>1</v>
      </c>
      <c r="S165" s="4">
        <v>1</v>
      </c>
      <c r="T165" s="4"/>
      <c r="U165" s="4">
        <f t="shared" si="12"/>
        <v>38</v>
      </c>
      <c r="V165" s="4">
        <f t="shared" si="14"/>
        <v>38</v>
      </c>
      <c r="W165" s="4">
        <f t="shared" si="15"/>
        <v>38</v>
      </c>
      <c r="X165" s="5"/>
      <c r="Y165" s="5"/>
      <c r="Z165" s="4"/>
      <c r="AA165" s="4"/>
      <c r="AB165" s="5"/>
      <c r="AC165" s="5"/>
      <c r="AD165" s="4">
        <v>1</v>
      </c>
      <c r="AE165" s="4"/>
      <c r="AF165" s="4">
        <f t="shared" si="13"/>
        <v>-85.3</v>
      </c>
      <c r="AG165" s="4">
        <f t="shared" si="16"/>
        <v>-85.3</v>
      </c>
      <c r="AH165" s="4">
        <f t="shared" si="17"/>
        <v>-85.3</v>
      </c>
      <c r="AI165" s="5"/>
      <c r="AJ165" s="5"/>
      <c r="AM165" s="7"/>
      <c r="AN165" s="7"/>
      <c r="AO165" s="4"/>
      <c r="AP165" s="4"/>
      <c r="AQ165" s="4"/>
    </row>
    <row r="166" spans="1:70" x14ac:dyDescent="0.2">
      <c r="A166" s="1">
        <v>44210</v>
      </c>
      <c r="B166" t="s">
        <v>212</v>
      </c>
      <c r="C166" t="s">
        <v>188</v>
      </c>
      <c r="D166">
        <v>131</v>
      </c>
      <c r="E166">
        <v>1</v>
      </c>
      <c r="F166">
        <v>1</v>
      </c>
      <c r="G166" t="s">
        <v>59</v>
      </c>
      <c r="H166" t="s">
        <v>60</v>
      </c>
      <c r="I166">
        <v>6.4100000000000004E-2</v>
      </c>
      <c r="J166">
        <v>1.4</v>
      </c>
      <c r="K166">
        <v>34.9</v>
      </c>
      <c r="L166" t="s">
        <v>61</v>
      </c>
      <c r="M166" t="s">
        <v>62</v>
      </c>
      <c r="N166">
        <v>0.42499999999999999</v>
      </c>
      <c r="O166">
        <v>6.2</v>
      </c>
      <c r="P166">
        <v>347</v>
      </c>
      <c r="R166" s="4">
        <v>1</v>
      </c>
      <c r="S166" s="4">
        <v>1</v>
      </c>
      <c r="T166" s="4"/>
      <c r="U166" s="4">
        <f t="shared" si="12"/>
        <v>34.9</v>
      </c>
      <c r="V166" s="4">
        <f t="shared" si="14"/>
        <v>34.9</v>
      </c>
      <c r="W166" s="4">
        <f t="shared" si="15"/>
        <v>34.9</v>
      </c>
      <c r="X166" s="5"/>
      <c r="Y166" s="5"/>
      <c r="AB166" s="7"/>
      <c r="AC166" s="7"/>
      <c r="AD166" s="4">
        <v>1</v>
      </c>
      <c r="AE166" s="4"/>
      <c r="AF166" s="4">
        <f t="shared" si="13"/>
        <v>347</v>
      </c>
      <c r="AG166" s="4">
        <f t="shared" si="16"/>
        <v>347</v>
      </c>
      <c r="AH166" s="4">
        <f t="shared" si="17"/>
        <v>347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2">
      <c r="A167" s="1">
        <v>44210</v>
      </c>
      <c r="B167" t="s">
        <v>212</v>
      </c>
      <c r="C167" t="s">
        <v>189</v>
      </c>
      <c r="D167">
        <v>132</v>
      </c>
      <c r="E167">
        <v>1</v>
      </c>
      <c r="F167">
        <v>1</v>
      </c>
      <c r="G167" t="s">
        <v>59</v>
      </c>
      <c r="H167" t="s">
        <v>60</v>
      </c>
      <c r="I167">
        <v>0.21199999999999999</v>
      </c>
      <c r="J167">
        <v>4.0199999999999996</v>
      </c>
      <c r="K167">
        <v>114</v>
      </c>
      <c r="L167" t="s">
        <v>61</v>
      </c>
      <c r="M167" t="s">
        <v>62</v>
      </c>
      <c r="N167">
        <v>0.78200000000000003</v>
      </c>
      <c r="O167">
        <v>11.2</v>
      </c>
      <c r="P167">
        <v>684</v>
      </c>
      <c r="R167" s="4">
        <v>1</v>
      </c>
      <c r="S167" s="4">
        <v>1</v>
      </c>
      <c r="T167" s="4"/>
      <c r="U167" s="4">
        <f t="shared" si="12"/>
        <v>114</v>
      </c>
      <c r="V167" s="4">
        <f t="shared" si="14"/>
        <v>114</v>
      </c>
      <c r="W167" s="4">
        <f t="shared" si="15"/>
        <v>114</v>
      </c>
      <c r="Z167" s="7"/>
      <c r="AA167" s="7"/>
      <c r="AD167" s="4">
        <v>1</v>
      </c>
      <c r="AE167" s="4"/>
      <c r="AF167" s="4">
        <f t="shared" si="13"/>
        <v>684</v>
      </c>
      <c r="AG167" s="4">
        <f t="shared" si="16"/>
        <v>684</v>
      </c>
      <c r="AH167" s="4">
        <f t="shared" si="17"/>
        <v>684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2">
      <c r="A168" s="1">
        <v>44210</v>
      </c>
      <c r="B168" t="s">
        <v>212</v>
      </c>
      <c r="C168" t="s">
        <v>190</v>
      </c>
      <c r="D168">
        <v>133</v>
      </c>
      <c r="E168">
        <v>1</v>
      </c>
      <c r="F168">
        <v>1</v>
      </c>
      <c r="G168" t="s">
        <v>59</v>
      </c>
      <c r="H168" t="s">
        <v>60</v>
      </c>
      <c r="I168">
        <v>7.3499999999999996E-2</v>
      </c>
      <c r="J168">
        <v>1.65</v>
      </c>
      <c r="K168">
        <v>42.7</v>
      </c>
      <c r="L168" t="s">
        <v>61</v>
      </c>
      <c r="M168" t="s">
        <v>62</v>
      </c>
      <c r="N168">
        <v>1.0900000000000001</v>
      </c>
      <c r="O168">
        <v>15.6</v>
      </c>
      <c r="P168">
        <v>967</v>
      </c>
      <c r="R168" s="4">
        <v>1</v>
      </c>
      <c r="S168" s="4">
        <v>1</v>
      </c>
      <c r="T168" s="4"/>
      <c r="U168" s="4">
        <f t="shared" si="12"/>
        <v>42.7</v>
      </c>
      <c r="V168" s="4">
        <f t="shared" si="14"/>
        <v>42.7</v>
      </c>
      <c r="W168" s="4">
        <f t="shared" si="15"/>
        <v>42.7</v>
      </c>
      <c r="Z168" s="7"/>
      <c r="AA168" s="7"/>
      <c r="AD168" s="4">
        <v>1</v>
      </c>
      <c r="AE168" s="4"/>
      <c r="AF168" s="4">
        <f t="shared" si="13"/>
        <v>967</v>
      </c>
      <c r="AG168" s="4">
        <f t="shared" si="16"/>
        <v>967</v>
      </c>
      <c r="AH168" s="4">
        <f t="shared" si="17"/>
        <v>967</v>
      </c>
      <c r="AI168" s="4"/>
      <c r="AJ168" s="4"/>
      <c r="AK168" s="7"/>
      <c r="AL168" s="7"/>
      <c r="AM168" s="7"/>
      <c r="AN168" s="7"/>
      <c r="AO168" s="4"/>
      <c r="AP168" s="4"/>
      <c r="AQ168" s="4"/>
    </row>
    <row r="169" spans="1:70" x14ac:dyDescent="0.2">
      <c r="A169" s="1">
        <v>44210</v>
      </c>
      <c r="B169" t="s">
        <v>212</v>
      </c>
      <c r="C169" t="s">
        <v>191</v>
      </c>
      <c r="D169">
        <v>134</v>
      </c>
      <c r="E169">
        <v>1</v>
      </c>
      <c r="F169">
        <v>1</v>
      </c>
      <c r="G169" t="s">
        <v>59</v>
      </c>
      <c r="H169" t="s">
        <v>60</v>
      </c>
      <c r="I169">
        <v>6.6500000000000004E-2</v>
      </c>
      <c r="J169">
        <v>1.49</v>
      </c>
      <c r="K169">
        <v>37.9</v>
      </c>
      <c r="L169" t="s">
        <v>61</v>
      </c>
      <c r="M169" t="s">
        <v>62</v>
      </c>
      <c r="N169">
        <v>0.39100000000000001</v>
      </c>
      <c r="O169">
        <v>5.64</v>
      </c>
      <c r="P169">
        <v>308</v>
      </c>
      <c r="Q169" s="4"/>
      <c r="R169" s="4">
        <v>1</v>
      </c>
      <c r="S169" s="4">
        <v>1</v>
      </c>
      <c r="T169" s="4"/>
      <c r="U169" s="4">
        <f t="shared" si="12"/>
        <v>37.9</v>
      </c>
      <c r="V169" s="4">
        <f t="shared" si="14"/>
        <v>37.9</v>
      </c>
      <c r="W169" s="4">
        <f t="shared" si="15"/>
        <v>37.9</v>
      </c>
      <c r="X169" s="5"/>
      <c r="Y169" s="5"/>
      <c r="AB169" s="7"/>
      <c r="AC169" s="7"/>
      <c r="AD169" s="4">
        <v>1</v>
      </c>
      <c r="AE169" s="4"/>
      <c r="AF169" s="4">
        <f t="shared" si="13"/>
        <v>308</v>
      </c>
      <c r="AG169" s="4">
        <f t="shared" si="16"/>
        <v>308</v>
      </c>
      <c r="AH169" s="4">
        <f t="shared" si="17"/>
        <v>308</v>
      </c>
      <c r="AI169" s="5"/>
      <c r="AJ169" s="5"/>
      <c r="AK169" s="7"/>
      <c r="AL169" s="7"/>
      <c r="AM169" s="7"/>
      <c r="AN169" s="7"/>
      <c r="AO169" s="4"/>
      <c r="AP169" s="4"/>
      <c r="AQ169" s="4"/>
    </row>
    <row r="170" spans="1:70" x14ac:dyDescent="0.2">
      <c r="A170" s="1">
        <v>44210</v>
      </c>
      <c r="B170" t="s">
        <v>212</v>
      </c>
      <c r="C170" t="s">
        <v>192</v>
      </c>
      <c r="D170">
        <v>135</v>
      </c>
      <c r="E170">
        <v>1</v>
      </c>
      <c r="F170">
        <v>1</v>
      </c>
      <c r="G170" t="s">
        <v>59</v>
      </c>
      <c r="H170" t="s">
        <v>60</v>
      </c>
      <c r="I170">
        <v>3.5900000000000001E-2</v>
      </c>
      <c r="J170">
        <v>0.64</v>
      </c>
      <c r="K170">
        <v>10.9</v>
      </c>
      <c r="L170" t="s">
        <v>61</v>
      </c>
      <c r="M170" t="s">
        <v>62</v>
      </c>
      <c r="N170">
        <v>0.36199999999999999</v>
      </c>
      <c r="O170">
        <v>5.31</v>
      </c>
      <c r="P170">
        <v>285</v>
      </c>
      <c r="Q170" s="4"/>
      <c r="R170" s="4">
        <v>1</v>
      </c>
      <c r="S170" s="4">
        <v>1</v>
      </c>
      <c r="T170" s="4"/>
      <c r="U170" s="4">
        <f t="shared" si="12"/>
        <v>10.9</v>
      </c>
      <c r="V170" s="4">
        <f t="shared" si="14"/>
        <v>10.9</v>
      </c>
      <c r="W170" s="4">
        <f t="shared" si="15"/>
        <v>10.9</v>
      </c>
      <c r="AB170" s="7"/>
      <c r="AC170" s="7"/>
      <c r="AD170" s="4">
        <v>1</v>
      </c>
      <c r="AE170" s="4"/>
      <c r="AF170" s="4">
        <f t="shared" si="13"/>
        <v>285</v>
      </c>
      <c r="AG170" s="4">
        <f t="shared" si="16"/>
        <v>285</v>
      </c>
      <c r="AH170" s="4">
        <f t="shared" si="17"/>
        <v>285</v>
      </c>
      <c r="AI170" s="5"/>
      <c r="AJ170" s="5"/>
      <c r="AK170" s="7"/>
      <c r="AL170" s="7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 x14ac:dyDescent="0.2">
      <c r="A171" s="1">
        <v>44210</v>
      </c>
      <c r="B171" t="s">
        <v>212</v>
      </c>
      <c r="C171" t="s">
        <v>193</v>
      </c>
      <c r="D171">
        <v>136</v>
      </c>
      <c r="E171">
        <v>1</v>
      </c>
      <c r="F171">
        <v>1</v>
      </c>
      <c r="G171" t="s">
        <v>59</v>
      </c>
      <c r="H171" t="s">
        <v>60</v>
      </c>
      <c r="I171">
        <v>3.56E-2</v>
      </c>
      <c r="J171">
        <v>0.79400000000000004</v>
      </c>
      <c r="K171">
        <v>15.8</v>
      </c>
      <c r="L171" t="s">
        <v>61</v>
      </c>
      <c r="M171" t="s">
        <v>62</v>
      </c>
      <c r="N171">
        <v>0.32600000000000001</v>
      </c>
      <c r="O171">
        <v>4.8</v>
      </c>
      <c r="P171">
        <v>249</v>
      </c>
      <c r="Q171" s="4"/>
      <c r="R171" s="4">
        <v>1</v>
      </c>
      <c r="S171" s="4">
        <v>1</v>
      </c>
      <c r="T171" s="4"/>
      <c r="U171" s="4">
        <f t="shared" si="12"/>
        <v>15.8</v>
      </c>
      <c r="V171" s="4">
        <f t="shared" si="14"/>
        <v>15.8</v>
      </c>
      <c r="W171" s="4">
        <f t="shared" si="15"/>
        <v>15.8</v>
      </c>
      <c r="X171" s="5"/>
      <c r="Y171" s="5"/>
      <c r="Z171" s="7"/>
      <c r="AA171" s="7"/>
      <c r="AB171" s="4"/>
      <c r="AC171" s="4"/>
      <c r="AD171" s="4">
        <v>1</v>
      </c>
      <c r="AE171" s="4"/>
      <c r="AF171" s="4">
        <f t="shared" si="13"/>
        <v>249</v>
      </c>
      <c r="AG171" s="4">
        <f t="shared" si="16"/>
        <v>249</v>
      </c>
      <c r="AH171" s="4">
        <f t="shared" si="17"/>
        <v>249</v>
      </c>
      <c r="AI171" s="5"/>
      <c r="AJ171" s="5"/>
      <c r="AK171" s="4"/>
      <c r="AL171" s="4"/>
      <c r="AM171" s="5"/>
      <c r="AN171" s="5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 x14ac:dyDescent="0.2">
      <c r="A172" s="1">
        <v>44210</v>
      </c>
      <c r="B172" t="s">
        <v>212</v>
      </c>
      <c r="C172" t="s">
        <v>194</v>
      </c>
      <c r="D172">
        <v>137</v>
      </c>
      <c r="E172">
        <v>1</v>
      </c>
      <c r="F172">
        <v>1</v>
      </c>
      <c r="G172" t="s">
        <v>59</v>
      </c>
      <c r="H172" t="s">
        <v>60</v>
      </c>
      <c r="I172">
        <v>6.2100000000000002E-2</v>
      </c>
      <c r="J172">
        <v>1.37</v>
      </c>
      <c r="K172">
        <v>34.1</v>
      </c>
      <c r="L172" t="s">
        <v>61</v>
      </c>
      <c r="M172" t="s">
        <v>62</v>
      </c>
      <c r="N172">
        <v>0.51800000000000002</v>
      </c>
      <c r="O172">
        <v>7.5</v>
      </c>
      <c r="P172">
        <v>436</v>
      </c>
      <c r="Q172" s="4"/>
      <c r="R172" s="4">
        <v>1</v>
      </c>
      <c r="S172" s="4">
        <v>1</v>
      </c>
      <c r="T172" s="4"/>
      <c r="U172" s="4">
        <f t="shared" si="12"/>
        <v>34.1</v>
      </c>
      <c r="V172" s="4">
        <f t="shared" si="14"/>
        <v>34.1</v>
      </c>
      <c r="W172" s="4">
        <f t="shared" si="15"/>
        <v>34.1</v>
      </c>
      <c r="X172" s="5"/>
      <c r="Y172" s="5"/>
      <c r="Z172" s="4"/>
      <c r="AA172" s="4"/>
      <c r="AB172" s="7"/>
      <c r="AC172" s="7"/>
      <c r="AD172" s="4">
        <v>1</v>
      </c>
      <c r="AE172" s="4"/>
      <c r="AF172" s="4">
        <f t="shared" si="13"/>
        <v>436</v>
      </c>
      <c r="AG172" s="4">
        <f t="shared" si="16"/>
        <v>436</v>
      </c>
      <c r="AH172" s="4">
        <f t="shared" si="17"/>
        <v>436</v>
      </c>
      <c r="AI172" s="5"/>
      <c r="AJ172" s="5"/>
      <c r="AK172" s="7"/>
      <c r="AL172" s="7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 x14ac:dyDescent="0.2">
      <c r="A173" s="1">
        <v>44210</v>
      </c>
      <c r="B173" t="s">
        <v>212</v>
      </c>
      <c r="C173" t="s">
        <v>195</v>
      </c>
      <c r="D173">
        <v>138</v>
      </c>
      <c r="E173">
        <v>1</v>
      </c>
      <c r="F173">
        <v>1</v>
      </c>
      <c r="G173" t="s">
        <v>59</v>
      </c>
      <c r="H173" t="s">
        <v>60</v>
      </c>
      <c r="I173">
        <v>7.1099999999999997E-2</v>
      </c>
      <c r="J173">
        <v>1.49</v>
      </c>
      <c r="K173">
        <v>37.799999999999997</v>
      </c>
      <c r="L173" t="s">
        <v>61</v>
      </c>
      <c r="M173" t="s">
        <v>62</v>
      </c>
      <c r="N173">
        <v>0.54800000000000004</v>
      </c>
      <c r="O173">
        <v>7.9</v>
      </c>
      <c r="P173">
        <v>463</v>
      </c>
      <c r="Q173" s="4"/>
      <c r="R173" s="4">
        <v>1</v>
      </c>
      <c r="S173" s="4">
        <v>1</v>
      </c>
      <c r="T173" s="4"/>
      <c r="U173" s="4">
        <f t="shared" si="12"/>
        <v>37.799999999999997</v>
      </c>
      <c r="V173" s="4">
        <f t="shared" si="14"/>
        <v>37.799999999999997</v>
      </c>
      <c r="W173" s="4">
        <f t="shared" si="15"/>
        <v>37.799999999999997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13"/>
        <v>463</v>
      </c>
      <c r="AG173" s="4">
        <f t="shared" si="16"/>
        <v>463</v>
      </c>
      <c r="AH173" s="4">
        <f t="shared" si="17"/>
        <v>463</v>
      </c>
      <c r="AI173" s="5"/>
      <c r="AJ173" s="5"/>
      <c r="AK173" s="4"/>
      <c r="AL173" s="4"/>
      <c r="AM173" s="5"/>
      <c r="AN173" s="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 x14ac:dyDescent="0.2">
      <c r="A174" s="1">
        <v>44210</v>
      </c>
      <c r="B174" t="s">
        <v>212</v>
      </c>
      <c r="C174" t="s">
        <v>196</v>
      </c>
      <c r="D174">
        <v>139</v>
      </c>
      <c r="E174">
        <v>1</v>
      </c>
      <c r="F174">
        <v>1</v>
      </c>
      <c r="G174" t="s">
        <v>59</v>
      </c>
      <c r="H174" t="s">
        <v>60</v>
      </c>
      <c r="I174">
        <v>6.13E-2</v>
      </c>
      <c r="J174">
        <v>1.35</v>
      </c>
      <c r="K174">
        <v>33.299999999999997</v>
      </c>
      <c r="L174" t="s">
        <v>61</v>
      </c>
      <c r="M174" t="s">
        <v>62</v>
      </c>
      <c r="N174">
        <v>0.26600000000000001</v>
      </c>
      <c r="O174">
        <v>3.93</v>
      </c>
      <c r="P174">
        <v>189</v>
      </c>
      <c r="R174" s="4">
        <v>1</v>
      </c>
      <c r="S174" s="4">
        <v>1</v>
      </c>
      <c r="T174" s="4"/>
      <c r="U174" s="4">
        <f t="shared" si="12"/>
        <v>33.299999999999997</v>
      </c>
      <c r="V174" s="4">
        <f t="shared" si="14"/>
        <v>33.299999999999997</v>
      </c>
      <c r="W174" s="4">
        <f t="shared" si="15"/>
        <v>33.299999999999997</v>
      </c>
      <c r="X174" s="5"/>
      <c r="Y174" s="5"/>
      <c r="Z174" s="7"/>
      <c r="AA174" s="7"/>
      <c r="AB174" s="7"/>
      <c r="AC174" s="7"/>
      <c r="AD174" s="4">
        <v>1</v>
      </c>
      <c r="AE174" s="4"/>
      <c r="AF174" s="4">
        <f t="shared" si="13"/>
        <v>189</v>
      </c>
      <c r="AG174" s="4">
        <f t="shared" si="16"/>
        <v>189</v>
      </c>
      <c r="AH174" s="4">
        <f t="shared" si="17"/>
        <v>189</v>
      </c>
      <c r="AK174" s="7"/>
      <c r="AL174" s="7"/>
      <c r="AO174" s="4"/>
      <c r="AP174" s="4"/>
      <c r="AQ174" s="4"/>
    </row>
    <row r="175" spans="1:70" x14ac:dyDescent="0.2">
      <c r="A175" s="1">
        <v>44210</v>
      </c>
      <c r="B175" t="s">
        <v>212</v>
      </c>
      <c r="C175" t="s">
        <v>197</v>
      </c>
      <c r="D175">
        <v>140</v>
      </c>
      <c r="E175">
        <v>1</v>
      </c>
      <c r="F175">
        <v>1</v>
      </c>
      <c r="G175" t="s">
        <v>59</v>
      </c>
      <c r="H175" t="s">
        <v>60</v>
      </c>
      <c r="I175">
        <v>2.76E-2</v>
      </c>
      <c r="J175">
        <v>0.58199999999999996</v>
      </c>
      <c r="K175">
        <v>9.02</v>
      </c>
      <c r="L175" t="s">
        <v>61</v>
      </c>
      <c r="M175" t="s">
        <v>62</v>
      </c>
      <c r="N175">
        <v>0.30599999999999999</v>
      </c>
      <c r="O175">
        <v>4.5</v>
      </c>
      <c r="P175">
        <v>228</v>
      </c>
      <c r="R175" s="4">
        <v>1</v>
      </c>
      <c r="S175" s="4">
        <v>1</v>
      </c>
      <c r="T175" s="4"/>
      <c r="U175" s="4">
        <f t="shared" si="12"/>
        <v>9.02</v>
      </c>
      <c r="V175" s="4">
        <f t="shared" si="14"/>
        <v>9.02</v>
      </c>
      <c r="W175" s="4">
        <f t="shared" si="15"/>
        <v>9.02</v>
      </c>
      <c r="X175" s="5"/>
      <c r="Y175" s="5"/>
      <c r="Z175" s="7"/>
      <c r="AA175" s="7"/>
      <c r="AB175" s="7"/>
      <c r="AC175" s="7"/>
      <c r="AD175" s="4">
        <v>1</v>
      </c>
      <c r="AE175" s="4"/>
      <c r="AF175" s="4">
        <f t="shared" si="13"/>
        <v>228</v>
      </c>
      <c r="AG175" s="4">
        <f t="shared" si="16"/>
        <v>228</v>
      </c>
      <c r="AH175" s="4">
        <f t="shared" si="17"/>
        <v>228</v>
      </c>
      <c r="AI175" s="5"/>
      <c r="AJ175" s="5"/>
      <c r="AK175" s="7"/>
      <c r="AL175" s="7"/>
      <c r="AM175" s="7"/>
      <c r="AN175" s="7"/>
      <c r="AO175" s="4"/>
      <c r="AP175" s="4"/>
      <c r="AQ175" s="4"/>
    </row>
    <row r="176" spans="1:70" x14ac:dyDescent="0.2">
      <c r="A176" s="1">
        <v>44210</v>
      </c>
      <c r="B176" t="s">
        <v>212</v>
      </c>
      <c r="C176" t="s">
        <v>198</v>
      </c>
      <c r="D176">
        <v>141</v>
      </c>
      <c r="E176">
        <v>1</v>
      </c>
      <c r="F176">
        <v>1</v>
      </c>
      <c r="G176" t="s">
        <v>59</v>
      </c>
      <c r="H176" t="s">
        <v>60</v>
      </c>
      <c r="I176">
        <v>3.9899999999999998E-2</v>
      </c>
      <c r="J176">
        <v>0.94399999999999995</v>
      </c>
      <c r="K176">
        <v>20.6</v>
      </c>
      <c r="L176" t="s">
        <v>61</v>
      </c>
      <c r="M176" t="s">
        <v>62</v>
      </c>
      <c r="N176">
        <v>0.378</v>
      </c>
      <c r="O176">
        <v>5.5</v>
      </c>
      <c r="P176">
        <v>298</v>
      </c>
      <c r="R176" s="4">
        <v>1</v>
      </c>
      <c r="S176" s="4">
        <v>1</v>
      </c>
      <c r="T176" s="4"/>
      <c r="U176" s="4">
        <f t="shared" si="12"/>
        <v>20.6</v>
      </c>
      <c r="V176" s="4">
        <f t="shared" si="14"/>
        <v>20.6</v>
      </c>
      <c r="W176" s="4">
        <f t="shared" si="15"/>
        <v>20.6</v>
      </c>
      <c r="X176" s="5"/>
      <c r="Y176" s="5"/>
      <c r="Z176" s="7">
        <f>ABS(100*ABS(W176-W170)/AVERAGE(W176,W170))</f>
        <v>61.587301587301596</v>
      </c>
      <c r="AA176" s="7" t="str">
        <f>IF(W176&gt;10, (IF((AND(Z176&gt;=0,Z176&lt;=20)=TRUE),"PASS","FAIL")),(IF((AND(Z176&gt;=0,Z176&lt;=50)=TRUE),"PASS","FAIL")))</f>
        <v>FAIL</v>
      </c>
      <c r="AB176" s="7"/>
      <c r="AC176" s="7"/>
      <c r="AD176" s="4">
        <v>1</v>
      </c>
      <c r="AE176" s="4"/>
      <c r="AF176" s="4">
        <f t="shared" si="13"/>
        <v>298</v>
      </c>
      <c r="AG176" s="4">
        <f t="shared" si="16"/>
        <v>298</v>
      </c>
      <c r="AH176" s="4">
        <f t="shared" si="17"/>
        <v>298</v>
      </c>
      <c r="AI176" s="5"/>
      <c r="AJ176" s="5"/>
      <c r="AK176" s="7">
        <f>ABS(100*ABS(AH176-AH170)/AVERAGE(AH176,AH170))</f>
        <v>4.4596912521440819</v>
      </c>
      <c r="AL176" s="7" t="str">
        <f>IF(AH176&gt;10, (IF((AND(AK176&gt;=0,AK176&lt;=20)=TRUE),"PASS","FAIL")),(IF((AND(AK176&gt;=0,AK176&lt;=50)=TRUE),"PASS","FAIL")))</f>
        <v>PASS</v>
      </c>
      <c r="AM176" s="7"/>
      <c r="AN176" s="7"/>
      <c r="AO176" s="4"/>
      <c r="AP176" s="4"/>
      <c r="AQ176" s="4"/>
    </row>
    <row r="177" spans="1:70" x14ac:dyDescent="0.2">
      <c r="A177" s="1">
        <v>44210</v>
      </c>
      <c r="B177" t="s">
        <v>212</v>
      </c>
      <c r="C177" t="s">
        <v>199</v>
      </c>
      <c r="D177">
        <v>142</v>
      </c>
      <c r="E177">
        <v>1</v>
      </c>
      <c r="F177">
        <v>1</v>
      </c>
      <c r="G177" t="s">
        <v>59</v>
      </c>
      <c r="H177" t="s">
        <v>60</v>
      </c>
      <c r="I177">
        <v>6.2899999999999998E-2</v>
      </c>
      <c r="J177">
        <v>1.37</v>
      </c>
      <c r="K177">
        <v>34</v>
      </c>
      <c r="L177" t="s">
        <v>61</v>
      </c>
      <c r="M177" t="s">
        <v>62</v>
      </c>
      <c r="N177">
        <v>0.57199999999999995</v>
      </c>
      <c r="O177">
        <v>8.1999999999999993</v>
      </c>
      <c r="P177">
        <v>483</v>
      </c>
      <c r="R177" s="4">
        <v>1</v>
      </c>
      <c r="S177" s="4">
        <v>1</v>
      </c>
      <c r="T177" s="4"/>
      <c r="U177" s="4">
        <f t="shared" si="12"/>
        <v>34</v>
      </c>
      <c r="V177" s="4">
        <f t="shared" si="14"/>
        <v>34</v>
      </c>
      <c r="W177" s="4">
        <f t="shared" si="15"/>
        <v>34</v>
      </c>
      <c r="X177" s="5"/>
      <c r="Y177" s="5"/>
      <c r="Z177" s="7"/>
      <c r="AA177" s="7"/>
      <c r="AB177" s="7">
        <f>100*((W177*10250)-(W175*10000))/(1000*250)</f>
        <v>103.32</v>
      </c>
      <c r="AC177" s="7" t="str">
        <f>IF(W177&gt;30, (IF((AND(AB177&gt;=80,AB177&lt;=120)=TRUE),"PASS","FAIL")),(IF((AND(AB177&gt;=50,AB177&lt;=150)=TRUE),"PASS","FAIL")))</f>
        <v>PASS</v>
      </c>
      <c r="AD177" s="4">
        <v>1</v>
      </c>
      <c r="AE177" s="4"/>
      <c r="AF177" s="4">
        <f t="shared" si="13"/>
        <v>483</v>
      </c>
      <c r="AG177" s="4">
        <f t="shared" si="16"/>
        <v>483</v>
      </c>
      <c r="AH177" s="4">
        <f t="shared" si="17"/>
        <v>483</v>
      </c>
      <c r="AI177" s="5"/>
      <c r="AJ177" s="5"/>
      <c r="AK177" s="7"/>
      <c r="AL177" s="7"/>
      <c r="AM177" s="7">
        <f>100*((AH177*10250)-(AH175*10000))/(10000*250)</f>
        <v>106.83</v>
      </c>
      <c r="AN177" s="7" t="str">
        <f>IF(AH177&gt;30, (IF((AND(AM177&gt;=80,AM177&lt;=120)=TRUE),"PASS","FAIL")),(IF((AND(AM177&gt;=50,AM177&lt;=150)=TRUE),"PASS","FAIL")))</f>
        <v>PASS</v>
      </c>
      <c r="AO177" s="4"/>
      <c r="AP177" s="4"/>
      <c r="AQ177" s="4"/>
    </row>
    <row r="178" spans="1:70" x14ac:dyDescent="0.2">
      <c r="A178" s="1">
        <v>44210</v>
      </c>
      <c r="B178" t="s">
        <v>212</v>
      </c>
      <c r="C178" t="s">
        <v>52</v>
      </c>
      <c r="D178">
        <v>1</v>
      </c>
      <c r="E178">
        <v>1</v>
      </c>
      <c r="F178">
        <v>1</v>
      </c>
      <c r="G178" t="s">
        <v>59</v>
      </c>
      <c r="H178" t="s">
        <v>60</v>
      </c>
      <c r="I178">
        <v>0.28399999999999997</v>
      </c>
      <c r="J178">
        <v>5.21</v>
      </c>
      <c r="K178">
        <v>148</v>
      </c>
      <c r="L178" t="s">
        <v>61</v>
      </c>
      <c r="M178" t="s">
        <v>62</v>
      </c>
      <c r="N178">
        <v>1.77</v>
      </c>
      <c r="O178">
        <v>24.9</v>
      </c>
      <c r="P178">
        <v>1530</v>
      </c>
      <c r="R178" s="4">
        <v>1</v>
      </c>
      <c r="S178" s="4">
        <v>1</v>
      </c>
      <c r="T178" s="4"/>
      <c r="U178" s="4">
        <f t="shared" si="12"/>
        <v>148</v>
      </c>
      <c r="V178" s="4">
        <f t="shared" si="14"/>
        <v>148</v>
      </c>
      <c r="W178" s="4">
        <f t="shared" si="15"/>
        <v>148</v>
      </c>
      <c r="X178" s="5"/>
      <c r="Y178" s="5"/>
      <c r="Z178" s="7"/>
      <c r="AA178" s="7"/>
      <c r="AB178" s="4"/>
      <c r="AC178" s="4"/>
      <c r="AD178" s="4">
        <v>1</v>
      </c>
      <c r="AE178" s="4"/>
      <c r="AF178" s="4">
        <f t="shared" si="13"/>
        <v>1530</v>
      </c>
      <c r="AG178" s="4">
        <f t="shared" si="16"/>
        <v>1530</v>
      </c>
      <c r="AH178" s="4">
        <f t="shared" si="17"/>
        <v>1530</v>
      </c>
      <c r="AI178" s="4"/>
      <c r="AJ178" s="4"/>
      <c r="AK178" s="4"/>
      <c r="AL178" s="4"/>
      <c r="AM178" s="7"/>
      <c r="AN178" s="7"/>
      <c r="AO178" s="4"/>
      <c r="AP178" s="4"/>
      <c r="AQ178" s="4"/>
    </row>
    <row r="179" spans="1:70" x14ac:dyDescent="0.2">
      <c r="A179" s="1">
        <v>44210</v>
      </c>
      <c r="B179" t="s">
        <v>212</v>
      </c>
      <c r="C179" t="s">
        <v>53</v>
      </c>
      <c r="D179">
        <v>3</v>
      </c>
      <c r="E179">
        <v>1</v>
      </c>
      <c r="F179">
        <v>1</v>
      </c>
      <c r="G179" t="s">
        <v>59</v>
      </c>
      <c r="H179" t="s">
        <v>60</v>
      </c>
      <c r="I179">
        <v>0.20200000000000001</v>
      </c>
      <c r="J179">
        <v>3.89</v>
      </c>
      <c r="K179">
        <v>110</v>
      </c>
      <c r="L179" t="s">
        <v>61</v>
      </c>
      <c r="M179" t="s">
        <v>62</v>
      </c>
      <c r="N179">
        <v>1.08</v>
      </c>
      <c r="O179">
        <v>15.3</v>
      </c>
      <c r="P179">
        <v>952</v>
      </c>
      <c r="R179" s="4">
        <v>1</v>
      </c>
      <c r="S179" s="4">
        <v>1</v>
      </c>
      <c r="T179" s="4"/>
      <c r="U179" s="4">
        <f t="shared" si="12"/>
        <v>110</v>
      </c>
      <c r="V179" s="4">
        <f t="shared" si="14"/>
        <v>110</v>
      </c>
      <c r="W179" s="4">
        <f t="shared" si="15"/>
        <v>110</v>
      </c>
      <c r="X179" s="5"/>
      <c r="Y179" s="5"/>
      <c r="Z179" s="4"/>
      <c r="AA179" s="4"/>
      <c r="AB179" s="5"/>
      <c r="AC179" s="5"/>
      <c r="AD179" s="4">
        <v>1</v>
      </c>
      <c r="AE179" s="4"/>
      <c r="AF179" s="4">
        <f t="shared" si="13"/>
        <v>952</v>
      </c>
      <c r="AG179" s="4">
        <f t="shared" si="16"/>
        <v>952</v>
      </c>
      <c r="AH179" s="4">
        <f t="shared" si="17"/>
        <v>952</v>
      </c>
      <c r="AI179" s="5"/>
      <c r="AJ179" s="5"/>
      <c r="AK179" s="4"/>
      <c r="AL179" s="4"/>
      <c r="AM179" s="5"/>
      <c r="AN179" s="5"/>
      <c r="AO179" s="4"/>
      <c r="AP179" s="4"/>
      <c r="AQ179" s="4"/>
    </row>
    <row r="180" spans="1:70" x14ac:dyDescent="0.2">
      <c r="A180" s="1">
        <v>44210</v>
      </c>
      <c r="B180" t="s">
        <v>212</v>
      </c>
      <c r="C180" t="s">
        <v>54</v>
      </c>
      <c r="D180">
        <v>5</v>
      </c>
      <c r="E180">
        <v>1</v>
      </c>
      <c r="F180">
        <v>1</v>
      </c>
      <c r="G180" t="s">
        <v>59</v>
      </c>
      <c r="H180" t="s">
        <v>60</v>
      </c>
      <c r="I180">
        <v>9.3700000000000006E-2</v>
      </c>
      <c r="J180">
        <v>1.91</v>
      </c>
      <c r="K180">
        <v>50.7</v>
      </c>
      <c r="L180" t="s">
        <v>61</v>
      </c>
      <c r="M180" t="s">
        <v>62</v>
      </c>
      <c r="N180">
        <v>0.56999999999999995</v>
      </c>
      <c r="O180">
        <v>8.17</v>
      </c>
      <c r="P180">
        <v>482</v>
      </c>
      <c r="R180" s="4">
        <v>1</v>
      </c>
      <c r="S180" s="4">
        <v>1</v>
      </c>
      <c r="T180" s="4"/>
      <c r="U180" s="4">
        <f t="shared" si="12"/>
        <v>50.7</v>
      </c>
      <c r="V180" s="4">
        <f t="shared" si="14"/>
        <v>50.7</v>
      </c>
      <c r="W180" s="4">
        <f t="shared" si="15"/>
        <v>50.7</v>
      </c>
      <c r="X180" s="5"/>
      <c r="Y180" s="5"/>
      <c r="Z180" s="7"/>
      <c r="AA180" s="7"/>
      <c r="AB180" s="4"/>
      <c r="AC180" s="4"/>
      <c r="AD180" s="4">
        <v>1</v>
      </c>
      <c r="AE180" s="4"/>
      <c r="AF180" s="4">
        <f t="shared" si="13"/>
        <v>482</v>
      </c>
      <c r="AG180" s="4">
        <f t="shared" si="16"/>
        <v>482</v>
      </c>
      <c r="AH180" s="4">
        <f t="shared" si="17"/>
        <v>482</v>
      </c>
      <c r="AI180" s="5"/>
      <c r="AJ180" s="5"/>
      <c r="AO180" s="4"/>
      <c r="AP180" s="4"/>
      <c r="AQ180" s="4"/>
    </row>
    <row r="181" spans="1:70" x14ac:dyDescent="0.2">
      <c r="A181" s="1">
        <v>44210</v>
      </c>
      <c r="B181" t="s">
        <v>212</v>
      </c>
      <c r="C181" t="s">
        <v>51</v>
      </c>
      <c r="D181">
        <v>7</v>
      </c>
      <c r="E181">
        <v>1</v>
      </c>
      <c r="F181">
        <v>1</v>
      </c>
      <c r="G181" t="s">
        <v>59</v>
      </c>
      <c r="H181" t="s">
        <v>60</v>
      </c>
      <c r="I181">
        <v>4.7699999999999999E-2</v>
      </c>
      <c r="J181">
        <v>0.998</v>
      </c>
      <c r="K181">
        <v>22.3</v>
      </c>
      <c r="L181" t="s">
        <v>61</v>
      </c>
      <c r="M181" t="s">
        <v>62</v>
      </c>
      <c r="N181">
        <v>0.32</v>
      </c>
      <c r="O181">
        <v>4.66</v>
      </c>
      <c r="P181">
        <v>240</v>
      </c>
      <c r="R181" s="4">
        <v>1</v>
      </c>
      <c r="S181" s="4">
        <v>1</v>
      </c>
      <c r="T181" s="4"/>
      <c r="U181" s="4">
        <f t="shared" si="12"/>
        <v>22.3</v>
      </c>
      <c r="V181" s="4">
        <f t="shared" si="14"/>
        <v>22.3</v>
      </c>
      <c r="W181" s="4">
        <f t="shared" si="15"/>
        <v>22.3</v>
      </c>
      <c r="X181" s="5"/>
      <c r="Y181" s="5"/>
      <c r="Z181" s="4"/>
      <c r="AA181" s="4"/>
      <c r="AB181" s="5"/>
      <c r="AC181" s="5"/>
      <c r="AD181" s="4">
        <v>1</v>
      </c>
      <c r="AE181" s="4"/>
      <c r="AF181" s="4">
        <f t="shared" si="13"/>
        <v>240</v>
      </c>
      <c r="AG181" s="4">
        <f t="shared" si="16"/>
        <v>240</v>
      </c>
      <c r="AH181" s="4">
        <f t="shared" si="17"/>
        <v>240</v>
      </c>
      <c r="AO181" s="4"/>
      <c r="AP181" s="4"/>
      <c r="AQ181" s="4"/>
    </row>
    <row r="182" spans="1:70" x14ac:dyDescent="0.2">
      <c r="A182" s="1">
        <v>44210</v>
      </c>
      <c r="B182" t="s">
        <v>212</v>
      </c>
      <c r="C182" t="s">
        <v>55</v>
      </c>
      <c r="D182">
        <v>9</v>
      </c>
      <c r="E182">
        <v>1</v>
      </c>
      <c r="F182">
        <v>1</v>
      </c>
      <c r="G182" t="s">
        <v>59</v>
      </c>
      <c r="H182" t="s">
        <v>60</v>
      </c>
      <c r="I182">
        <v>3.1699999999999999E-2</v>
      </c>
      <c r="J182">
        <v>0.68700000000000006</v>
      </c>
      <c r="K182">
        <v>12.4</v>
      </c>
      <c r="L182" t="s">
        <v>61</v>
      </c>
      <c r="M182" t="s">
        <v>62</v>
      </c>
      <c r="N182">
        <v>0.18099999999999999</v>
      </c>
      <c r="O182">
        <v>2.73</v>
      </c>
      <c r="P182">
        <v>104</v>
      </c>
      <c r="R182" s="4">
        <v>1</v>
      </c>
      <c r="S182" s="4">
        <v>1</v>
      </c>
      <c r="T182" s="4"/>
      <c r="U182" s="4">
        <f t="shared" si="12"/>
        <v>12.4</v>
      </c>
      <c r="V182" s="4">
        <f t="shared" si="14"/>
        <v>12.4</v>
      </c>
      <c r="W182" s="4">
        <f t="shared" si="15"/>
        <v>12.4</v>
      </c>
      <c r="X182" s="5"/>
      <c r="Y182" s="5"/>
      <c r="Z182" s="4"/>
      <c r="AA182" s="4"/>
      <c r="AB182" s="5"/>
      <c r="AC182" s="5"/>
      <c r="AD182" s="4">
        <v>1</v>
      </c>
      <c r="AE182" s="4"/>
      <c r="AF182" s="4">
        <f t="shared" si="13"/>
        <v>104</v>
      </c>
      <c r="AG182" s="4">
        <f t="shared" si="16"/>
        <v>104</v>
      </c>
      <c r="AH182" s="4">
        <f t="shared" si="17"/>
        <v>104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2">
      <c r="A183" s="1">
        <v>44210</v>
      </c>
      <c r="B183" t="s">
        <v>212</v>
      </c>
      <c r="C183" t="s">
        <v>56</v>
      </c>
      <c r="D183">
        <v>11</v>
      </c>
      <c r="E183">
        <v>1</v>
      </c>
      <c r="F183">
        <v>1</v>
      </c>
      <c r="G183" t="s">
        <v>59</v>
      </c>
      <c r="H183" t="s">
        <v>60</v>
      </c>
      <c r="I183">
        <v>2.46E-2</v>
      </c>
      <c r="J183">
        <v>0.46</v>
      </c>
      <c r="K183">
        <v>5.09</v>
      </c>
      <c r="L183" t="s">
        <v>61</v>
      </c>
      <c r="M183" t="s">
        <v>62</v>
      </c>
      <c r="N183">
        <v>0.14399999999999999</v>
      </c>
      <c r="O183">
        <v>2.19</v>
      </c>
      <c r="P183">
        <v>64.900000000000006</v>
      </c>
      <c r="R183" s="4">
        <v>1</v>
      </c>
      <c r="S183" s="4">
        <v>1</v>
      </c>
      <c r="T183" s="4"/>
      <c r="U183" s="4">
        <f t="shared" si="12"/>
        <v>5.09</v>
      </c>
      <c r="V183" s="4">
        <f t="shared" si="14"/>
        <v>5.09</v>
      </c>
      <c r="W183" s="4">
        <f t="shared" si="15"/>
        <v>5.09</v>
      </c>
      <c r="AD183" s="4">
        <v>1</v>
      </c>
      <c r="AE183" s="4"/>
      <c r="AF183" s="4">
        <f t="shared" si="13"/>
        <v>64.900000000000006</v>
      </c>
      <c r="AG183" s="4">
        <f t="shared" si="16"/>
        <v>64.900000000000006</v>
      </c>
      <c r="AH183" s="4">
        <f t="shared" si="17"/>
        <v>64.900000000000006</v>
      </c>
      <c r="AK183" s="7"/>
      <c r="AL183" s="7"/>
      <c r="AM183" s="7"/>
      <c r="AN183" s="7"/>
      <c r="AO183" s="4"/>
      <c r="AP183" s="4"/>
      <c r="AQ183" s="4"/>
    </row>
    <row r="184" spans="1:70" x14ac:dyDescent="0.2">
      <c r="A184" s="1">
        <v>44210</v>
      </c>
      <c r="B184" t="s">
        <v>212</v>
      </c>
      <c r="C184" t="s">
        <v>57</v>
      </c>
      <c r="D184">
        <v>13</v>
      </c>
      <c r="E184">
        <v>1</v>
      </c>
      <c r="F184">
        <v>1</v>
      </c>
      <c r="G184" t="s">
        <v>59</v>
      </c>
      <c r="H184" t="s">
        <v>60</v>
      </c>
      <c r="I184">
        <v>2.75E-2</v>
      </c>
      <c r="J184">
        <v>0.436</v>
      </c>
      <c r="K184">
        <v>4.32</v>
      </c>
      <c r="L184" t="s">
        <v>61</v>
      </c>
      <c r="M184" t="s">
        <v>62</v>
      </c>
      <c r="N184">
        <v>0.104</v>
      </c>
      <c r="O184">
        <v>1.62</v>
      </c>
      <c r="P184">
        <v>23.8</v>
      </c>
      <c r="R184" s="4">
        <v>1</v>
      </c>
      <c r="S184" s="4">
        <v>1</v>
      </c>
      <c r="T184" s="4"/>
      <c r="U184" s="4">
        <f t="shared" si="12"/>
        <v>4.32</v>
      </c>
      <c r="V184" s="4">
        <f t="shared" si="14"/>
        <v>4.32</v>
      </c>
      <c r="W184" s="4">
        <f t="shared" si="15"/>
        <v>4.32</v>
      </c>
      <c r="AD184" s="4">
        <v>1</v>
      </c>
      <c r="AE184" s="4"/>
      <c r="AF184" s="4">
        <f t="shared" si="13"/>
        <v>23.8</v>
      </c>
      <c r="AG184" s="4">
        <f t="shared" si="16"/>
        <v>23.8</v>
      </c>
      <c r="AH184" s="4">
        <f t="shared" si="17"/>
        <v>23.8</v>
      </c>
      <c r="AI184" s="5"/>
      <c r="AJ184" s="5"/>
      <c r="AK184" s="7"/>
      <c r="AL184" s="7"/>
      <c r="AM184" s="4"/>
      <c r="AN184" s="4"/>
      <c r="AO184" s="4"/>
      <c r="AP184" s="4"/>
      <c r="AQ184" s="4"/>
    </row>
    <row r="185" spans="1:70" x14ac:dyDescent="0.2">
      <c r="A185" s="1">
        <v>44210</v>
      </c>
      <c r="B185" t="s">
        <v>212</v>
      </c>
      <c r="C185" t="s">
        <v>58</v>
      </c>
      <c r="D185">
        <v>15</v>
      </c>
      <c r="E185">
        <v>1</v>
      </c>
      <c r="F185">
        <v>1</v>
      </c>
      <c r="G185" t="s">
        <v>59</v>
      </c>
      <c r="H185" t="s">
        <v>60</v>
      </c>
      <c r="I185">
        <v>1.8800000000000001E-2</v>
      </c>
      <c r="J185">
        <v>0.314</v>
      </c>
      <c r="K185">
        <v>0.40100000000000002</v>
      </c>
      <c r="L185" t="s">
        <v>61</v>
      </c>
      <c r="M185" t="s">
        <v>62</v>
      </c>
      <c r="N185">
        <v>8.3599999999999994E-2</v>
      </c>
      <c r="O185">
        <v>1.32</v>
      </c>
      <c r="P185">
        <v>2.2599999999999998</v>
      </c>
      <c r="Q185" s="4"/>
      <c r="R185" s="4">
        <v>1</v>
      </c>
      <c r="S185" s="4">
        <v>1</v>
      </c>
      <c r="T185" s="4"/>
      <c r="U185" s="4">
        <f t="shared" si="12"/>
        <v>0.40100000000000002</v>
      </c>
      <c r="V185" s="4">
        <f t="shared" si="14"/>
        <v>0.40100000000000002</v>
      </c>
      <c r="W185" s="4">
        <f t="shared" si="15"/>
        <v>0.40100000000000002</v>
      </c>
      <c r="AD185" s="4">
        <v>1</v>
      </c>
      <c r="AE185" s="4"/>
      <c r="AF185" s="4">
        <f t="shared" si="13"/>
        <v>2.2599999999999998</v>
      </c>
      <c r="AG185" s="4">
        <f t="shared" si="16"/>
        <v>2.2599999999999998</v>
      </c>
      <c r="AH185" s="4">
        <f t="shared" si="17"/>
        <v>2.2599999999999998</v>
      </c>
      <c r="AK185" s="7"/>
      <c r="AL185" s="7"/>
      <c r="AM185" s="7"/>
      <c r="AN185" s="7"/>
      <c r="AO185" s="4"/>
      <c r="AP185" s="4"/>
      <c r="AQ185" s="4"/>
    </row>
    <row r="186" spans="1:70" x14ac:dyDescent="0.2">
      <c r="A186" s="1">
        <v>44210</v>
      </c>
      <c r="B186" t="s">
        <v>212</v>
      </c>
      <c r="C186" t="s">
        <v>102</v>
      </c>
      <c r="D186" t="s">
        <v>12</v>
      </c>
      <c r="E186">
        <v>1</v>
      </c>
      <c r="F186">
        <v>1</v>
      </c>
      <c r="G186" t="s">
        <v>59</v>
      </c>
      <c r="H186" t="s">
        <v>60</v>
      </c>
      <c r="I186">
        <v>0.127</v>
      </c>
      <c r="J186">
        <v>1.53</v>
      </c>
      <c r="K186">
        <v>39</v>
      </c>
      <c r="L186" t="s">
        <v>61</v>
      </c>
      <c r="M186" t="s">
        <v>62</v>
      </c>
      <c r="N186">
        <v>1.59</v>
      </c>
      <c r="O186">
        <v>22.8</v>
      </c>
      <c r="P186">
        <v>1410</v>
      </c>
      <c r="Q186" s="4">
        <f>100*O186/O187</f>
        <v>101.33333333333333</v>
      </c>
      <c r="R186" s="4">
        <v>1</v>
      </c>
      <c r="S186" s="4">
        <v>1</v>
      </c>
      <c r="T186" s="4"/>
      <c r="U186" s="4">
        <f t="shared" si="12"/>
        <v>39</v>
      </c>
      <c r="V186" s="4">
        <f t="shared" si="14"/>
        <v>39</v>
      </c>
      <c r="W186" s="4">
        <f t="shared" si="15"/>
        <v>39</v>
      </c>
      <c r="Z186" s="7"/>
      <c r="AA186" s="7"/>
      <c r="AD186" s="4">
        <v>1</v>
      </c>
      <c r="AE186" s="4"/>
      <c r="AF186" s="4">
        <f t="shared" si="13"/>
        <v>1410</v>
      </c>
      <c r="AG186" s="4">
        <f t="shared" si="16"/>
        <v>1410</v>
      </c>
      <c r="AH186" s="4">
        <f t="shared" si="17"/>
        <v>1410</v>
      </c>
      <c r="AI186" s="5"/>
      <c r="AJ186" s="5"/>
      <c r="AK186" s="7"/>
      <c r="AL186" s="7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 x14ac:dyDescent="0.2">
      <c r="A187" s="1">
        <v>44210</v>
      </c>
      <c r="B187" t="s">
        <v>212</v>
      </c>
      <c r="C187" t="s">
        <v>103</v>
      </c>
      <c r="D187" t="s">
        <v>13</v>
      </c>
      <c r="E187">
        <v>1</v>
      </c>
      <c r="F187">
        <v>1</v>
      </c>
      <c r="G187" t="s">
        <v>59</v>
      </c>
      <c r="H187" t="s">
        <v>60</v>
      </c>
      <c r="I187">
        <v>2.93</v>
      </c>
      <c r="J187">
        <v>50.4</v>
      </c>
      <c r="K187">
        <v>485</v>
      </c>
      <c r="L187" t="s">
        <v>61</v>
      </c>
      <c r="M187" t="s">
        <v>62</v>
      </c>
      <c r="N187">
        <v>1.58</v>
      </c>
      <c r="O187">
        <v>22.5</v>
      </c>
      <c r="P187">
        <v>1390</v>
      </c>
      <c r="Q187" s="4"/>
      <c r="R187" s="4">
        <v>1</v>
      </c>
      <c r="S187" s="4">
        <v>1</v>
      </c>
      <c r="T187" s="4"/>
      <c r="U187" s="4">
        <f t="shared" si="12"/>
        <v>485</v>
      </c>
      <c r="V187" s="4">
        <f t="shared" si="14"/>
        <v>485</v>
      </c>
      <c r="W187" s="4">
        <f t="shared" si="15"/>
        <v>485</v>
      </c>
      <c r="X187" s="5"/>
      <c r="Y187" s="5"/>
      <c r="AB187" s="7"/>
      <c r="AC187" s="7"/>
      <c r="AD187" s="4">
        <v>1</v>
      </c>
      <c r="AE187" s="4"/>
      <c r="AF187" s="4">
        <f t="shared" si="13"/>
        <v>1390</v>
      </c>
      <c r="AG187" s="4">
        <f t="shared" si="16"/>
        <v>1390</v>
      </c>
      <c r="AH187" s="4">
        <f t="shared" si="17"/>
        <v>1390</v>
      </c>
      <c r="AI187" s="5"/>
      <c r="AJ187" s="5"/>
      <c r="AK187" s="4"/>
      <c r="AL187" s="4"/>
      <c r="AM187" s="5"/>
      <c r="AN187" s="5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2">
      <c r="A188" s="1">
        <v>44210</v>
      </c>
      <c r="B188" t="s">
        <v>212</v>
      </c>
      <c r="C188" t="s">
        <v>200</v>
      </c>
      <c r="D188">
        <v>143</v>
      </c>
      <c r="E188">
        <v>1</v>
      </c>
      <c r="F188">
        <v>1</v>
      </c>
      <c r="G188" t="s">
        <v>59</v>
      </c>
      <c r="H188" t="s">
        <v>60</v>
      </c>
      <c r="I188">
        <v>6.4100000000000004E-2</v>
      </c>
      <c r="J188">
        <v>1.37</v>
      </c>
      <c r="K188">
        <v>34</v>
      </c>
      <c r="L188" t="s">
        <v>61</v>
      </c>
      <c r="M188" t="s">
        <v>62</v>
      </c>
      <c r="N188">
        <v>0.442</v>
      </c>
      <c r="O188">
        <v>6.34</v>
      </c>
      <c r="P188">
        <v>356</v>
      </c>
      <c r="R188" s="4">
        <v>1</v>
      </c>
      <c r="S188" s="4">
        <v>1</v>
      </c>
      <c r="T188" s="4"/>
      <c r="U188" s="4">
        <f t="shared" si="12"/>
        <v>34</v>
      </c>
      <c r="V188" s="4">
        <f t="shared" si="14"/>
        <v>34</v>
      </c>
      <c r="W188" s="4">
        <f t="shared" si="15"/>
        <v>34</v>
      </c>
      <c r="X188" s="5"/>
      <c r="Y188" s="5"/>
      <c r="AD188" s="4">
        <v>1</v>
      </c>
      <c r="AE188" s="4"/>
      <c r="AF188" s="4">
        <f t="shared" si="13"/>
        <v>356</v>
      </c>
      <c r="AG188" s="4">
        <f t="shared" si="16"/>
        <v>356</v>
      </c>
      <c r="AH188" s="4">
        <f t="shared" si="17"/>
        <v>356</v>
      </c>
      <c r="AI188" s="5"/>
      <c r="AJ188" s="5"/>
      <c r="AM188" s="7"/>
      <c r="AN188" s="7"/>
      <c r="AO188" s="4"/>
      <c r="AP188" s="4"/>
      <c r="AQ188" s="4"/>
    </row>
    <row r="189" spans="1:70" x14ac:dyDescent="0.2">
      <c r="A189" s="1">
        <v>44210</v>
      </c>
      <c r="B189" t="s">
        <v>212</v>
      </c>
      <c r="C189" t="s">
        <v>201</v>
      </c>
      <c r="D189">
        <v>144</v>
      </c>
      <c r="E189">
        <v>1</v>
      </c>
      <c r="F189">
        <v>1</v>
      </c>
      <c r="G189" t="s">
        <v>59</v>
      </c>
      <c r="H189" t="s">
        <v>60</v>
      </c>
      <c r="I189">
        <v>3.78E-2</v>
      </c>
      <c r="J189">
        <v>0.86599999999999999</v>
      </c>
      <c r="K189">
        <v>18.100000000000001</v>
      </c>
      <c r="L189" t="s">
        <v>61</v>
      </c>
      <c r="M189" t="s">
        <v>62</v>
      </c>
      <c r="N189">
        <v>0.29099999999999998</v>
      </c>
      <c r="O189">
        <v>4.25</v>
      </c>
      <c r="P189">
        <v>211</v>
      </c>
      <c r="R189" s="4">
        <v>1</v>
      </c>
      <c r="S189" s="4">
        <v>1</v>
      </c>
      <c r="T189" s="4"/>
      <c r="U189" s="4">
        <f t="shared" si="12"/>
        <v>18.100000000000001</v>
      </c>
      <c r="V189" s="4">
        <f t="shared" si="14"/>
        <v>18.100000000000001</v>
      </c>
      <c r="W189" s="4">
        <f t="shared" si="15"/>
        <v>18.100000000000001</v>
      </c>
      <c r="X189" s="5"/>
      <c r="Y189" s="5"/>
      <c r="Z189" s="7"/>
      <c r="AA189" s="7"/>
      <c r="AB189" s="4"/>
      <c r="AC189" s="4"/>
      <c r="AD189" s="4">
        <v>1</v>
      </c>
      <c r="AE189" s="4"/>
      <c r="AF189" s="4">
        <f t="shared" si="13"/>
        <v>211</v>
      </c>
      <c r="AG189" s="4">
        <f t="shared" si="16"/>
        <v>211</v>
      </c>
      <c r="AH189" s="4">
        <f t="shared" si="17"/>
        <v>211</v>
      </c>
      <c r="AK189" s="7"/>
      <c r="AL189" s="7"/>
      <c r="AO189" s="4"/>
      <c r="AP189" s="4"/>
      <c r="AQ189" s="4"/>
    </row>
    <row r="190" spans="1:70" x14ac:dyDescent="0.2">
      <c r="A190" s="1">
        <v>44210</v>
      </c>
      <c r="B190" t="s">
        <v>212</v>
      </c>
      <c r="C190" t="s">
        <v>202</v>
      </c>
      <c r="D190">
        <v>145</v>
      </c>
      <c r="E190">
        <v>1</v>
      </c>
      <c r="F190">
        <v>1</v>
      </c>
      <c r="G190" t="s">
        <v>59</v>
      </c>
      <c r="H190" t="s">
        <v>60</v>
      </c>
      <c r="I190">
        <v>0.159</v>
      </c>
      <c r="J190">
        <v>3.21</v>
      </c>
      <c r="K190">
        <v>90.2</v>
      </c>
      <c r="L190" t="s">
        <v>61</v>
      </c>
      <c r="M190" t="s">
        <v>62</v>
      </c>
      <c r="N190">
        <v>0.75800000000000001</v>
      </c>
      <c r="O190">
        <v>10.8</v>
      </c>
      <c r="P190">
        <v>655</v>
      </c>
      <c r="R190" s="4">
        <v>1</v>
      </c>
      <c r="S190" s="4">
        <v>1</v>
      </c>
      <c r="T190" s="4"/>
      <c r="U190" s="4">
        <f t="shared" si="12"/>
        <v>90.2</v>
      </c>
      <c r="V190" s="4">
        <f t="shared" si="14"/>
        <v>90.2</v>
      </c>
      <c r="W190" s="4">
        <f t="shared" si="15"/>
        <v>90.2</v>
      </c>
      <c r="X190" s="5"/>
      <c r="Y190" s="5"/>
      <c r="Z190" s="7"/>
      <c r="AA190" s="7"/>
      <c r="AB190" s="7"/>
      <c r="AC190" s="7"/>
      <c r="AD190" s="4">
        <v>1</v>
      </c>
      <c r="AE190" s="4"/>
      <c r="AF190" s="4">
        <f t="shared" si="13"/>
        <v>655</v>
      </c>
      <c r="AG190" s="4">
        <f t="shared" si="16"/>
        <v>655</v>
      </c>
      <c r="AH190" s="4">
        <f t="shared" si="17"/>
        <v>655</v>
      </c>
      <c r="AK190" s="7"/>
      <c r="AL190" s="7"/>
      <c r="AO190" s="4"/>
      <c r="AP190" s="4"/>
      <c r="AQ190" s="4"/>
    </row>
    <row r="191" spans="1:70" x14ac:dyDescent="0.2">
      <c r="A191" s="1">
        <v>44210</v>
      </c>
      <c r="B191" t="s">
        <v>212</v>
      </c>
      <c r="C191" t="s">
        <v>203</v>
      </c>
      <c r="D191">
        <v>146</v>
      </c>
      <c r="E191">
        <v>1</v>
      </c>
      <c r="F191">
        <v>1</v>
      </c>
      <c r="G191" t="s">
        <v>59</v>
      </c>
      <c r="H191" t="s">
        <v>60</v>
      </c>
      <c r="I191">
        <v>0.08</v>
      </c>
      <c r="J191">
        <v>1.79</v>
      </c>
      <c r="K191">
        <v>47.1</v>
      </c>
      <c r="L191" t="s">
        <v>61</v>
      </c>
      <c r="M191" t="s">
        <v>62</v>
      </c>
      <c r="N191">
        <v>1.34</v>
      </c>
      <c r="O191">
        <v>18.899999999999999</v>
      </c>
      <c r="P191">
        <v>1170</v>
      </c>
      <c r="R191" s="4">
        <v>1</v>
      </c>
      <c r="S191" s="4">
        <v>1</v>
      </c>
      <c r="T191" s="4"/>
      <c r="U191" s="4">
        <f t="shared" si="12"/>
        <v>47.1</v>
      </c>
      <c r="V191" s="4">
        <f t="shared" si="14"/>
        <v>47.1</v>
      </c>
      <c r="W191" s="4">
        <f t="shared" si="15"/>
        <v>47.1</v>
      </c>
      <c r="X191" s="5"/>
      <c r="Y191" s="5"/>
      <c r="Z191" s="7"/>
      <c r="AA191" s="7"/>
      <c r="AB191" s="7"/>
      <c r="AC191" s="7"/>
      <c r="AD191" s="4">
        <v>1</v>
      </c>
      <c r="AE191" s="4"/>
      <c r="AF191" s="4">
        <f t="shared" si="13"/>
        <v>1170</v>
      </c>
      <c r="AG191" s="4">
        <f t="shared" si="16"/>
        <v>1170</v>
      </c>
      <c r="AH191" s="4">
        <f t="shared" si="17"/>
        <v>1170</v>
      </c>
      <c r="AI191" s="5"/>
      <c r="AJ191" s="5"/>
      <c r="AM191" s="7"/>
      <c r="AN191" s="7"/>
      <c r="AO191" s="4"/>
      <c r="AP191" s="4"/>
      <c r="AQ191" s="4"/>
    </row>
    <row r="192" spans="1:70" x14ac:dyDescent="0.2">
      <c r="A192" s="1">
        <v>44210</v>
      </c>
      <c r="B192" t="s">
        <v>212</v>
      </c>
      <c r="C192" t="s">
        <v>204</v>
      </c>
      <c r="D192">
        <v>147</v>
      </c>
      <c r="E192">
        <v>1</v>
      </c>
      <c r="F192">
        <v>1</v>
      </c>
      <c r="G192" t="s">
        <v>59</v>
      </c>
      <c r="H192" t="s">
        <v>60</v>
      </c>
      <c r="I192">
        <v>4.4699999999999997E-2</v>
      </c>
      <c r="J192">
        <v>0.99199999999999999</v>
      </c>
      <c r="K192">
        <v>22.1</v>
      </c>
      <c r="L192" t="s">
        <v>61</v>
      </c>
      <c r="M192" t="s">
        <v>62</v>
      </c>
      <c r="N192">
        <v>0.41699999999999998</v>
      </c>
      <c r="O192">
        <v>5.99</v>
      </c>
      <c r="P192">
        <v>332</v>
      </c>
      <c r="R192" s="4">
        <v>1</v>
      </c>
      <c r="S192" s="4">
        <v>1</v>
      </c>
      <c r="T192" s="4"/>
      <c r="U192" s="4">
        <f t="shared" si="12"/>
        <v>22.1</v>
      </c>
      <c r="V192" s="4">
        <f t="shared" si="14"/>
        <v>22.1</v>
      </c>
      <c r="W192" s="4">
        <f t="shared" si="15"/>
        <v>22.1</v>
      </c>
      <c r="X192" s="5"/>
      <c r="Y192" s="5"/>
      <c r="Z192" s="7"/>
      <c r="AA192" s="7"/>
      <c r="AB192" s="7"/>
      <c r="AC192" s="7"/>
      <c r="AD192" s="4">
        <v>1</v>
      </c>
      <c r="AE192" s="4"/>
      <c r="AF192" s="4">
        <f t="shared" si="13"/>
        <v>332</v>
      </c>
      <c r="AG192" s="4">
        <f t="shared" si="16"/>
        <v>332</v>
      </c>
      <c r="AH192" s="4">
        <f t="shared" si="17"/>
        <v>332</v>
      </c>
      <c r="AM192" s="7"/>
      <c r="AN192" s="7"/>
      <c r="AO192" s="4"/>
      <c r="AP192" s="4"/>
      <c r="AQ192" s="4"/>
    </row>
    <row r="193" spans="1:70" x14ac:dyDescent="0.2">
      <c r="A193" s="1">
        <v>44210</v>
      </c>
      <c r="B193" t="s">
        <v>212</v>
      </c>
      <c r="C193" t="s">
        <v>205</v>
      </c>
      <c r="D193">
        <v>148</v>
      </c>
      <c r="E193">
        <v>1</v>
      </c>
      <c r="F193">
        <v>1</v>
      </c>
      <c r="G193" t="s">
        <v>59</v>
      </c>
      <c r="H193" t="s">
        <v>60</v>
      </c>
      <c r="I193">
        <v>0.248</v>
      </c>
      <c r="J193">
        <v>4.6100000000000003</v>
      </c>
      <c r="K193">
        <v>131</v>
      </c>
      <c r="L193" t="s">
        <v>61</v>
      </c>
      <c r="M193" t="s">
        <v>62</v>
      </c>
      <c r="N193">
        <v>0.94399999999999995</v>
      </c>
      <c r="O193">
        <v>13.3</v>
      </c>
      <c r="P193">
        <v>822</v>
      </c>
      <c r="R193" s="4">
        <v>1</v>
      </c>
      <c r="S193" s="4">
        <v>1</v>
      </c>
      <c r="T193" s="4"/>
      <c r="U193" s="4">
        <f t="shared" si="12"/>
        <v>131</v>
      </c>
      <c r="V193" s="4">
        <f t="shared" si="14"/>
        <v>131</v>
      </c>
      <c r="W193" s="4">
        <f t="shared" si="15"/>
        <v>131</v>
      </c>
      <c r="X193" s="4"/>
      <c r="Y193" s="4"/>
      <c r="Z193" s="4"/>
      <c r="AA193" s="4"/>
      <c r="AB193" s="5"/>
      <c r="AC193" s="5"/>
      <c r="AD193" s="4">
        <v>1</v>
      </c>
      <c r="AE193" s="4"/>
      <c r="AF193" s="4">
        <f t="shared" si="13"/>
        <v>822</v>
      </c>
      <c r="AG193" s="4">
        <f t="shared" si="16"/>
        <v>822</v>
      </c>
      <c r="AH193" s="4">
        <f t="shared" si="17"/>
        <v>822</v>
      </c>
      <c r="AI193" s="5"/>
      <c r="AJ193" s="5"/>
      <c r="AK193" s="7"/>
      <c r="AL193" s="7"/>
      <c r="AM193" s="4"/>
      <c r="AN193" s="4"/>
      <c r="AO193" s="4"/>
      <c r="AP193" s="4"/>
      <c r="AQ193" s="4"/>
    </row>
    <row r="194" spans="1:70" x14ac:dyDescent="0.2">
      <c r="A194" s="1">
        <v>44210</v>
      </c>
      <c r="B194" t="s">
        <v>212</v>
      </c>
      <c r="C194" t="s">
        <v>206</v>
      </c>
      <c r="D194">
        <v>149</v>
      </c>
      <c r="E194">
        <v>1</v>
      </c>
      <c r="F194">
        <v>1</v>
      </c>
      <c r="G194" t="s">
        <v>59</v>
      </c>
      <c r="H194" t="s">
        <v>60</v>
      </c>
      <c r="I194">
        <v>6.3200000000000006E-2</v>
      </c>
      <c r="J194">
        <v>1.38</v>
      </c>
      <c r="K194">
        <v>34.200000000000003</v>
      </c>
      <c r="L194" t="s">
        <v>61</v>
      </c>
      <c r="M194" t="s">
        <v>62</v>
      </c>
      <c r="N194">
        <v>2.5299999999999998</v>
      </c>
      <c r="O194">
        <v>35.4</v>
      </c>
      <c r="P194">
        <v>2100</v>
      </c>
      <c r="R194" s="4">
        <v>1</v>
      </c>
      <c r="S194" s="4">
        <v>1</v>
      </c>
      <c r="T194" s="4"/>
      <c r="U194" s="4">
        <f t="shared" ref="U194:U242" si="18">K194</f>
        <v>34.200000000000003</v>
      </c>
      <c r="V194" s="4">
        <f t="shared" si="14"/>
        <v>34.200000000000003</v>
      </c>
      <c r="W194" s="4">
        <f t="shared" si="15"/>
        <v>34.200000000000003</v>
      </c>
      <c r="X194" s="5"/>
      <c r="Y194" s="5"/>
      <c r="Z194" s="4"/>
      <c r="AA194" s="4"/>
      <c r="AB194" s="5"/>
      <c r="AC194" s="5"/>
      <c r="AD194" s="4">
        <v>1</v>
      </c>
      <c r="AE194" s="4"/>
      <c r="AF194" s="4">
        <f t="shared" si="13"/>
        <v>2100</v>
      </c>
      <c r="AG194" s="4">
        <f t="shared" si="16"/>
        <v>2100</v>
      </c>
      <c r="AH194" s="4">
        <f t="shared" si="17"/>
        <v>2100</v>
      </c>
      <c r="AI194" s="5"/>
      <c r="AJ194" s="5"/>
      <c r="AK194" s="4"/>
      <c r="AL194" s="4"/>
      <c r="AM194" s="7"/>
      <c r="AN194" s="7"/>
      <c r="AO194" s="4"/>
      <c r="AP194" s="4"/>
      <c r="AQ194" s="4"/>
    </row>
    <row r="195" spans="1:70" x14ac:dyDescent="0.2">
      <c r="A195" s="1">
        <v>44210</v>
      </c>
      <c r="B195" t="s">
        <v>212</v>
      </c>
      <c r="C195" t="s">
        <v>207</v>
      </c>
      <c r="D195">
        <v>150</v>
      </c>
      <c r="E195">
        <v>1</v>
      </c>
      <c r="F195">
        <v>1</v>
      </c>
      <c r="G195" t="s">
        <v>59</v>
      </c>
      <c r="H195" t="s">
        <v>60</v>
      </c>
      <c r="I195">
        <v>7.2300000000000003E-2</v>
      </c>
      <c r="J195">
        <v>1.53</v>
      </c>
      <c r="K195">
        <v>38.9</v>
      </c>
      <c r="L195" t="s">
        <v>61</v>
      </c>
      <c r="M195" t="s">
        <v>62</v>
      </c>
      <c r="N195">
        <v>0.54100000000000004</v>
      </c>
      <c r="O195">
        <v>7.73</v>
      </c>
      <c r="P195">
        <v>452</v>
      </c>
      <c r="R195" s="4">
        <v>1</v>
      </c>
      <c r="S195" s="4">
        <v>1</v>
      </c>
      <c r="T195" s="4"/>
      <c r="U195" s="4">
        <f t="shared" si="18"/>
        <v>38.9</v>
      </c>
      <c r="V195" s="4">
        <f t="shared" si="14"/>
        <v>38.9</v>
      </c>
      <c r="W195" s="4">
        <f t="shared" si="15"/>
        <v>38.9</v>
      </c>
      <c r="X195" s="5"/>
      <c r="Y195" s="5"/>
      <c r="Z195" s="4"/>
      <c r="AA195" s="4"/>
      <c r="AB195" s="5"/>
      <c r="AC195" s="5"/>
      <c r="AD195" s="4">
        <v>1</v>
      </c>
      <c r="AE195" s="4"/>
      <c r="AF195" s="4">
        <f t="shared" ref="AF195:AF242" si="19">P195</f>
        <v>452</v>
      </c>
      <c r="AG195" s="4">
        <f t="shared" si="16"/>
        <v>452</v>
      </c>
      <c r="AH195" s="4">
        <f t="shared" si="17"/>
        <v>452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2">
      <c r="A196" s="1">
        <v>44210</v>
      </c>
      <c r="B196" t="s">
        <v>212</v>
      </c>
      <c r="C196" t="s">
        <v>208</v>
      </c>
      <c r="D196">
        <v>151</v>
      </c>
      <c r="E196">
        <v>1</v>
      </c>
      <c r="F196">
        <v>1</v>
      </c>
      <c r="G196" t="s">
        <v>59</v>
      </c>
      <c r="H196" t="s">
        <v>60</v>
      </c>
      <c r="I196">
        <v>5.8500000000000003E-2</v>
      </c>
      <c r="J196">
        <v>1.34</v>
      </c>
      <c r="K196">
        <v>33.200000000000003</v>
      </c>
      <c r="L196" t="s">
        <v>61</v>
      </c>
      <c r="M196" t="s">
        <v>62</v>
      </c>
      <c r="N196">
        <v>0.439</v>
      </c>
      <c r="O196">
        <v>6.31</v>
      </c>
      <c r="P196">
        <v>354</v>
      </c>
      <c r="R196" s="4">
        <v>1</v>
      </c>
      <c r="S196" s="4">
        <v>1</v>
      </c>
      <c r="T196" s="4"/>
      <c r="U196" s="4">
        <f t="shared" si="18"/>
        <v>33.200000000000003</v>
      </c>
      <c r="V196" s="4">
        <f t="shared" si="14"/>
        <v>33.200000000000003</v>
      </c>
      <c r="W196" s="4">
        <f t="shared" si="15"/>
        <v>33.200000000000003</v>
      </c>
      <c r="X196" s="5"/>
      <c r="Y196" s="5"/>
      <c r="Z196" s="4"/>
      <c r="AA196" s="4"/>
      <c r="AB196" s="5"/>
      <c r="AC196" s="5"/>
      <c r="AD196" s="4">
        <v>1</v>
      </c>
      <c r="AE196" s="4"/>
      <c r="AF196" s="4">
        <f t="shared" si="19"/>
        <v>354</v>
      </c>
      <c r="AG196" s="4">
        <f t="shared" si="16"/>
        <v>354</v>
      </c>
      <c r="AH196" s="4">
        <f t="shared" si="17"/>
        <v>354</v>
      </c>
      <c r="AI196" s="5"/>
      <c r="AJ196" s="5"/>
      <c r="AK196" s="7"/>
      <c r="AL196" s="7"/>
      <c r="AM196" s="7"/>
      <c r="AN196" s="7"/>
      <c r="AO196" s="4"/>
      <c r="AP196" s="4"/>
      <c r="AQ196" s="4"/>
    </row>
    <row r="197" spans="1:70" x14ac:dyDescent="0.2">
      <c r="A197" s="1">
        <v>44210</v>
      </c>
      <c r="B197" t="s">
        <v>212</v>
      </c>
      <c r="C197" t="s">
        <v>209</v>
      </c>
      <c r="D197">
        <v>152</v>
      </c>
      <c r="E197">
        <v>1</v>
      </c>
      <c r="F197">
        <v>1</v>
      </c>
      <c r="G197" t="s">
        <v>59</v>
      </c>
      <c r="H197" t="s">
        <v>60</v>
      </c>
      <c r="I197">
        <v>2.9000000000000001E-2</v>
      </c>
      <c r="J197">
        <v>0.75700000000000001</v>
      </c>
      <c r="K197">
        <v>14.6</v>
      </c>
      <c r="L197" t="s">
        <v>61</v>
      </c>
      <c r="M197" t="s">
        <v>62</v>
      </c>
      <c r="N197">
        <v>0.32700000000000001</v>
      </c>
      <c r="O197">
        <v>4.78</v>
      </c>
      <c r="P197">
        <v>248</v>
      </c>
      <c r="R197" s="4">
        <v>1</v>
      </c>
      <c r="S197" s="4">
        <v>1</v>
      </c>
      <c r="T197" s="4"/>
      <c r="U197" s="4">
        <f t="shared" si="18"/>
        <v>14.6</v>
      </c>
      <c r="V197" s="4">
        <f t="shared" si="14"/>
        <v>14.6</v>
      </c>
      <c r="W197" s="4">
        <f t="shared" si="15"/>
        <v>14.6</v>
      </c>
      <c r="X197" s="5"/>
      <c r="Y197" s="5"/>
      <c r="Z197" s="4"/>
      <c r="AA197" s="4"/>
      <c r="AB197" s="5"/>
      <c r="AC197" s="5"/>
      <c r="AD197" s="4">
        <v>1</v>
      </c>
      <c r="AE197" s="4"/>
      <c r="AF197" s="4">
        <f t="shared" si="19"/>
        <v>248</v>
      </c>
      <c r="AG197" s="4">
        <f t="shared" si="16"/>
        <v>248</v>
      </c>
      <c r="AH197" s="4">
        <f t="shared" si="17"/>
        <v>248</v>
      </c>
      <c r="AI197" s="5"/>
      <c r="AJ197" s="5"/>
      <c r="AK197" s="7"/>
      <c r="AL197" s="7"/>
      <c r="AM197" s="7"/>
      <c r="AN197" s="7"/>
      <c r="AO197" s="4"/>
      <c r="AP197" s="4"/>
      <c r="AQ197" s="4"/>
    </row>
    <row r="198" spans="1:70" x14ac:dyDescent="0.2">
      <c r="A198" s="1">
        <v>44210</v>
      </c>
      <c r="B198" t="s">
        <v>212</v>
      </c>
      <c r="C198" t="s">
        <v>210</v>
      </c>
      <c r="D198">
        <v>153</v>
      </c>
      <c r="E198">
        <v>1</v>
      </c>
      <c r="F198">
        <v>1</v>
      </c>
      <c r="G198" t="s">
        <v>59</v>
      </c>
      <c r="H198" t="s">
        <v>60</v>
      </c>
      <c r="I198">
        <v>4.5699999999999998E-2</v>
      </c>
      <c r="J198">
        <v>1.04</v>
      </c>
      <c r="K198">
        <v>23.8</v>
      </c>
      <c r="L198" t="s">
        <v>61</v>
      </c>
      <c r="M198" t="s">
        <v>62</v>
      </c>
      <c r="N198">
        <v>0.36799999999999999</v>
      </c>
      <c r="O198">
        <v>5.31</v>
      </c>
      <c r="P198">
        <v>285</v>
      </c>
      <c r="R198" s="4">
        <v>1</v>
      </c>
      <c r="S198" s="4">
        <v>1</v>
      </c>
      <c r="T198" s="4"/>
      <c r="U198" s="4">
        <f t="shared" si="18"/>
        <v>23.8</v>
      </c>
      <c r="V198" s="4">
        <f t="shared" si="14"/>
        <v>23.8</v>
      </c>
      <c r="W198" s="4">
        <f t="shared" si="15"/>
        <v>23.8</v>
      </c>
      <c r="X198" s="5"/>
      <c r="Y198" s="5"/>
      <c r="Z198" s="7">
        <f>ABS(100*ABS(W198-W192)/AVERAGE(W198,W192))</f>
        <v>7.4074074074074039</v>
      </c>
      <c r="AA198" s="7" t="str">
        <f>IF(W198&gt;10, (IF((AND(Z198&gt;=0,Z198&lt;=20)=TRUE),"PASS","FAIL")),(IF((AND(Z198&gt;=0,Z198&lt;=50)=TRUE),"PASS","FAIL")))</f>
        <v>PASS</v>
      </c>
      <c r="AB198" s="7"/>
      <c r="AC198" s="7"/>
      <c r="AD198" s="4">
        <v>1</v>
      </c>
      <c r="AE198" s="4"/>
      <c r="AF198" s="4">
        <f t="shared" si="19"/>
        <v>285</v>
      </c>
      <c r="AG198" s="4">
        <f t="shared" si="16"/>
        <v>285</v>
      </c>
      <c r="AH198" s="4">
        <f t="shared" si="17"/>
        <v>285</v>
      </c>
      <c r="AI198" s="5"/>
      <c r="AJ198" s="5"/>
      <c r="AK198" s="7">
        <f>ABS(100*ABS(AH198-AH192)/AVERAGE(AH198,AH192))</f>
        <v>15.235008103727715</v>
      </c>
      <c r="AL198" s="7" t="str">
        <f>IF(AH198&gt;10, (IF((AND(AK198&gt;=0,AK198&lt;=20)=TRUE),"PASS","FAIL")),(IF((AND(AK198&gt;=0,AK198&lt;=50)=TRUE),"PASS","FAIL")))</f>
        <v>PASS</v>
      </c>
      <c r="AM198" s="7"/>
      <c r="AN198" s="7"/>
      <c r="AO198" s="4"/>
      <c r="AP198" s="4"/>
      <c r="AQ198" s="4"/>
    </row>
    <row r="199" spans="1:70" x14ac:dyDescent="0.2">
      <c r="A199" s="1">
        <v>44210</v>
      </c>
      <c r="B199" t="s">
        <v>212</v>
      </c>
      <c r="C199" t="s">
        <v>211</v>
      </c>
      <c r="D199">
        <v>154</v>
      </c>
      <c r="E199">
        <v>1</v>
      </c>
      <c r="F199">
        <v>1</v>
      </c>
      <c r="G199" t="s">
        <v>59</v>
      </c>
      <c r="H199" t="s">
        <v>60</v>
      </c>
      <c r="I199">
        <v>7.6600000000000001E-2</v>
      </c>
      <c r="J199">
        <v>1.59</v>
      </c>
      <c r="K199">
        <v>40.799999999999997</v>
      </c>
      <c r="L199" t="s">
        <v>61</v>
      </c>
      <c r="M199" t="s">
        <v>62</v>
      </c>
      <c r="N199">
        <v>0.61199999999999999</v>
      </c>
      <c r="O199">
        <v>8.6999999999999993</v>
      </c>
      <c r="P199">
        <v>517</v>
      </c>
      <c r="Q199" s="4"/>
      <c r="R199" s="4">
        <v>1</v>
      </c>
      <c r="S199" s="4">
        <v>1</v>
      </c>
      <c r="T199" s="4"/>
      <c r="U199" s="4">
        <f t="shared" si="18"/>
        <v>40.799999999999997</v>
      </c>
      <c r="V199" s="4">
        <f t="shared" si="14"/>
        <v>40.799999999999997</v>
      </c>
      <c r="W199" s="4">
        <f t="shared" si="15"/>
        <v>40.799999999999997</v>
      </c>
      <c r="X199" s="5"/>
      <c r="Y199" s="5"/>
      <c r="Z199" s="7"/>
      <c r="AA199" s="7"/>
      <c r="AB199" s="7">
        <f>100*((W199*10250)-(W197*10000))/(1000*250)</f>
        <v>108.87999999999997</v>
      </c>
      <c r="AC199" s="7" t="str">
        <f>IF(W199&gt;30, (IF((AND(AB199&gt;=80,AB199&lt;=120)=TRUE),"PASS","FAIL")),(IF((AND(AB199&gt;=50,AB199&lt;=150)=TRUE),"PASS","FAIL")))</f>
        <v>PASS</v>
      </c>
      <c r="AD199" s="4">
        <v>1</v>
      </c>
      <c r="AE199" s="4"/>
      <c r="AF199" s="4">
        <f t="shared" si="19"/>
        <v>517</v>
      </c>
      <c r="AG199" s="4">
        <f t="shared" si="16"/>
        <v>517</v>
      </c>
      <c r="AH199" s="4">
        <f t="shared" si="17"/>
        <v>517</v>
      </c>
      <c r="AI199" s="5"/>
      <c r="AJ199" s="5"/>
      <c r="AK199" s="7"/>
      <c r="AL199" s="7"/>
      <c r="AM199" s="7">
        <f>100*((AH199*10250)-(AH197*10000))/(10000*250)</f>
        <v>112.77</v>
      </c>
      <c r="AN199" s="7" t="str">
        <f>IF(AH199&gt;30, (IF((AND(AM199&gt;=80,AM199&lt;=120)=TRUE),"PASS","FAIL")),(IF((AND(AM199&gt;=50,AM199&lt;=150)=TRUE),"PASS","FAIL")))</f>
        <v>PASS</v>
      </c>
      <c r="AO199" s="4"/>
      <c r="AP199" s="4"/>
      <c r="AQ199" s="4"/>
    </row>
    <row r="200" spans="1:70" x14ac:dyDescent="0.2">
      <c r="A200" s="1">
        <v>44210</v>
      </c>
      <c r="B200" t="s">
        <v>212</v>
      </c>
      <c r="C200" t="s">
        <v>51</v>
      </c>
      <c r="D200">
        <v>7</v>
      </c>
      <c r="E200">
        <v>1</v>
      </c>
      <c r="F200">
        <v>1</v>
      </c>
      <c r="G200" t="s">
        <v>59</v>
      </c>
      <c r="H200" t="s">
        <v>60</v>
      </c>
      <c r="I200">
        <v>4.7500000000000001E-2</v>
      </c>
      <c r="J200">
        <v>1.07</v>
      </c>
      <c r="K200">
        <v>24.5</v>
      </c>
      <c r="L200" t="s">
        <v>61</v>
      </c>
      <c r="M200" t="s">
        <v>62</v>
      </c>
      <c r="N200">
        <v>0.31</v>
      </c>
      <c r="O200">
        <v>4.49</v>
      </c>
      <c r="P200">
        <v>228</v>
      </c>
      <c r="Q200" s="4"/>
      <c r="R200" s="4">
        <v>1</v>
      </c>
      <c r="S200" s="4">
        <v>1</v>
      </c>
      <c r="T200" s="4"/>
      <c r="U200" s="4">
        <f t="shared" si="18"/>
        <v>24.5</v>
      </c>
      <c r="V200" s="4">
        <f t="shared" si="14"/>
        <v>24.5</v>
      </c>
      <c r="W200" s="4">
        <f t="shared" si="15"/>
        <v>24.5</v>
      </c>
      <c r="X200" s="5">
        <f>100*(W200-25)/25</f>
        <v>-2</v>
      </c>
      <c r="Y200" s="5" t="str">
        <f>IF((ABS(X200))&lt;=20,"PASS","FAIL")</f>
        <v>PASS</v>
      </c>
      <c r="Z200" s="7"/>
      <c r="AA200" s="7"/>
      <c r="AB200" s="7"/>
      <c r="AC200" s="7"/>
      <c r="AD200" s="4">
        <v>1</v>
      </c>
      <c r="AE200" s="4"/>
      <c r="AF200" s="4">
        <f t="shared" si="19"/>
        <v>228</v>
      </c>
      <c r="AG200" s="4">
        <f t="shared" si="16"/>
        <v>228</v>
      </c>
      <c r="AH200" s="4">
        <f t="shared" si="17"/>
        <v>228</v>
      </c>
      <c r="AI200" s="5">
        <f>100*(AH200-250)/250</f>
        <v>-8.8000000000000007</v>
      </c>
      <c r="AJ200" s="5" t="str">
        <f>IF((ABS(AI200))&lt;=20,"PASS","FAIL")</f>
        <v>PASS</v>
      </c>
      <c r="AK200" s="7"/>
      <c r="AL200" s="7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x14ac:dyDescent="0.2">
      <c r="A201" s="1">
        <v>44210</v>
      </c>
      <c r="B201" t="s">
        <v>212</v>
      </c>
      <c r="C201" t="s">
        <v>65</v>
      </c>
      <c r="D201" t="s">
        <v>11</v>
      </c>
      <c r="E201">
        <v>1</v>
      </c>
      <c r="F201">
        <v>1</v>
      </c>
      <c r="G201" t="s">
        <v>59</v>
      </c>
      <c r="H201" t="s">
        <v>60</v>
      </c>
      <c r="I201">
        <v>0.124</v>
      </c>
      <c r="J201">
        <v>1.53</v>
      </c>
      <c r="K201">
        <v>39</v>
      </c>
      <c r="L201" t="s">
        <v>61</v>
      </c>
      <c r="M201" t="s">
        <v>62</v>
      </c>
      <c r="N201">
        <v>6.79E-3</v>
      </c>
      <c r="O201">
        <v>0.123</v>
      </c>
      <c r="P201">
        <v>-84.1</v>
      </c>
      <c r="Q201" s="4"/>
      <c r="R201" s="4">
        <v>1</v>
      </c>
      <c r="S201" s="4">
        <v>1</v>
      </c>
      <c r="T201" s="4"/>
      <c r="U201" s="4">
        <f t="shared" si="18"/>
        <v>39</v>
      </c>
      <c r="V201" s="4">
        <f t="shared" si="14"/>
        <v>39</v>
      </c>
      <c r="W201" s="4">
        <f t="shared" si="15"/>
        <v>39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19"/>
        <v>-84.1</v>
      </c>
      <c r="AG201" s="4">
        <f t="shared" si="16"/>
        <v>-84.1</v>
      </c>
      <c r="AH201" s="4">
        <f t="shared" si="17"/>
        <v>-84.1</v>
      </c>
      <c r="AI201" s="5"/>
      <c r="AJ201" s="5"/>
      <c r="AK201" s="4"/>
      <c r="AL201" s="4"/>
      <c r="AM201" s="5"/>
      <c r="AN201" s="5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x14ac:dyDescent="0.2">
      <c r="A202" s="1">
        <v>44210</v>
      </c>
      <c r="B202" t="s">
        <v>212</v>
      </c>
      <c r="C202" t="s">
        <v>214</v>
      </c>
      <c r="D202">
        <v>155</v>
      </c>
      <c r="E202">
        <v>1</v>
      </c>
      <c r="F202">
        <v>1</v>
      </c>
      <c r="G202" t="s">
        <v>59</v>
      </c>
      <c r="H202" t="s">
        <v>60</v>
      </c>
      <c r="I202">
        <v>0.11</v>
      </c>
      <c r="J202">
        <v>2.09</v>
      </c>
      <c r="K202">
        <v>56.4</v>
      </c>
      <c r="L202" t="s">
        <v>61</v>
      </c>
      <c r="M202" t="s">
        <v>62</v>
      </c>
      <c r="N202">
        <v>0.44400000000000001</v>
      </c>
      <c r="O202">
        <v>6.38</v>
      </c>
      <c r="P202">
        <v>359</v>
      </c>
      <c r="Q202" s="4"/>
      <c r="R202" s="4">
        <v>1</v>
      </c>
      <c r="S202" s="4">
        <v>1</v>
      </c>
      <c r="T202" s="4"/>
      <c r="U202" s="4">
        <f t="shared" si="18"/>
        <v>56.4</v>
      </c>
      <c r="V202" s="4">
        <f t="shared" si="14"/>
        <v>56.4</v>
      </c>
      <c r="W202" s="4">
        <f t="shared" si="15"/>
        <v>56.4</v>
      </c>
      <c r="X202" s="5"/>
      <c r="Y202" s="5"/>
      <c r="Z202" s="7"/>
      <c r="AA202" s="7"/>
      <c r="AB202" s="4"/>
      <c r="AC202" s="4"/>
      <c r="AD202" s="4">
        <v>1</v>
      </c>
      <c r="AE202" s="4"/>
      <c r="AF202" s="4">
        <f t="shared" si="19"/>
        <v>359</v>
      </c>
      <c r="AG202" s="4">
        <f t="shared" si="16"/>
        <v>359</v>
      </c>
      <c r="AH202" s="4">
        <f t="shared" si="17"/>
        <v>359</v>
      </c>
      <c r="AI202" s="5"/>
      <c r="AJ202" s="5"/>
      <c r="AK202" s="7"/>
      <c r="AL202" s="7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x14ac:dyDescent="0.2">
      <c r="A203" s="1">
        <v>44210</v>
      </c>
      <c r="B203" t="s">
        <v>212</v>
      </c>
      <c r="C203" t="s">
        <v>215</v>
      </c>
      <c r="D203">
        <v>156</v>
      </c>
      <c r="E203">
        <v>1</v>
      </c>
      <c r="F203">
        <v>1</v>
      </c>
      <c r="G203" t="s">
        <v>59</v>
      </c>
      <c r="H203" t="s">
        <v>60</v>
      </c>
      <c r="I203">
        <v>5.9700000000000003E-2</v>
      </c>
      <c r="J203">
        <v>1.22</v>
      </c>
      <c r="K203">
        <v>29.3</v>
      </c>
      <c r="L203" t="s">
        <v>61</v>
      </c>
      <c r="M203" t="s">
        <v>62</v>
      </c>
      <c r="N203">
        <v>1.65</v>
      </c>
      <c r="O203">
        <v>23.1</v>
      </c>
      <c r="P203">
        <v>1420</v>
      </c>
      <c r="Q203" s="4"/>
      <c r="R203" s="4">
        <v>1</v>
      </c>
      <c r="S203" s="4">
        <v>1</v>
      </c>
      <c r="T203" s="4"/>
      <c r="U203" s="4">
        <f t="shared" si="18"/>
        <v>29.3</v>
      </c>
      <c r="V203" s="4">
        <f t="shared" si="14"/>
        <v>29.3</v>
      </c>
      <c r="W203" s="4">
        <f t="shared" si="15"/>
        <v>29.3</v>
      </c>
      <c r="X203" s="4"/>
      <c r="Y203" s="4"/>
      <c r="Z203" s="4"/>
      <c r="AA203" s="4"/>
      <c r="AB203" s="5"/>
      <c r="AC203" s="5"/>
      <c r="AD203" s="4">
        <v>1</v>
      </c>
      <c r="AE203" s="4"/>
      <c r="AF203" s="4">
        <f t="shared" si="19"/>
        <v>1420</v>
      </c>
      <c r="AG203" s="4">
        <f t="shared" si="16"/>
        <v>1420</v>
      </c>
      <c r="AH203" s="4">
        <f t="shared" si="17"/>
        <v>1420</v>
      </c>
      <c r="AI203" s="5"/>
      <c r="AJ203" s="5"/>
      <c r="AK203" s="4"/>
      <c r="AL203" s="4"/>
      <c r="AM203" s="5"/>
      <c r="AN203" s="5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 x14ac:dyDescent="0.2">
      <c r="A204" s="1">
        <v>44210</v>
      </c>
      <c r="B204" t="s">
        <v>212</v>
      </c>
      <c r="C204" t="s">
        <v>216</v>
      </c>
      <c r="D204">
        <v>157</v>
      </c>
      <c r="E204">
        <v>1</v>
      </c>
      <c r="F204">
        <v>1</v>
      </c>
      <c r="G204" t="s">
        <v>59</v>
      </c>
      <c r="H204" t="s">
        <v>60</v>
      </c>
      <c r="I204">
        <v>5.79E-2</v>
      </c>
      <c r="J204">
        <v>1.2</v>
      </c>
      <c r="K204">
        <v>28.6</v>
      </c>
      <c r="L204" t="s">
        <v>61</v>
      </c>
      <c r="M204" t="s">
        <v>62</v>
      </c>
      <c r="N204">
        <v>0.30599999999999999</v>
      </c>
      <c r="O204">
        <v>4.45</v>
      </c>
      <c r="P204">
        <v>225</v>
      </c>
      <c r="R204" s="4">
        <v>1</v>
      </c>
      <c r="S204" s="4">
        <v>1</v>
      </c>
      <c r="T204" s="4"/>
      <c r="U204" s="4">
        <f t="shared" si="18"/>
        <v>28.6</v>
      </c>
      <c r="V204" s="4">
        <f t="shared" si="14"/>
        <v>28.6</v>
      </c>
      <c r="W204" s="4">
        <f t="shared" si="15"/>
        <v>28.6</v>
      </c>
      <c r="X204" s="5"/>
      <c r="Y204" s="5"/>
      <c r="Z204" s="4"/>
      <c r="AA204" s="4"/>
      <c r="AB204" s="5"/>
      <c r="AC204" s="5"/>
      <c r="AD204" s="4">
        <v>1</v>
      </c>
      <c r="AE204" s="4"/>
      <c r="AF204" s="4">
        <f t="shared" si="19"/>
        <v>225</v>
      </c>
      <c r="AG204" s="4">
        <f t="shared" si="16"/>
        <v>225</v>
      </c>
      <c r="AH204" s="4">
        <f t="shared" si="17"/>
        <v>225</v>
      </c>
      <c r="AI204" s="5"/>
      <c r="AJ204" s="5"/>
      <c r="AK204" s="4"/>
      <c r="AL204" s="4"/>
      <c r="AM204" s="5"/>
      <c r="AN204" s="5"/>
      <c r="AO204" s="4"/>
      <c r="AP204" s="4"/>
      <c r="AQ204" s="4"/>
    </row>
    <row r="205" spans="1:70" x14ac:dyDescent="0.2">
      <c r="A205" s="1">
        <v>44210</v>
      </c>
      <c r="B205" t="s">
        <v>212</v>
      </c>
      <c r="C205" t="s">
        <v>217</v>
      </c>
      <c r="D205">
        <v>158</v>
      </c>
      <c r="E205">
        <v>1</v>
      </c>
      <c r="F205">
        <v>1</v>
      </c>
      <c r="G205" t="s">
        <v>59</v>
      </c>
      <c r="H205" t="s">
        <v>60</v>
      </c>
      <c r="I205">
        <v>2.6200000000000001E-2</v>
      </c>
      <c r="J205">
        <v>0.61099999999999999</v>
      </c>
      <c r="K205">
        <v>9.9499999999999993</v>
      </c>
      <c r="L205" t="s">
        <v>61</v>
      </c>
      <c r="M205" t="s">
        <v>62</v>
      </c>
      <c r="N205">
        <v>0.28899999999999998</v>
      </c>
      <c r="O205">
        <v>4.2</v>
      </c>
      <c r="P205">
        <v>207</v>
      </c>
      <c r="R205" s="4">
        <v>1</v>
      </c>
      <c r="S205" s="4">
        <v>1</v>
      </c>
      <c r="T205" s="4"/>
      <c r="U205" s="4">
        <f t="shared" si="18"/>
        <v>9.9499999999999993</v>
      </c>
      <c r="V205" s="4">
        <f t="shared" si="14"/>
        <v>9.9499999999999993</v>
      </c>
      <c r="W205" s="4">
        <f t="shared" si="15"/>
        <v>9.9499999999999993</v>
      </c>
      <c r="X205" s="5"/>
      <c r="Y205" s="5"/>
      <c r="Z205" s="4"/>
      <c r="AA205" s="4"/>
      <c r="AB205" s="5"/>
      <c r="AC205" s="5"/>
      <c r="AD205" s="4">
        <v>1</v>
      </c>
      <c r="AE205" s="4"/>
      <c r="AF205" s="4">
        <f t="shared" si="19"/>
        <v>207</v>
      </c>
      <c r="AG205" s="4">
        <f t="shared" si="16"/>
        <v>207</v>
      </c>
      <c r="AH205" s="4">
        <f t="shared" si="17"/>
        <v>207</v>
      </c>
      <c r="AO205" s="4"/>
      <c r="AP205" s="4"/>
      <c r="AQ205" s="4"/>
    </row>
    <row r="206" spans="1:70" x14ac:dyDescent="0.2">
      <c r="A206" s="1">
        <v>44210</v>
      </c>
      <c r="B206" t="s">
        <v>212</v>
      </c>
      <c r="C206" t="s">
        <v>218</v>
      </c>
      <c r="D206">
        <v>159</v>
      </c>
      <c r="E206">
        <v>1</v>
      </c>
      <c r="F206">
        <v>1</v>
      </c>
      <c r="G206" t="s">
        <v>59</v>
      </c>
      <c r="H206" t="s">
        <v>60</v>
      </c>
      <c r="I206">
        <v>0.10100000000000001</v>
      </c>
      <c r="J206">
        <v>1.92</v>
      </c>
      <c r="K206">
        <v>51.2</v>
      </c>
      <c r="L206" t="s">
        <v>61</v>
      </c>
      <c r="M206" t="s">
        <v>62</v>
      </c>
      <c r="N206">
        <v>0.31900000000000001</v>
      </c>
      <c r="O206">
        <v>4.62</v>
      </c>
      <c r="P206">
        <v>237</v>
      </c>
      <c r="R206" s="4">
        <v>1</v>
      </c>
      <c r="S206" s="4">
        <v>1</v>
      </c>
      <c r="T206" s="4"/>
      <c r="U206" s="4">
        <f t="shared" si="18"/>
        <v>51.2</v>
      </c>
      <c r="V206" s="4">
        <f t="shared" si="14"/>
        <v>51.2</v>
      </c>
      <c r="W206" s="4">
        <f t="shared" si="15"/>
        <v>51.2</v>
      </c>
      <c r="X206" s="5"/>
      <c r="Y206" s="5"/>
      <c r="Z206" s="7"/>
      <c r="AA206" s="7"/>
      <c r="AB206" s="7"/>
      <c r="AC206" s="7"/>
      <c r="AD206" s="4">
        <v>1</v>
      </c>
      <c r="AE206" s="4"/>
      <c r="AF206" s="4">
        <f t="shared" si="19"/>
        <v>237</v>
      </c>
      <c r="AG206" s="4">
        <f t="shared" si="16"/>
        <v>237</v>
      </c>
      <c r="AH206" s="4">
        <f t="shared" si="17"/>
        <v>237</v>
      </c>
      <c r="AO206" s="4"/>
      <c r="AP206" s="4"/>
      <c r="AQ206" s="4"/>
    </row>
    <row r="207" spans="1:70" x14ac:dyDescent="0.2">
      <c r="A207" s="1">
        <v>44210</v>
      </c>
      <c r="B207" t="s">
        <v>212</v>
      </c>
      <c r="C207" t="s">
        <v>219</v>
      </c>
      <c r="D207">
        <v>160</v>
      </c>
      <c r="E207">
        <v>1</v>
      </c>
      <c r="F207">
        <v>1</v>
      </c>
      <c r="G207" t="s">
        <v>59</v>
      </c>
      <c r="H207" t="s">
        <v>60</v>
      </c>
      <c r="I207">
        <v>5.6800000000000003E-2</v>
      </c>
      <c r="J207">
        <v>1.1499999999999999</v>
      </c>
      <c r="K207">
        <v>27</v>
      </c>
      <c r="L207" t="s">
        <v>61</v>
      </c>
      <c r="M207" t="s">
        <v>62</v>
      </c>
      <c r="N207">
        <v>0.48499999999999999</v>
      </c>
      <c r="O207">
        <v>6.97</v>
      </c>
      <c r="P207">
        <v>400</v>
      </c>
      <c r="R207" s="4">
        <v>1</v>
      </c>
      <c r="S207" s="4">
        <v>1</v>
      </c>
      <c r="T207" s="4"/>
      <c r="U207" s="4">
        <f t="shared" si="18"/>
        <v>27</v>
      </c>
      <c r="V207" s="4">
        <f t="shared" si="14"/>
        <v>27</v>
      </c>
      <c r="W207" s="4">
        <f t="shared" si="15"/>
        <v>27</v>
      </c>
      <c r="X207" s="5"/>
      <c r="Y207" s="5"/>
      <c r="Z207" s="7"/>
      <c r="AA207" s="7"/>
      <c r="AB207" s="7"/>
      <c r="AC207" s="7"/>
      <c r="AD207" s="4">
        <v>1</v>
      </c>
      <c r="AE207" s="4"/>
      <c r="AF207" s="4">
        <f t="shared" si="19"/>
        <v>400</v>
      </c>
      <c r="AG207" s="4">
        <f t="shared" si="16"/>
        <v>400</v>
      </c>
      <c r="AH207" s="4">
        <f t="shared" si="17"/>
        <v>400</v>
      </c>
      <c r="AO207" s="4"/>
      <c r="AP207" s="4"/>
      <c r="AQ207" s="4"/>
    </row>
    <row r="208" spans="1:70" x14ac:dyDescent="0.2">
      <c r="A208" s="1">
        <v>44210</v>
      </c>
      <c r="B208" t="s">
        <v>212</v>
      </c>
      <c r="C208" t="s">
        <v>220</v>
      </c>
      <c r="D208">
        <v>161</v>
      </c>
      <c r="E208">
        <v>1</v>
      </c>
      <c r="F208">
        <v>1</v>
      </c>
      <c r="G208" t="s">
        <v>59</v>
      </c>
      <c r="H208" t="s">
        <v>60</v>
      </c>
      <c r="I208">
        <v>4.0599999999999997E-2</v>
      </c>
      <c r="J208">
        <v>0.83</v>
      </c>
      <c r="K208">
        <v>16.899999999999999</v>
      </c>
      <c r="L208" t="s">
        <v>61</v>
      </c>
      <c r="M208" t="s">
        <v>62</v>
      </c>
      <c r="N208">
        <v>0.33800000000000002</v>
      </c>
      <c r="O208">
        <v>4.9000000000000004</v>
      </c>
      <c r="P208">
        <v>257</v>
      </c>
      <c r="R208" s="4">
        <v>1</v>
      </c>
      <c r="S208" s="4">
        <v>1</v>
      </c>
      <c r="T208" s="4"/>
      <c r="U208" s="4">
        <f t="shared" si="18"/>
        <v>16.899999999999999</v>
      </c>
      <c r="V208" s="4">
        <f t="shared" ref="V208:V242" si="20">IF(R208=1,U208,(U208-6.8))</f>
        <v>16.899999999999999</v>
      </c>
      <c r="W208" s="4">
        <f t="shared" ref="W208:W242" si="21">IF(R208=1,U208,(V208*R208))</f>
        <v>16.899999999999999</v>
      </c>
      <c r="X208" s="5"/>
      <c r="Y208" s="5"/>
      <c r="Z208" s="7"/>
      <c r="AA208" s="7"/>
      <c r="AB208" s="4"/>
      <c r="AC208" s="4"/>
      <c r="AD208" s="4">
        <v>1</v>
      </c>
      <c r="AE208" s="4"/>
      <c r="AF208" s="4">
        <f t="shared" si="19"/>
        <v>257</v>
      </c>
      <c r="AG208" s="4">
        <f t="shared" ref="AG208:AG242" si="22">IF(R208=1,AF208,(AF208-379))</f>
        <v>257</v>
      </c>
      <c r="AH208" s="4">
        <f t="shared" ref="AH208:AH242" si="23">IF(R208=1,AF208,(AG208*R208))</f>
        <v>257</v>
      </c>
      <c r="AK208" s="7"/>
      <c r="AL208" s="7"/>
      <c r="AO208" s="4"/>
      <c r="AP208" s="4"/>
      <c r="AQ208" s="4"/>
    </row>
    <row r="209" spans="1:70" x14ac:dyDescent="0.2">
      <c r="A209" s="1">
        <v>44210</v>
      </c>
      <c r="B209" t="s">
        <v>212</v>
      </c>
      <c r="C209" t="s">
        <v>221</v>
      </c>
      <c r="D209">
        <v>162</v>
      </c>
      <c r="E209">
        <v>1</v>
      </c>
      <c r="F209">
        <v>1</v>
      </c>
      <c r="G209" t="s">
        <v>59</v>
      </c>
      <c r="H209" t="s">
        <v>60</v>
      </c>
      <c r="I209">
        <v>3.39E-2</v>
      </c>
      <c r="J209">
        <v>0.74099999999999999</v>
      </c>
      <c r="K209">
        <v>14.1</v>
      </c>
      <c r="L209" t="s">
        <v>61</v>
      </c>
      <c r="M209" t="s">
        <v>62</v>
      </c>
      <c r="N209">
        <v>0.28899999999999998</v>
      </c>
      <c r="O209">
        <v>4.21</v>
      </c>
      <c r="P209">
        <v>208</v>
      </c>
      <c r="R209" s="4">
        <v>1</v>
      </c>
      <c r="S209" s="4">
        <v>1</v>
      </c>
      <c r="T209" s="4"/>
      <c r="U209" s="4">
        <f t="shared" si="18"/>
        <v>14.1</v>
      </c>
      <c r="V209" s="4">
        <f t="shared" si="20"/>
        <v>14.1</v>
      </c>
      <c r="W209" s="4">
        <f t="shared" si="21"/>
        <v>14.1</v>
      </c>
      <c r="X209" s="4"/>
      <c r="Y209" s="4"/>
      <c r="Z209" s="4"/>
      <c r="AA209" s="4"/>
      <c r="AB209" s="7"/>
      <c r="AC209" s="7"/>
      <c r="AD209" s="4">
        <v>1</v>
      </c>
      <c r="AE209" s="4"/>
      <c r="AF209" s="4">
        <f t="shared" si="19"/>
        <v>208</v>
      </c>
      <c r="AG209" s="4">
        <f t="shared" si="22"/>
        <v>208</v>
      </c>
      <c r="AH209" s="4">
        <f t="shared" si="23"/>
        <v>208</v>
      </c>
      <c r="AI209" s="5"/>
      <c r="AJ209" s="5"/>
      <c r="AM209" s="7"/>
      <c r="AN209" s="7"/>
      <c r="AO209" s="4"/>
      <c r="AP209" s="4"/>
      <c r="AQ209" s="4"/>
    </row>
    <row r="210" spans="1:70" x14ac:dyDescent="0.2">
      <c r="A210" s="1">
        <v>44210</v>
      </c>
      <c r="B210" t="s">
        <v>212</v>
      </c>
      <c r="C210" t="s">
        <v>222</v>
      </c>
      <c r="D210">
        <v>163</v>
      </c>
      <c r="E210">
        <v>1</v>
      </c>
      <c r="F210">
        <v>1</v>
      </c>
      <c r="G210" t="s">
        <v>59</v>
      </c>
      <c r="H210" t="s">
        <v>60</v>
      </c>
      <c r="I210">
        <v>2.8500000000000001E-2</v>
      </c>
      <c r="J210">
        <v>0.60399999999999998</v>
      </c>
      <c r="K210">
        <v>9.7100000000000009</v>
      </c>
      <c r="L210" t="s">
        <v>61</v>
      </c>
      <c r="M210" t="s">
        <v>62</v>
      </c>
      <c r="N210">
        <v>0.25600000000000001</v>
      </c>
      <c r="O210">
        <v>3.76</v>
      </c>
      <c r="P210">
        <v>177</v>
      </c>
      <c r="R210" s="4">
        <v>1</v>
      </c>
      <c r="S210" s="4">
        <v>1</v>
      </c>
      <c r="T210" s="4"/>
      <c r="U210" s="4">
        <f t="shared" si="18"/>
        <v>9.7100000000000009</v>
      </c>
      <c r="V210" s="4">
        <f t="shared" si="20"/>
        <v>9.7100000000000009</v>
      </c>
      <c r="W210" s="4">
        <f t="shared" si="21"/>
        <v>9.7100000000000009</v>
      </c>
      <c r="X210" s="5"/>
      <c r="Y210" s="5"/>
      <c r="Z210" s="4"/>
      <c r="AA210" s="4"/>
      <c r="AB210" s="5"/>
      <c r="AC210" s="5"/>
      <c r="AD210" s="4">
        <v>1</v>
      </c>
      <c r="AE210" s="4"/>
      <c r="AF210" s="4">
        <f t="shared" si="19"/>
        <v>177</v>
      </c>
      <c r="AG210" s="4">
        <f t="shared" si="22"/>
        <v>177</v>
      </c>
      <c r="AH210" s="4">
        <f t="shared" si="23"/>
        <v>177</v>
      </c>
      <c r="AI210" s="5"/>
      <c r="AJ210" s="5"/>
      <c r="AO210" s="4"/>
      <c r="AP210" s="4"/>
      <c r="AQ210" s="4"/>
    </row>
    <row r="211" spans="1:70" x14ac:dyDescent="0.2">
      <c r="A211" s="1">
        <v>44210</v>
      </c>
      <c r="B211" t="s">
        <v>212</v>
      </c>
      <c r="C211" t="s">
        <v>223</v>
      </c>
      <c r="D211">
        <v>164</v>
      </c>
      <c r="E211">
        <v>1</v>
      </c>
      <c r="F211">
        <v>1</v>
      </c>
      <c r="G211" t="s">
        <v>59</v>
      </c>
      <c r="H211" t="s">
        <v>60</v>
      </c>
      <c r="I211">
        <v>2.7799999999999998E-2</v>
      </c>
      <c r="J211">
        <v>0.63800000000000001</v>
      </c>
      <c r="K211">
        <v>10.8</v>
      </c>
      <c r="L211" t="s">
        <v>61</v>
      </c>
      <c r="M211" t="s">
        <v>62</v>
      </c>
      <c r="N211">
        <v>0.34599999999999997</v>
      </c>
      <c r="O211">
        <v>5.01</v>
      </c>
      <c r="P211">
        <v>264</v>
      </c>
      <c r="R211" s="4">
        <v>1</v>
      </c>
      <c r="S211" s="4">
        <v>1</v>
      </c>
      <c r="T211" s="4"/>
      <c r="U211" s="4">
        <f t="shared" si="18"/>
        <v>10.8</v>
      </c>
      <c r="V211" s="4">
        <f t="shared" si="20"/>
        <v>10.8</v>
      </c>
      <c r="W211" s="4">
        <f t="shared" si="21"/>
        <v>10.8</v>
      </c>
      <c r="X211" s="5"/>
      <c r="Y211" s="5"/>
      <c r="AD211" s="4">
        <v>1</v>
      </c>
      <c r="AE211" s="4"/>
      <c r="AF211" s="4">
        <f t="shared" si="19"/>
        <v>264</v>
      </c>
      <c r="AG211" s="4">
        <f t="shared" si="22"/>
        <v>264</v>
      </c>
      <c r="AH211" s="4">
        <f t="shared" si="23"/>
        <v>264</v>
      </c>
      <c r="AI211" s="5"/>
      <c r="AJ211" s="5"/>
      <c r="AK211" s="7"/>
      <c r="AL211" s="7"/>
      <c r="AM211" s="4"/>
      <c r="AN211" s="4"/>
      <c r="AO211" s="4"/>
      <c r="AP211" s="4"/>
      <c r="AQ211" s="4"/>
    </row>
    <row r="212" spans="1:70" x14ac:dyDescent="0.2">
      <c r="A212" s="1">
        <v>44210</v>
      </c>
      <c r="B212" t="s">
        <v>212</v>
      </c>
      <c r="C212" t="s">
        <v>224</v>
      </c>
      <c r="D212">
        <v>165</v>
      </c>
      <c r="E212">
        <v>1</v>
      </c>
      <c r="F212">
        <v>1</v>
      </c>
      <c r="G212" t="s">
        <v>59</v>
      </c>
      <c r="H212" t="s">
        <v>60</v>
      </c>
      <c r="I212">
        <v>0.104</v>
      </c>
      <c r="J212">
        <v>1.97</v>
      </c>
      <c r="K212">
        <v>52.7</v>
      </c>
      <c r="L212" t="s">
        <v>61</v>
      </c>
      <c r="M212" t="s">
        <v>62</v>
      </c>
      <c r="N212">
        <v>0.38800000000000001</v>
      </c>
      <c r="O212">
        <v>5.59</v>
      </c>
      <c r="P212">
        <v>305</v>
      </c>
      <c r="R212" s="4">
        <v>1</v>
      </c>
      <c r="S212" s="4">
        <v>1</v>
      </c>
      <c r="T212" s="4"/>
      <c r="U212" s="4">
        <f t="shared" si="18"/>
        <v>52.7</v>
      </c>
      <c r="V212" s="4">
        <f t="shared" si="20"/>
        <v>52.7</v>
      </c>
      <c r="W212" s="4">
        <f t="shared" si="21"/>
        <v>52.7</v>
      </c>
      <c r="X212" s="5"/>
      <c r="Y212" s="5"/>
      <c r="Z212" s="7">
        <f>ABS(100*ABS(W212-W206)/AVERAGE(W212,W206))</f>
        <v>2.8873917228103942</v>
      </c>
      <c r="AA212" s="7" t="str">
        <f>IF(W212&gt;10, (IF((AND(Z212&gt;=0,Z212&lt;=20)=TRUE),"PASS","FAIL")),(IF((AND(Z212&gt;=0,Z212&lt;=50)=TRUE),"PASS","FAIL")))</f>
        <v>PASS</v>
      </c>
      <c r="AB212" s="7"/>
      <c r="AC212" s="7"/>
      <c r="AD212" s="4">
        <v>1</v>
      </c>
      <c r="AE212" s="4"/>
      <c r="AF212" s="4">
        <f t="shared" si="19"/>
        <v>305</v>
      </c>
      <c r="AG212" s="4">
        <f t="shared" si="22"/>
        <v>305</v>
      </c>
      <c r="AH212" s="4">
        <f t="shared" si="23"/>
        <v>305</v>
      </c>
      <c r="AI212" s="5"/>
      <c r="AJ212" s="5"/>
      <c r="AK212" s="7">
        <f>ABS(100*ABS(AH212-AH206)/AVERAGE(AH212,AH206))</f>
        <v>25.092250922509226</v>
      </c>
      <c r="AL212" s="7" t="str">
        <f>IF(AH212&gt;10, (IF((AND(AK212&gt;=0,AK212&lt;=20)=TRUE),"PASS","FAIL")),(IF((AND(AK212&gt;=0,AK212&lt;=50)=TRUE),"PASS","FAIL")))</f>
        <v>FAIL</v>
      </c>
      <c r="AM212" s="7"/>
      <c r="AN212" s="7"/>
      <c r="AO212" s="4"/>
      <c r="AP212" s="4"/>
      <c r="AQ212" s="4"/>
    </row>
    <row r="213" spans="1:70" x14ac:dyDescent="0.2">
      <c r="A213" s="1">
        <v>44210</v>
      </c>
      <c r="B213" t="s">
        <v>212</v>
      </c>
      <c r="C213" t="s">
        <v>225</v>
      </c>
      <c r="D213">
        <v>166</v>
      </c>
      <c r="E213">
        <v>1</v>
      </c>
      <c r="F213">
        <v>1</v>
      </c>
      <c r="G213" t="s">
        <v>59</v>
      </c>
      <c r="H213" t="s">
        <v>60</v>
      </c>
      <c r="I213">
        <v>7.7299999999999994E-2</v>
      </c>
      <c r="J213">
        <v>1.49</v>
      </c>
      <c r="K213">
        <v>37.799999999999997</v>
      </c>
      <c r="L213" t="s">
        <v>61</v>
      </c>
      <c r="M213" t="s">
        <v>62</v>
      </c>
      <c r="N213">
        <v>0.58199999999999996</v>
      </c>
      <c r="O213">
        <v>8.3000000000000007</v>
      </c>
      <c r="P213">
        <v>491</v>
      </c>
      <c r="R213" s="4">
        <v>1</v>
      </c>
      <c r="S213" s="4">
        <v>1</v>
      </c>
      <c r="T213" s="4"/>
      <c r="U213" s="4">
        <f t="shared" si="18"/>
        <v>37.799999999999997</v>
      </c>
      <c r="V213" s="4">
        <f t="shared" si="20"/>
        <v>37.799999999999997</v>
      </c>
      <c r="W213" s="4">
        <f t="shared" si="21"/>
        <v>37.799999999999997</v>
      </c>
      <c r="X213" s="5"/>
      <c r="Y213" s="5"/>
      <c r="Z213" s="7"/>
      <c r="AA213" s="7"/>
      <c r="AB213" s="7">
        <f>100*((W213*10250)-(W211*10000))/(1000*250)</f>
        <v>111.77999999999997</v>
      </c>
      <c r="AC213" s="7" t="str">
        <f>IF(W213&gt;30, (IF((AND(AB213&gt;=80,AB213&lt;=120)=TRUE),"PASS","FAIL")),(IF((AND(AB213&gt;=50,AB213&lt;=150)=TRUE),"PASS","FAIL")))</f>
        <v>PASS</v>
      </c>
      <c r="AD213" s="4">
        <v>1</v>
      </c>
      <c r="AE213" s="4"/>
      <c r="AF213" s="4">
        <f t="shared" si="19"/>
        <v>491</v>
      </c>
      <c r="AG213" s="4">
        <f t="shared" si="22"/>
        <v>491</v>
      </c>
      <c r="AH213" s="4">
        <f t="shared" si="23"/>
        <v>491</v>
      </c>
      <c r="AI213" s="5"/>
      <c r="AJ213" s="5"/>
      <c r="AK213" s="7"/>
      <c r="AL213" s="7"/>
      <c r="AM213" s="7">
        <f>100*((AH213*10250)-(AH211*10000))/(10000*250)</f>
        <v>95.71</v>
      </c>
      <c r="AN213" s="7" t="str">
        <f>IF(AH213&gt;30, (IF((AND(AM213&gt;=80,AM213&lt;=120)=TRUE),"PASS","FAIL")),(IF((AND(AM213&gt;=50,AM213&lt;=150)=TRUE),"PASS","FAIL")))</f>
        <v>PASS</v>
      </c>
      <c r="AO213" s="4"/>
      <c r="AP213" s="4"/>
      <c r="AQ213" s="4"/>
    </row>
    <row r="214" spans="1:70" x14ac:dyDescent="0.2">
      <c r="A214" s="1">
        <v>44210</v>
      </c>
      <c r="B214" t="s">
        <v>212</v>
      </c>
      <c r="C214" t="s">
        <v>51</v>
      </c>
      <c r="D214">
        <v>7</v>
      </c>
      <c r="E214">
        <v>1</v>
      </c>
      <c r="F214">
        <v>1</v>
      </c>
      <c r="G214" t="s">
        <v>59</v>
      </c>
      <c r="H214" t="s">
        <v>60</v>
      </c>
      <c r="I214">
        <v>5.8299999999999998E-2</v>
      </c>
      <c r="J214">
        <v>1.17</v>
      </c>
      <c r="K214">
        <v>27.7</v>
      </c>
      <c r="L214" t="s">
        <v>61</v>
      </c>
      <c r="M214" t="s">
        <v>62</v>
      </c>
      <c r="N214">
        <v>0.35299999999999998</v>
      </c>
      <c r="O214">
        <v>5.09</v>
      </c>
      <c r="P214">
        <v>270</v>
      </c>
      <c r="R214" s="4">
        <v>1</v>
      </c>
      <c r="S214" s="4">
        <v>1</v>
      </c>
      <c r="T214" s="4"/>
      <c r="U214" s="4">
        <f t="shared" si="18"/>
        <v>27.7</v>
      </c>
      <c r="V214" s="4">
        <f t="shared" si="20"/>
        <v>27.7</v>
      </c>
      <c r="W214" s="4">
        <f t="shared" si="21"/>
        <v>27.7</v>
      </c>
      <c r="X214" s="5">
        <f>100*(W214-25)/25</f>
        <v>10.799999999999997</v>
      </c>
      <c r="Y214" s="5" t="str">
        <f>IF((ABS(X214))&lt;=20,"PASS","FAIL")</f>
        <v>PASS</v>
      </c>
      <c r="Z214" s="7"/>
      <c r="AA214" s="7"/>
      <c r="AB214" s="7"/>
      <c r="AC214" s="7"/>
      <c r="AD214" s="4">
        <v>1</v>
      </c>
      <c r="AE214" s="4"/>
      <c r="AF214" s="4">
        <f t="shared" si="19"/>
        <v>270</v>
      </c>
      <c r="AG214" s="4">
        <f t="shared" si="22"/>
        <v>270</v>
      </c>
      <c r="AH214" s="4">
        <f t="shared" si="23"/>
        <v>270</v>
      </c>
      <c r="AI214" s="5">
        <f>100*(AH214-250)/250</f>
        <v>8</v>
      </c>
      <c r="AJ214" s="5" t="str">
        <f>IF((ABS(AI214))&lt;=20,"PASS","FAIL")</f>
        <v>PASS</v>
      </c>
      <c r="AK214" s="7"/>
      <c r="AL214" s="7"/>
      <c r="AM214" s="7"/>
      <c r="AN214" s="7"/>
      <c r="AO214" s="4"/>
      <c r="AP214" s="4"/>
      <c r="AQ214" s="4"/>
    </row>
    <row r="215" spans="1:70" x14ac:dyDescent="0.2">
      <c r="A215" s="1">
        <v>44210</v>
      </c>
      <c r="B215" t="s">
        <v>212</v>
      </c>
      <c r="C215" t="s">
        <v>65</v>
      </c>
      <c r="D215" t="s">
        <v>11</v>
      </c>
      <c r="E215">
        <v>1</v>
      </c>
      <c r="F215">
        <v>1</v>
      </c>
      <c r="G215" t="s">
        <v>59</v>
      </c>
      <c r="H215" t="s">
        <v>60</v>
      </c>
      <c r="I215">
        <v>0.124</v>
      </c>
      <c r="J215">
        <v>1.52</v>
      </c>
      <c r="K215">
        <v>38.6</v>
      </c>
      <c r="L215" t="s">
        <v>61</v>
      </c>
      <c r="M215" t="s">
        <v>62</v>
      </c>
      <c r="N215">
        <v>-5.28E-3</v>
      </c>
      <c r="O215">
        <v>-4.7699999999999999E-2</v>
      </c>
      <c r="P215">
        <v>-96.6</v>
      </c>
      <c r="Q215" s="4"/>
      <c r="R215" s="4">
        <v>1</v>
      </c>
      <c r="S215" s="4">
        <v>1</v>
      </c>
      <c r="T215" s="4"/>
      <c r="U215" s="4">
        <f t="shared" si="18"/>
        <v>38.6</v>
      </c>
      <c r="V215" s="4">
        <f t="shared" si="20"/>
        <v>38.6</v>
      </c>
      <c r="W215" s="4">
        <f t="shared" si="21"/>
        <v>38.6</v>
      </c>
      <c r="X215" s="5"/>
      <c r="Y215" s="5"/>
      <c r="AD215" s="4">
        <v>1</v>
      </c>
      <c r="AE215" s="4"/>
      <c r="AF215" s="4">
        <f t="shared" si="19"/>
        <v>-96.6</v>
      </c>
      <c r="AG215" s="4">
        <f t="shared" si="22"/>
        <v>-96.6</v>
      </c>
      <c r="AH215" s="4">
        <f t="shared" si="23"/>
        <v>-96.6</v>
      </c>
      <c r="AI215" s="4"/>
      <c r="AJ215" s="4"/>
      <c r="AK215" s="4"/>
      <c r="AL215" s="4"/>
      <c r="AM215" s="5"/>
      <c r="AN215" s="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x14ac:dyDescent="0.2">
      <c r="A216" s="1">
        <v>44210</v>
      </c>
      <c r="B216" t="s">
        <v>212</v>
      </c>
      <c r="C216" t="s">
        <v>226</v>
      </c>
      <c r="D216">
        <v>167</v>
      </c>
      <c r="E216">
        <v>1</v>
      </c>
      <c r="F216">
        <v>1</v>
      </c>
      <c r="G216" t="s">
        <v>59</v>
      </c>
      <c r="H216" t="s">
        <v>60</v>
      </c>
      <c r="I216">
        <v>3.1800000000000002E-2</v>
      </c>
      <c r="J216">
        <v>0.67800000000000005</v>
      </c>
      <c r="K216">
        <v>12.1</v>
      </c>
      <c r="L216" t="s">
        <v>61</v>
      </c>
      <c r="M216" t="s">
        <v>62</v>
      </c>
      <c r="N216">
        <v>0.28299999999999997</v>
      </c>
      <c r="O216">
        <v>4.1500000000000004</v>
      </c>
      <c r="P216">
        <v>204</v>
      </c>
      <c r="Q216" s="4"/>
      <c r="R216" s="4">
        <v>1</v>
      </c>
      <c r="S216" s="4">
        <v>1</v>
      </c>
      <c r="T216" s="4"/>
      <c r="U216" s="4">
        <f t="shared" si="18"/>
        <v>12.1</v>
      </c>
      <c r="V216" s="4">
        <f t="shared" si="20"/>
        <v>12.1</v>
      </c>
      <c r="W216" s="4">
        <f t="shared" si="21"/>
        <v>12.1</v>
      </c>
      <c r="X216" s="4"/>
      <c r="Y216" s="4"/>
      <c r="Z216" s="4"/>
      <c r="AA216" s="4"/>
      <c r="AB216" s="7"/>
      <c r="AC216" s="7"/>
      <c r="AD216" s="4">
        <v>1</v>
      </c>
      <c r="AE216" s="4"/>
      <c r="AF216" s="4">
        <f t="shared" si="19"/>
        <v>204</v>
      </c>
      <c r="AG216" s="4">
        <f t="shared" si="22"/>
        <v>204</v>
      </c>
      <c r="AH216" s="4">
        <f t="shared" si="23"/>
        <v>204</v>
      </c>
      <c r="AI216" s="5"/>
      <c r="AJ216" s="5"/>
      <c r="AK216" s="4"/>
      <c r="AL216" s="4"/>
      <c r="AM216" s="5"/>
      <c r="AN216" s="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x14ac:dyDescent="0.2">
      <c r="A217" s="1">
        <v>44210</v>
      </c>
      <c r="B217" t="s">
        <v>212</v>
      </c>
      <c r="C217" t="s">
        <v>227</v>
      </c>
      <c r="D217">
        <v>168</v>
      </c>
      <c r="E217">
        <v>1</v>
      </c>
      <c r="F217">
        <v>1</v>
      </c>
      <c r="G217" t="s">
        <v>59</v>
      </c>
      <c r="H217" t="s">
        <v>60</v>
      </c>
      <c r="I217">
        <v>5.7700000000000001E-2</v>
      </c>
      <c r="J217">
        <v>1.17</v>
      </c>
      <c r="K217">
        <v>27.6</v>
      </c>
      <c r="L217" t="s">
        <v>61</v>
      </c>
      <c r="M217" t="s">
        <v>62</v>
      </c>
      <c r="N217">
        <v>0.48</v>
      </c>
      <c r="O217">
        <v>6.88</v>
      </c>
      <c r="P217">
        <v>394</v>
      </c>
      <c r="Q217" s="4"/>
      <c r="R217" s="4">
        <v>1</v>
      </c>
      <c r="S217" s="4">
        <v>1</v>
      </c>
      <c r="T217" s="4"/>
      <c r="U217" s="4">
        <f t="shared" si="18"/>
        <v>27.6</v>
      </c>
      <c r="V217" s="4">
        <f t="shared" si="20"/>
        <v>27.6</v>
      </c>
      <c r="W217" s="4">
        <f t="shared" si="21"/>
        <v>27.6</v>
      </c>
      <c r="X217" s="5"/>
      <c r="Y217" s="5"/>
      <c r="Z217" s="4"/>
      <c r="AA217" s="4"/>
      <c r="AB217" s="5"/>
      <c r="AC217" s="5"/>
      <c r="AD217" s="4">
        <v>1</v>
      </c>
      <c r="AE217" s="4"/>
      <c r="AF217" s="4">
        <f t="shared" si="19"/>
        <v>394</v>
      </c>
      <c r="AG217" s="4">
        <f t="shared" si="22"/>
        <v>394</v>
      </c>
      <c r="AH217" s="4">
        <f t="shared" si="23"/>
        <v>394</v>
      </c>
      <c r="AI217" s="5"/>
      <c r="AJ217" s="5"/>
      <c r="AK217" s="4"/>
      <c r="AL217" s="4"/>
      <c r="AM217" s="5"/>
      <c r="AN217" s="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x14ac:dyDescent="0.2">
      <c r="A218" s="1">
        <v>44210</v>
      </c>
      <c r="B218" t="s">
        <v>212</v>
      </c>
      <c r="C218" t="s">
        <v>228</v>
      </c>
      <c r="D218">
        <v>169</v>
      </c>
      <c r="E218">
        <v>1</v>
      </c>
      <c r="F218">
        <v>1</v>
      </c>
      <c r="G218" t="s">
        <v>59</v>
      </c>
      <c r="H218" t="s">
        <v>60</v>
      </c>
      <c r="I218">
        <v>2.75E-2</v>
      </c>
      <c r="J218">
        <v>0.67700000000000005</v>
      </c>
      <c r="K218">
        <v>12</v>
      </c>
      <c r="L218" t="s">
        <v>61</v>
      </c>
      <c r="M218" t="s">
        <v>62</v>
      </c>
      <c r="N218">
        <v>0.313</v>
      </c>
      <c r="O218">
        <v>4.53</v>
      </c>
      <c r="P218">
        <v>230</v>
      </c>
      <c r="Q218" s="4"/>
      <c r="R218" s="4">
        <v>1</v>
      </c>
      <c r="S218" s="4">
        <v>1</v>
      </c>
      <c r="T218" s="4"/>
      <c r="U218" s="4">
        <f t="shared" si="18"/>
        <v>12</v>
      </c>
      <c r="V218" s="4">
        <f t="shared" si="20"/>
        <v>12</v>
      </c>
      <c r="W218" s="4">
        <f t="shared" si="21"/>
        <v>12</v>
      </c>
      <c r="AD218" s="4">
        <v>1</v>
      </c>
      <c r="AE218" s="4"/>
      <c r="AF218" s="4">
        <f t="shared" si="19"/>
        <v>230</v>
      </c>
      <c r="AG218" s="4">
        <f t="shared" si="22"/>
        <v>230</v>
      </c>
      <c r="AH218" s="4">
        <f t="shared" si="23"/>
        <v>230</v>
      </c>
      <c r="AI218" s="5"/>
      <c r="AJ218" s="5"/>
      <c r="AK218" s="4"/>
      <c r="AL218" s="4"/>
      <c r="AM218" s="5"/>
      <c r="AN218" s="5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x14ac:dyDescent="0.2">
      <c r="A219" s="1">
        <v>44210</v>
      </c>
      <c r="B219" t="s">
        <v>212</v>
      </c>
      <c r="C219" t="s">
        <v>250</v>
      </c>
      <c r="D219">
        <v>170</v>
      </c>
      <c r="E219">
        <v>1</v>
      </c>
      <c r="F219">
        <v>1</v>
      </c>
      <c r="G219" t="s">
        <v>59</v>
      </c>
      <c r="H219" t="s">
        <v>60</v>
      </c>
      <c r="I219">
        <v>7.2800000000000004E-2</v>
      </c>
      <c r="J219">
        <v>1.36</v>
      </c>
      <c r="K219">
        <v>33.6</v>
      </c>
      <c r="L219" t="s">
        <v>61</v>
      </c>
      <c r="M219" t="s">
        <v>62</v>
      </c>
      <c r="N219">
        <v>0.49299999999999999</v>
      </c>
      <c r="O219">
        <v>7.06</v>
      </c>
      <c r="P219">
        <v>406</v>
      </c>
      <c r="Q219" s="4"/>
      <c r="R219" s="4">
        <v>1</v>
      </c>
      <c r="S219" s="4">
        <v>1</v>
      </c>
      <c r="T219" s="4"/>
      <c r="U219" s="4">
        <f t="shared" si="18"/>
        <v>33.6</v>
      </c>
      <c r="V219" s="4">
        <f t="shared" si="20"/>
        <v>33.6</v>
      </c>
      <c r="W219" s="4">
        <f t="shared" si="21"/>
        <v>33.6</v>
      </c>
      <c r="AD219" s="4">
        <v>1</v>
      </c>
      <c r="AE219" s="4"/>
      <c r="AF219" s="4">
        <f t="shared" si="19"/>
        <v>406</v>
      </c>
      <c r="AG219" s="4">
        <f t="shared" si="22"/>
        <v>406</v>
      </c>
      <c r="AH219" s="4">
        <f t="shared" si="23"/>
        <v>406</v>
      </c>
      <c r="AI219" s="5"/>
      <c r="AJ219" s="5"/>
      <c r="AK219" s="4"/>
      <c r="AL219" s="4"/>
      <c r="AM219" s="5"/>
      <c r="AN219" s="5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x14ac:dyDescent="0.2">
      <c r="A220" s="1">
        <v>44210</v>
      </c>
      <c r="B220" t="s">
        <v>212</v>
      </c>
      <c r="C220" t="s">
        <v>249</v>
      </c>
      <c r="D220">
        <v>171</v>
      </c>
      <c r="E220">
        <v>1</v>
      </c>
      <c r="F220">
        <v>1</v>
      </c>
      <c r="G220" t="s">
        <v>59</v>
      </c>
      <c r="H220" t="s">
        <v>60</v>
      </c>
      <c r="I220">
        <v>6.3600000000000004E-2</v>
      </c>
      <c r="J220">
        <v>1.29</v>
      </c>
      <c r="K220">
        <v>31.4</v>
      </c>
      <c r="L220" t="s">
        <v>61</v>
      </c>
      <c r="M220" t="s">
        <v>62</v>
      </c>
      <c r="N220">
        <v>0.81599999999999995</v>
      </c>
      <c r="O220">
        <v>11.5</v>
      </c>
      <c r="P220">
        <v>705</v>
      </c>
      <c r="Q220" s="4"/>
      <c r="R220" s="4">
        <v>1</v>
      </c>
      <c r="S220" s="4">
        <v>1</v>
      </c>
      <c r="T220" s="4"/>
      <c r="U220" s="4">
        <f t="shared" si="18"/>
        <v>31.4</v>
      </c>
      <c r="V220" s="4">
        <f t="shared" si="20"/>
        <v>31.4</v>
      </c>
      <c r="W220" s="4">
        <f t="shared" si="21"/>
        <v>31.4</v>
      </c>
      <c r="AD220" s="4">
        <v>1</v>
      </c>
      <c r="AE220" s="4"/>
      <c r="AF220" s="4">
        <f t="shared" si="19"/>
        <v>705</v>
      </c>
      <c r="AG220" s="4">
        <f t="shared" si="22"/>
        <v>705</v>
      </c>
      <c r="AH220" s="4">
        <f t="shared" si="23"/>
        <v>705</v>
      </c>
      <c r="AI220" s="5"/>
      <c r="AJ220" s="5"/>
      <c r="AK220" s="4"/>
      <c r="AL220" s="4"/>
      <c r="AM220" s="5"/>
      <c r="AN220" s="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x14ac:dyDescent="0.2">
      <c r="A221" s="1">
        <v>44210</v>
      </c>
      <c r="B221" t="s">
        <v>212</v>
      </c>
      <c r="C221" t="s">
        <v>248</v>
      </c>
      <c r="D221">
        <v>172</v>
      </c>
      <c r="E221">
        <v>1</v>
      </c>
      <c r="F221">
        <v>1</v>
      </c>
      <c r="G221" t="s">
        <v>59</v>
      </c>
      <c r="H221" t="s">
        <v>60</v>
      </c>
      <c r="I221">
        <v>9.9400000000000002E-2</v>
      </c>
      <c r="J221">
        <v>1.78</v>
      </c>
      <c r="K221">
        <v>46.8</v>
      </c>
      <c r="L221" t="s">
        <v>61</v>
      </c>
      <c r="M221" t="s">
        <v>62</v>
      </c>
      <c r="N221">
        <v>0.68899999999999995</v>
      </c>
      <c r="O221">
        <v>9.7200000000000006</v>
      </c>
      <c r="P221">
        <v>586</v>
      </c>
      <c r="Q221" s="4"/>
      <c r="R221" s="4">
        <v>1</v>
      </c>
      <c r="S221" s="4">
        <v>1</v>
      </c>
      <c r="T221" s="4"/>
      <c r="U221" s="4">
        <f t="shared" si="18"/>
        <v>46.8</v>
      </c>
      <c r="V221" s="4">
        <f t="shared" si="20"/>
        <v>46.8</v>
      </c>
      <c r="W221" s="4">
        <f t="shared" si="21"/>
        <v>46.8</v>
      </c>
      <c r="AD221" s="4">
        <v>1</v>
      </c>
      <c r="AE221" s="4"/>
      <c r="AF221" s="4">
        <f t="shared" si="19"/>
        <v>586</v>
      </c>
      <c r="AG221" s="4">
        <f t="shared" si="22"/>
        <v>586</v>
      </c>
      <c r="AH221" s="4">
        <f t="shared" si="23"/>
        <v>586</v>
      </c>
      <c r="AI221" s="5"/>
      <c r="AJ221" s="5"/>
      <c r="AK221" s="4"/>
      <c r="AL221" s="4"/>
      <c r="AM221" s="5"/>
      <c r="AN221" s="5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 x14ac:dyDescent="0.2">
      <c r="A222" s="1">
        <v>44210</v>
      </c>
      <c r="B222" t="s">
        <v>212</v>
      </c>
      <c r="C222" t="s">
        <v>247</v>
      </c>
      <c r="D222">
        <v>173</v>
      </c>
      <c r="E222">
        <v>1</v>
      </c>
      <c r="F222">
        <v>1</v>
      </c>
      <c r="G222" t="s">
        <v>59</v>
      </c>
      <c r="H222" t="s">
        <v>60</v>
      </c>
      <c r="I222">
        <v>0.106</v>
      </c>
      <c r="J222">
        <v>2.0099999999999998</v>
      </c>
      <c r="K222">
        <v>54</v>
      </c>
      <c r="L222" t="s">
        <v>61</v>
      </c>
      <c r="M222" t="s">
        <v>62</v>
      </c>
      <c r="N222">
        <v>0.82299999999999995</v>
      </c>
      <c r="O222">
        <v>11.6</v>
      </c>
      <c r="P222">
        <v>713</v>
      </c>
      <c r="Q222" s="4"/>
      <c r="R222" s="4">
        <v>1</v>
      </c>
      <c r="S222" s="4">
        <v>1</v>
      </c>
      <c r="T222" s="4"/>
      <c r="U222" s="4">
        <f t="shared" si="18"/>
        <v>54</v>
      </c>
      <c r="V222" s="4">
        <f t="shared" si="20"/>
        <v>54</v>
      </c>
      <c r="W222" s="4">
        <f t="shared" si="21"/>
        <v>54</v>
      </c>
      <c r="AD222" s="4">
        <v>1</v>
      </c>
      <c r="AE222" s="4"/>
      <c r="AF222" s="4">
        <f t="shared" si="19"/>
        <v>713</v>
      </c>
      <c r="AG222" s="4">
        <f t="shared" si="22"/>
        <v>713</v>
      </c>
      <c r="AH222" s="4">
        <f t="shared" si="23"/>
        <v>713</v>
      </c>
      <c r="AI222" s="5"/>
      <c r="AJ222" s="5"/>
      <c r="AK222" s="4"/>
      <c r="AL222" s="4"/>
      <c r="AM222" s="5"/>
      <c r="AN222" s="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 x14ac:dyDescent="0.2">
      <c r="A223" s="1">
        <v>44210</v>
      </c>
      <c r="B223" t="s">
        <v>212</v>
      </c>
      <c r="C223" t="s">
        <v>246</v>
      </c>
      <c r="D223">
        <v>174</v>
      </c>
      <c r="E223">
        <v>1</v>
      </c>
      <c r="F223">
        <v>1</v>
      </c>
      <c r="G223" t="s">
        <v>59</v>
      </c>
      <c r="H223" t="s">
        <v>60</v>
      </c>
      <c r="I223">
        <v>7.51E-2</v>
      </c>
      <c r="J223">
        <v>1.53</v>
      </c>
      <c r="K223">
        <v>39.1</v>
      </c>
      <c r="L223" t="s">
        <v>61</v>
      </c>
      <c r="M223" t="s">
        <v>62</v>
      </c>
      <c r="N223">
        <v>0.61799999999999999</v>
      </c>
      <c r="O223">
        <v>8.83</v>
      </c>
      <c r="P223">
        <v>526</v>
      </c>
      <c r="Q223" s="4"/>
      <c r="R223" s="4">
        <v>1</v>
      </c>
      <c r="S223" s="4">
        <v>1</v>
      </c>
      <c r="T223" s="4"/>
      <c r="U223" s="4">
        <f t="shared" si="18"/>
        <v>39.1</v>
      </c>
      <c r="V223" s="4">
        <f t="shared" si="20"/>
        <v>39.1</v>
      </c>
      <c r="W223" s="4">
        <f t="shared" si="21"/>
        <v>39.1</v>
      </c>
      <c r="AD223" s="4">
        <v>1</v>
      </c>
      <c r="AE223" s="4"/>
      <c r="AF223" s="4">
        <f t="shared" si="19"/>
        <v>526</v>
      </c>
      <c r="AG223" s="4">
        <f t="shared" si="22"/>
        <v>526</v>
      </c>
      <c r="AH223" s="4">
        <f t="shared" si="23"/>
        <v>526</v>
      </c>
      <c r="AI223" s="5"/>
      <c r="AJ223" s="5"/>
      <c r="AK223" s="4"/>
      <c r="AL223" s="4"/>
      <c r="AM223" s="5"/>
      <c r="AN223" s="5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 x14ac:dyDescent="0.2">
      <c r="A224" s="1">
        <v>44210</v>
      </c>
      <c r="B224" t="s">
        <v>212</v>
      </c>
      <c r="C224" t="s">
        <v>245</v>
      </c>
      <c r="D224">
        <v>175</v>
      </c>
      <c r="E224">
        <v>1</v>
      </c>
      <c r="F224">
        <v>1</v>
      </c>
      <c r="G224" t="s">
        <v>59</v>
      </c>
      <c r="H224" t="s">
        <v>60</v>
      </c>
      <c r="I224">
        <v>1.7500000000000002E-2</v>
      </c>
      <c r="J224">
        <v>0.38</v>
      </c>
      <c r="K224">
        <v>2.5099999999999998</v>
      </c>
      <c r="L224" t="s">
        <v>61</v>
      </c>
      <c r="M224" t="s">
        <v>62</v>
      </c>
      <c r="N224">
        <v>0.14899999999999999</v>
      </c>
      <c r="O224">
        <v>2.29</v>
      </c>
      <c r="P224">
        <v>72.2</v>
      </c>
      <c r="Q224" s="4"/>
      <c r="R224" s="4">
        <v>1</v>
      </c>
      <c r="S224" s="4">
        <v>1</v>
      </c>
      <c r="T224" s="4"/>
      <c r="U224" s="4">
        <f t="shared" si="18"/>
        <v>2.5099999999999998</v>
      </c>
      <c r="V224" s="4">
        <f t="shared" si="20"/>
        <v>2.5099999999999998</v>
      </c>
      <c r="W224" s="4">
        <f t="shared" si="21"/>
        <v>2.5099999999999998</v>
      </c>
      <c r="AD224" s="4">
        <v>1</v>
      </c>
      <c r="AE224" s="4"/>
      <c r="AF224" s="4">
        <f t="shared" si="19"/>
        <v>72.2</v>
      </c>
      <c r="AG224" s="4">
        <f t="shared" si="22"/>
        <v>72.2</v>
      </c>
      <c r="AH224" s="4">
        <f t="shared" si="23"/>
        <v>72.2</v>
      </c>
      <c r="AI224" s="5"/>
      <c r="AJ224" s="5"/>
      <c r="AK224" s="7"/>
      <c r="AL224" s="7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 x14ac:dyDescent="0.2">
      <c r="A225" s="1">
        <v>44210</v>
      </c>
      <c r="B225" t="s">
        <v>212</v>
      </c>
      <c r="C225" t="s">
        <v>245</v>
      </c>
      <c r="D225">
        <v>176</v>
      </c>
      <c r="E225">
        <v>1</v>
      </c>
      <c r="F225">
        <v>1</v>
      </c>
      <c r="G225" t="s">
        <v>59</v>
      </c>
      <c r="H225" t="s">
        <v>60</v>
      </c>
      <c r="I225">
        <v>1.7399999999999999E-2</v>
      </c>
      <c r="J225">
        <v>0.34100000000000003</v>
      </c>
      <c r="K225">
        <v>1.27</v>
      </c>
      <c r="L225" t="s">
        <v>61</v>
      </c>
      <c r="M225" t="s">
        <v>62</v>
      </c>
      <c r="N225">
        <v>9.9199999999999997E-2</v>
      </c>
      <c r="O225">
        <v>1.53</v>
      </c>
      <c r="P225">
        <v>18</v>
      </c>
      <c r="Q225" s="4"/>
      <c r="R225" s="4">
        <v>1</v>
      </c>
      <c r="S225" s="4">
        <v>1</v>
      </c>
      <c r="T225" s="4"/>
      <c r="U225" s="4">
        <f t="shared" si="18"/>
        <v>1.27</v>
      </c>
      <c r="V225" s="4">
        <f t="shared" si="20"/>
        <v>1.27</v>
      </c>
      <c r="W225" s="4">
        <f t="shared" si="21"/>
        <v>1.27</v>
      </c>
      <c r="AD225" s="4">
        <v>1</v>
      </c>
      <c r="AE225" s="4"/>
      <c r="AF225" s="4">
        <f t="shared" si="19"/>
        <v>18</v>
      </c>
      <c r="AG225" s="4">
        <f t="shared" si="22"/>
        <v>18</v>
      </c>
      <c r="AH225" s="4">
        <f t="shared" si="23"/>
        <v>18</v>
      </c>
      <c r="AI225" s="4"/>
      <c r="AJ225" s="4"/>
      <c r="AK225" s="4"/>
      <c r="AL225" s="4"/>
      <c r="AM225" s="5"/>
      <c r="AN225" s="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 x14ac:dyDescent="0.2">
      <c r="A226" s="1">
        <v>44210</v>
      </c>
      <c r="B226" t="s">
        <v>212</v>
      </c>
      <c r="C226" t="s">
        <v>243</v>
      </c>
      <c r="D226">
        <v>177</v>
      </c>
      <c r="E226">
        <v>1</v>
      </c>
      <c r="F226">
        <v>1</v>
      </c>
      <c r="G226" t="s">
        <v>59</v>
      </c>
      <c r="H226" t="s">
        <v>60</v>
      </c>
      <c r="I226">
        <v>6.4199999999999993E-2</v>
      </c>
      <c r="J226">
        <v>1.32</v>
      </c>
      <c r="K226">
        <v>32.5</v>
      </c>
      <c r="L226" t="s">
        <v>61</v>
      </c>
      <c r="M226" t="s">
        <v>62</v>
      </c>
      <c r="N226">
        <v>0.752</v>
      </c>
      <c r="O226">
        <v>10.7</v>
      </c>
      <c r="P226">
        <v>649</v>
      </c>
      <c r="Q226" s="4"/>
      <c r="R226" s="4">
        <v>1</v>
      </c>
      <c r="S226" s="4">
        <v>1</v>
      </c>
      <c r="T226" s="4"/>
      <c r="U226" s="4">
        <f t="shared" si="18"/>
        <v>32.5</v>
      </c>
      <c r="V226" s="4">
        <f t="shared" si="20"/>
        <v>32.5</v>
      </c>
      <c r="W226" s="4">
        <f t="shared" si="21"/>
        <v>32.5</v>
      </c>
      <c r="X226" s="5"/>
      <c r="Y226" s="5"/>
      <c r="Z226" s="7">
        <f>ABS(100*ABS(W226-W220)/AVERAGE(W226,W220))</f>
        <v>3.4428794992175318</v>
      </c>
      <c r="AA226" s="7" t="str">
        <f>IF(W226&gt;10, (IF((AND(Z226&gt;=0,Z226&lt;=20)=TRUE),"PASS","FAIL")),(IF((AND(Z226&gt;=0,Z226&lt;=50)=TRUE),"PASS","FAIL")))</f>
        <v>PASS</v>
      </c>
      <c r="AB226" s="7"/>
      <c r="AC226" s="7"/>
      <c r="AD226" s="4">
        <v>1</v>
      </c>
      <c r="AE226" s="4"/>
      <c r="AF226" s="4">
        <f t="shared" si="19"/>
        <v>649</v>
      </c>
      <c r="AG226" s="4">
        <f t="shared" si="22"/>
        <v>649</v>
      </c>
      <c r="AH226" s="4">
        <f t="shared" si="23"/>
        <v>649</v>
      </c>
      <c r="AI226" s="5"/>
      <c r="AJ226" s="5"/>
      <c r="AK226" s="7">
        <f>ABS(100*ABS(AH226-AH220)/AVERAGE(AH226,AH220))</f>
        <v>8.2717872968980792</v>
      </c>
      <c r="AL226" s="7" t="str">
        <f>IF(AH226&gt;10, (IF((AND(AK226&gt;=0,AK226&lt;=20)=TRUE),"PASS","FAIL")),(IF((AND(AK226&gt;=0,AK226&lt;=50)=TRUE),"PASS","FAIL")))</f>
        <v>PASS</v>
      </c>
      <c r="AM226" s="7"/>
      <c r="AN226" s="7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 x14ac:dyDescent="0.2">
      <c r="A227" s="1">
        <v>44210</v>
      </c>
      <c r="B227" t="s">
        <v>212</v>
      </c>
      <c r="C227" t="s">
        <v>244</v>
      </c>
      <c r="D227">
        <v>178</v>
      </c>
      <c r="E227">
        <v>1</v>
      </c>
      <c r="F227">
        <v>1</v>
      </c>
      <c r="G227" t="s">
        <v>59</v>
      </c>
      <c r="H227" t="s">
        <v>60</v>
      </c>
      <c r="I227">
        <v>0.11899999999999999</v>
      </c>
      <c r="J227">
        <v>2.29</v>
      </c>
      <c r="K227">
        <v>62.5</v>
      </c>
      <c r="L227" t="s">
        <v>61</v>
      </c>
      <c r="M227" t="s">
        <v>62</v>
      </c>
      <c r="N227">
        <v>0.83299999999999996</v>
      </c>
      <c r="O227">
        <v>11.8</v>
      </c>
      <c r="P227">
        <v>724</v>
      </c>
      <c r="R227" s="4">
        <v>1</v>
      </c>
      <c r="S227" s="4">
        <v>1</v>
      </c>
      <c r="T227" s="4"/>
      <c r="U227" s="4">
        <f t="shared" si="18"/>
        <v>62.5</v>
      </c>
      <c r="V227" s="4">
        <f t="shared" si="20"/>
        <v>62.5</v>
      </c>
      <c r="W227" s="4">
        <f t="shared" si="21"/>
        <v>62.5</v>
      </c>
      <c r="X227" s="5"/>
      <c r="Y227" s="5"/>
      <c r="Z227" s="7"/>
      <c r="AA227" s="7"/>
      <c r="AB227" s="7">
        <f>100*((W227*10250)-(W223*10000))/(1000*250)</f>
        <v>99.85</v>
      </c>
      <c r="AC227" s="7" t="str">
        <f>IF(W227&gt;30, (IF((AND(AB227&gt;=80,AB227&lt;=120)=TRUE),"PASS","FAIL")),(IF((AND(AB227&gt;=50,AB227&lt;=150)=TRUE),"PASS","FAIL")))</f>
        <v>PASS</v>
      </c>
      <c r="AD227" s="4">
        <v>1</v>
      </c>
      <c r="AE227" s="4"/>
      <c r="AF227" s="4">
        <f t="shared" si="19"/>
        <v>724</v>
      </c>
      <c r="AG227" s="4">
        <f t="shared" si="22"/>
        <v>724</v>
      </c>
      <c r="AH227" s="4">
        <f t="shared" si="23"/>
        <v>724</v>
      </c>
      <c r="AI227" s="5"/>
      <c r="AJ227" s="5"/>
      <c r="AK227" s="7"/>
      <c r="AL227" s="7"/>
      <c r="AM227" s="7">
        <f>100*((AH227*10250)-(AH223*10000))/(10000*250)</f>
        <v>86.44</v>
      </c>
      <c r="AN227" s="7" t="str">
        <f>IF(AH227&gt;30, (IF((AND(AM227&gt;=80,AM227&lt;=120)=TRUE),"PASS","FAIL")),(IF((AND(AM227&gt;=50,AM227&lt;=150)=TRUE),"PASS","FAIL")))</f>
        <v>PASS</v>
      </c>
      <c r="AO227" s="4"/>
      <c r="AP227" s="4"/>
      <c r="AQ227" s="4"/>
    </row>
    <row r="228" spans="1:70" x14ac:dyDescent="0.2">
      <c r="A228" s="1">
        <v>44210</v>
      </c>
      <c r="B228" t="s">
        <v>212</v>
      </c>
      <c r="C228" t="s">
        <v>51</v>
      </c>
      <c r="D228">
        <v>7</v>
      </c>
      <c r="E228">
        <v>1</v>
      </c>
      <c r="F228">
        <v>1</v>
      </c>
      <c r="G228" t="s">
        <v>59</v>
      </c>
      <c r="H228" t="s">
        <v>60</v>
      </c>
      <c r="I228">
        <v>4.9000000000000002E-2</v>
      </c>
      <c r="J228">
        <v>1.1200000000000001</v>
      </c>
      <c r="K228">
        <v>26.1</v>
      </c>
      <c r="L228" t="s">
        <v>61</v>
      </c>
      <c r="M228" t="s">
        <v>62</v>
      </c>
      <c r="N228">
        <v>0.35599999999999998</v>
      </c>
      <c r="O228">
        <v>5.1100000000000003</v>
      </c>
      <c r="P228">
        <v>271</v>
      </c>
      <c r="R228" s="4">
        <v>1</v>
      </c>
      <c r="S228" s="4">
        <v>1</v>
      </c>
      <c r="T228" s="4"/>
      <c r="U228" s="4">
        <f t="shared" si="18"/>
        <v>26.1</v>
      </c>
      <c r="V228" s="4">
        <f t="shared" si="20"/>
        <v>26.1</v>
      </c>
      <c r="W228" s="4">
        <f t="shared" si="21"/>
        <v>26.1</v>
      </c>
      <c r="X228" s="5">
        <f>100*(W228-25)/25</f>
        <v>4.4000000000000057</v>
      </c>
      <c r="Y228" s="5" t="str">
        <f>IF((ABS(X228))&lt;=20,"PASS","FAIL")</f>
        <v>PASS</v>
      </c>
      <c r="Z228" s="7"/>
      <c r="AA228" s="7"/>
      <c r="AB228" s="7"/>
      <c r="AC228" s="7"/>
      <c r="AD228" s="4">
        <v>1</v>
      </c>
      <c r="AE228" s="4"/>
      <c r="AF228" s="4">
        <f t="shared" si="19"/>
        <v>271</v>
      </c>
      <c r="AG228" s="4">
        <f t="shared" si="22"/>
        <v>271</v>
      </c>
      <c r="AH228" s="4">
        <f t="shared" si="23"/>
        <v>271</v>
      </c>
      <c r="AI228" s="5">
        <f>100*(AH228-250)/250</f>
        <v>8.4</v>
      </c>
      <c r="AJ228" s="5" t="str">
        <f>IF((ABS(AI228))&lt;=20,"PASS","FAIL")</f>
        <v>PASS</v>
      </c>
      <c r="AK228" s="7"/>
      <c r="AL228" s="7"/>
      <c r="AM228" s="7"/>
      <c r="AN228" s="7"/>
      <c r="AO228" s="4"/>
      <c r="AP228" s="4"/>
      <c r="AQ228" s="4"/>
    </row>
    <row r="229" spans="1:70" x14ac:dyDescent="0.2">
      <c r="A229" s="1">
        <v>44210</v>
      </c>
      <c r="B229" t="s">
        <v>212</v>
      </c>
      <c r="C229" t="s">
        <v>65</v>
      </c>
      <c r="D229" t="s">
        <v>11</v>
      </c>
      <c r="E229">
        <v>1</v>
      </c>
      <c r="F229">
        <v>1</v>
      </c>
      <c r="G229" t="s">
        <v>59</v>
      </c>
      <c r="H229" t="s">
        <v>60</v>
      </c>
      <c r="I229">
        <v>0.127</v>
      </c>
      <c r="J229">
        <v>1.55</v>
      </c>
      <c r="K229">
        <v>39.799999999999997</v>
      </c>
      <c r="L229" t="s">
        <v>61</v>
      </c>
      <c r="M229" t="s">
        <v>62</v>
      </c>
      <c r="N229">
        <v>-3.5400000000000002E-3</v>
      </c>
      <c r="O229">
        <v>-5.8099999999999999E-2</v>
      </c>
      <c r="P229">
        <v>-97.3</v>
      </c>
      <c r="R229" s="4">
        <v>1</v>
      </c>
      <c r="S229" s="4">
        <v>1</v>
      </c>
      <c r="T229" s="4"/>
      <c r="U229" s="4">
        <f t="shared" si="18"/>
        <v>39.799999999999997</v>
      </c>
      <c r="V229" s="4">
        <f t="shared" si="20"/>
        <v>39.799999999999997</v>
      </c>
      <c r="W229" s="4">
        <f t="shared" si="21"/>
        <v>39.799999999999997</v>
      </c>
      <c r="X229" s="5"/>
      <c r="Y229" s="5"/>
      <c r="Z229" s="7"/>
      <c r="AA229" s="7"/>
      <c r="AB229" s="7"/>
      <c r="AC229" s="7"/>
      <c r="AD229" s="4">
        <v>1</v>
      </c>
      <c r="AE229" s="4"/>
      <c r="AF229" s="4">
        <f t="shared" si="19"/>
        <v>-97.3</v>
      </c>
      <c r="AG229" s="4">
        <f t="shared" si="22"/>
        <v>-97.3</v>
      </c>
      <c r="AH229" s="4">
        <f t="shared" si="23"/>
        <v>-97.3</v>
      </c>
      <c r="AI229" s="5"/>
      <c r="AJ229" s="5"/>
      <c r="AK229" s="7"/>
      <c r="AL229" s="7"/>
      <c r="AM229" s="7"/>
      <c r="AN229" s="7"/>
      <c r="AO229" s="4"/>
      <c r="AP229" s="4"/>
      <c r="AQ229" s="4"/>
    </row>
    <row r="230" spans="1:70" x14ac:dyDescent="0.2">
      <c r="A230" s="1">
        <v>44210</v>
      </c>
      <c r="B230" t="s">
        <v>212</v>
      </c>
      <c r="C230" t="s">
        <v>242</v>
      </c>
      <c r="D230">
        <v>179</v>
      </c>
      <c r="E230">
        <v>1</v>
      </c>
      <c r="F230">
        <v>1</v>
      </c>
      <c r="G230" t="s">
        <v>59</v>
      </c>
      <c r="H230" t="s">
        <v>60</v>
      </c>
      <c r="I230">
        <v>5.5800000000000002E-2</v>
      </c>
      <c r="J230">
        <v>1.23</v>
      </c>
      <c r="K230">
        <v>29.6</v>
      </c>
      <c r="L230" t="s">
        <v>61</v>
      </c>
      <c r="M230" t="s">
        <v>62</v>
      </c>
      <c r="N230">
        <v>0.38200000000000001</v>
      </c>
      <c r="O230">
        <v>5.54</v>
      </c>
      <c r="P230">
        <v>301</v>
      </c>
      <c r="R230" s="4">
        <v>1</v>
      </c>
      <c r="S230" s="4">
        <v>1</v>
      </c>
      <c r="T230" s="4"/>
      <c r="U230" s="4">
        <f t="shared" si="18"/>
        <v>29.6</v>
      </c>
      <c r="V230" s="4">
        <f t="shared" si="20"/>
        <v>29.6</v>
      </c>
      <c r="W230" s="4">
        <f t="shared" si="21"/>
        <v>29.6</v>
      </c>
      <c r="AD230" s="4">
        <v>1</v>
      </c>
      <c r="AE230" s="4"/>
      <c r="AF230" s="4">
        <f t="shared" si="19"/>
        <v>301</v>
      </c>
      <c r="AG230" s="4">
        <f t="shared" si="22"/>
        <v>301</v>
      </c>
      <c r="AH230" s="4">
        <f t="shared" si="23"/>
        <v>301</v>
      </c>
      <c r="AI230" s="5"/>
      <c r="AJ230" s="5"/>
      <c r="AK230" s="7"/>
      <c r="AL230" s="7"/>
      <c r="AM230" s="4"/>
      <c r="AN230" s="4"/>
      <c r="AO230" s="4"/>
      <c r="AP230" s="4"/>
      <c r="AQ230" s="4"/>
    </row>
    <row r="231" spans="1:70" x14ac:dyDescent="0.2">
      <c r="A231" s="1">
        <v>44210</v>
      </c>
      <c r="B231" t="s">
        <v>212</v>
      </c>
      <c r="C231" t="s">
        <v>242</v>
      </c>
      <c r="D231">
        <v>180</v>
      </c>
      <c r="E231">
        <v>1</v>
      </c>
      <c r="F231">
        <v>1</v>
      </c>
      <c r="G231" t="s">
        <v>59</v>
      </c>
      <c r="H231" t="s">
        <v>60</v>
      </c>
      <c r="I231">
        <v>5.3800000000000001E-2</v>
      </c>
      <c r="J231">
        <v>1.1399999999999999</v>
      </c>
      <c r="K231">
        <v>26.9</v>
      </c>
      <c r="L231" t="s">
        <v>61</v>
      </c>
      <c r="M231" t="s">
        <v>62</v>
      </c>
      <c r="N231">
        <v>0.29799999999999999</v>
      </c>
      <c r="O231">
        <v>4.3499999999999996</v>
      </c>
      <c r="P231">
        <v>218</v>
      </c>
      <c r="R231" s="4">
        <v>1</v>
      </c>
      <c r="S231" s="4">
        <v>1</v>
      </c>
      <c r="T231" s="4"/>
      <c r="U231" s="4">
        <f t="shared" si="18"/>
        <v>26.9</v>
      </c>
      <c r="V231" s="4">
        <f t="shared" si="20"/>
        <v>26.9</v>
      </c>
      <c r="W231" s="4">
        <f t="shared" si="21"/>
        <v>26.9</v>
      </c>
      <c r="AD231" s="4">
        <v>1</v>
      </c>
      <c r="AE231" s="4"/>
      <c r="AF231" s="4">
        <f t="shared" si="19"/>
        <v>218</v>
      </c>
      <c r="AG231" s="4">
        <f t="shared" si="22"/>
        <v>218</v>
      </c>
      <c r="AH231" s="4">
        <f t="shared" si="23"/>
        <v>218</v>
      </c>
      <c r="AI231" s="4"/>
      <c r="AJ231" s="4"/>
      <c r="AK231" s="4"/>
      <c r="AL231" s="4"/>
      <c r="AM231" s="7"/>
      <c r="AN231" s="7"/>
      <c r="AO231" s="4"/>
      <c r="AP231" s="4"/>
      <c r="AQ231" s="4"/>
    </row>
    <row r="232" spans="1:70" x14ac:dyDescent="0.2">
      <c r="A232" s="1">
        <v>44210</v>
      </c>
      <c r="B232" t="s">
        <v>212</v>
      </c>
      <c r="C232" t="s">
        <v>240</v>
      </c>
      <c r="D232">
        <v>181</v>
      </c>
      <c r="E232">
        <v>1</v>
      </c>
      <c r="F232">
        <v>1</v>
      </c>
      <c r="G232" t="s">
        <v>59</v>
      </c>
      <c r="H232" t="s">
        <v>60</v>
      </c>
      <c r="I232">
        <v>9.8199999999999996E-2</v>
      </c>
      <c r="J232">
        <v>2.02</v>
      </c>
      <c r="K232">
        <v>54.3</v>
      </c>
      <c r="L232" t="s">
        <v>61</v>
      </c>
      <c r="M232" t="s">
        <v>62</v>
      </c>
      <c r="N232">
        <v>0.39300000000000002</v>
      </c>
      <c r="O232">
        <v>5.68</v>
      </c>
      <c r="P232">
        <v>311</v>
      </c>
      <c r="R232" s="4">
        <v>1</v>
      </c>
      <c r="S232" s="4">
        <v>1</v>
      </c>
      <c r="T232" s="4"/>
      <c r="U232" s="4">
        <f t="shared" si="18"/>
        <v>54.3</v>
      </c>
      <c r="V232" s="4">
        <f t="shared" si="20"/>
        <v>54.3</v>
      </c>
      <c r="W232" s="4">
        <f t="shared" si="21"/>
        <v>54.3</v>
      </c>
      <c r="AD232" s="4">
        <v>1</v>
      </c>
      <c r="AE232" s="4"/>
      <c r="AF232" s="4">
        <f t="shared" si="19"/>
        <v>311</v>
      </c>
      <c r="AG232" s="4">
        <f t="shared" si="22"/>
        <v>311</v>
      </c>
      <c r="AH232" s="4">
        <f t="shared" si="23"/>
        <v>311</v>
      </c>
      <c r="AI232" s="5"/>
      <c r="AJ232" s="5"/>
      <c r="AK232" s="4"/>
      <c r="AL232" s="4"/>
      <c r="AM232" s="5"/>
      <c r="AN232" s="5"/>
      <c r="AO232" s="4"/>
      <c r="AP232" s="4"/>
      <c r="AQ232" s="4"/>
    </row>
    <row r="233" spans="1:70" x14ac:dyDescent="0.2">
      <c r="A233" s="1">
        <v>44210</v>
      </c>
      <c r="B233" t="s">
        <v>212</v>
      </c>
      <c r="C233" t="s">
        <v>52</v>
      </c>
      <c r="D233">
        <v>1</v>
      </c>
      <c r="E233">
        <v>1</v>
      </c>
      <c r="F233">
        <v>1</v>
      </c>
      <c r="G233" t="s">
        <v>59</v>
      </c>
      <c r="H233" t="s">
        <v>60</v>
      </c>
      <c r="I233">
        <v>0.28799999999999998</v>
      </c>
      <c r="J233">
        <v>5.36</v>
      </c>
      <c r="K233">
        <v>152</v>
      </c>
      <c r="L233" t="s">
        <v>61</v>
      </c>
      <c r="M233" t="s">
        <v>62</v>
      </c>
      <c r="N233">
        <v>1.75</v>
      </c>
      <c r="O233">
        <v>24.4</v>
      </c>
      <c r="P233">
        <v>1500</v>
      </c>
      <c r="R233" s="4">
        <v>1</v>
      </c>
      <c r="S233" s="4">
        <v>1</v>
      </c>
      <c r="T233" s="4"/>
      <c r="U233" s="4">
        <f t="shared" si="18"/>
        <v>152</v>
      </c>
      <c r="V233" s="4">
        <f t="shared" si="20"/>
        <v>152</v>
      </c>
      <c r="W233" s="4">
        <f t="shared" si="21"/>
        <v>152</v>
      </c>
      <c r="AD233" s="4">
        <v>1</v>
      </c>
      <c r="AE233" s="4"/>
      <c r="AF233" s="4">
        <f t="shared" si="19"/>
        <v>1500</v>
      </c>
      <c r="AG233" s="4">
        <f t="shared" si="22"/>
        <v>1500</v>
      </c>
      <c r="AH233" s="4">
        <f t="shared" si="23"/>
        <v>1500</v>
      </c>
      <c r="AI233" s="5"/>
      <c r="AJ233" s="5"/>
      <c r="AO233" s="4"/>
      <c r="AP233" s="4"/>
      <c r="AQ233" s="4"/>
    </row>
    <row r="234" spans="1:70" x14ac:dyDescent="0.2">
      <c r="A234" s="1">
        <v>44210</v>
      </c>
      <c r="B234" t="s">
        <v>212</v>
      </c>
      <c r="C234" t="s">
        <v>53</v>
      </c>
      <c r="D234">
        <v>3</v>
      </c>
      <c r="E234">
        <v>1</v>
      </c>
      <c r="F234">
        <v>1</v>
      </c>
      <c r="G234" t="s">
        <v>59</v>
      </c>
      <c r="H234" t="s">
        <v>60</v>
      </c>
      <c r="I234">
        <v>0.191</v>
      </c>
      <c r="J234">
        <v>3.71</v>
      </c>
      <c r="K234">
        <v>105</v>
      </c>
      <c r="L234" t="s">
        <v>61</v>
      </c>
      <c r="M234" t="s">
        <v>62</v>
      </c>
      <c r="N234">
        <v>1.1100000000000001</v>
      </c>
      <c r="O234">
        <v>15.6</v>
      </c>
      <c r="P234">
        <v>967</v>
      </c>
      <c r="R234" s="4">
        <v>1</v>
      </c>
      <c r="S234" s="4">
        <v>1</v>
      </c>
      <c r="T234" s="4"/>
      <c r="U234" s="4">
        <f t="shared" si="18"/>
        <v>105</v>
      </c>
      <c r="V234" s="4">
        <f t="shared" si="20"/>
        <v>105</v>
      </c>
      <c r="W234" s="4">
        <f t="shared" si="21"/>
        <v>105</v>
      </c>
      <c r="AD234" s="4">
        <v>1</v>
      </c>
      <c r="AE234" s="4"/>
      <c r="AF234" s="4">
        <f t="shared" si="19"/>
        <v>967</v>
      </c>
      <c r="AG234" s="4">
        <f t="shared" si="22"/>
        <v>967</v>
      </c>
      <c r="AH234" s="4">
        <f t="shared" si="23"/>
        <v>967</v>
      </c>
      <c r="AK234" s="7"/>
      <c r="AL234" s="7"/>
      <c r="AO234" s="4"/>
      <c r="AP234" s="4"/>
      <c r="AQ234" s="4"/>
    </row>
    <row r="235" spans="1:70" x14ac:dyDescent="0.2">
      <c r="A235" s="1">
        <v>44210</v>
      </c>
      <c r="B235" t="s">
        <v>212</v>
      </c>
      <c r="C235" t="s">
        <v>54</v>
      </c>
      <c r="D235">
        <v>5</v>
      </c>
      <c r="E235">
        <v>1</v>
      </c>
      <c r="F235">
        <v>1</v>
      </c>
      <c r="G235" t="s">
        <v>59</v>
      </c>
      <c r="H235" t="s">
        <v>60</v>
      </c>
      <c r="I235">
        <v>9.3700000000000006E-2</v>
      </c>
      <c r="J235">
        <v>2.06</v>
      </c>
      <c r="K235">
        <v>55.5</v>
      </c>
      <c r="L235" t="s">
        <v>61</v>
      </c>
      <c r="M235" t="s">
        <v>62</v>
      </c>
      <c r="N235">
        <v>0.63800000000000001</v>
      </c>
      <c r="O235">
        <v>9.06</v>
      </c>
      <c r="P235">
        <v>541</v>
      </c>
      <c r="R235" s="4">
        <v>1</v>
      </c>
      <c r="S235" s="4">
        <v>1</v>
      </c>
      <c r="T235" s="4"/>
      <c r="U235" s="4">
        <f t="shared" si="18"/>
        <v>55.5</v>
      </c>
      <c r="V235" s="4">
        <f t="shared" si="20"/>
        <v>55.5</v>
      </c>
      <c r="W235" s="4">
        <f t="shared" si="21"/>
        <v>55.5</v>
      </c>
      <c r="AD235" s="4">
        <v>1</v>
      </c>
      <c r="AE235" s="4"/>
      <c r="AF235" s="4">
        <f t="shared" si="19"/>
        <v>541</v>
      </c>
      <c r="AG235" s="4">
        <f t="shared" si="22"/>
        <v>541</v>
      </c>
      <c r="AH235" s="4">
        <f t="shared" si="23"/>
        <v>541</v>
      </c>
      <c r="AM235" s="7"/>
      <c r="AN235" s="7"/>
      <c r="AO235" s="4"/>
      <c r="AP235" s="4"/>
      <c r="AQ235" s="4"/>
    </row>
    <row r="236" spans="1:70" x14ac:dyDescent="0.2">
      <c r="A236" s="1">
        <v>44210</v>
      </c>
      <c r="B236" t="s">
        <v>212</v>
      </c>
      <c r="C236" t="s">
        <v>51</v>
      </c>
      <c r="D236">
        <v>7</v>
      </c>
      <c r="E236">
        <v>1</v>
      </c>
      <c r="F236">
        <v>1</v>
      </c>
      <c r="G236" t="s">
        <v>59</v>
      </c>
      <c r="H236" t="s">
        <v>60</v>
      </c>
      <c r="I236">
        <v>5.1400000000000001E-2</v>
      </c>
      <c r="J236">
        <v>1.1499999999999999</v>
      </c>
      <c r="K236">
        <v>26.9</v>
      </c>
      <c r="L236" t="s">
        <v>61</v>
      </c>
      <c r="M236" t="s">
        <v>62</v>
      </c>
      <c r="N236">
        <v>0.35099999999999998</v>
      </c>
      <c r="O236">
        <v>5.0999999999999996</v>
      </c>
      <c r="P236">
        <v>271</v>
      </c>
      <c r="R236" s="4">
        <v>1</v>
      </c>
      <c r="S236" s="4">
        <v>1</v>
      </c>
      <c r="T236" s="4"/>
      <c r="U236" s="4">
        <f t="shared" si="18"/>
        <v>26.9</v>
      </c>
      <c r="V236" s="4">
        <f t="shared" si="20"/>
        <v>26.9</v>
      </c>
      <c r="W236" s="4">
        <f t="shared" si="21"/>
        <v>26.9</v>
      </c>
      <c r="X236" s="5">
        <f>100*(W236-25)/25</f>
        <v>7.5999999999999943</v>
      </c>
      <c r="Y236" s="5" t="str">
        <f>IF((ABS(X236))&lt;=20,"PASS","FAIL")</f>
        <v>PASS</v>
      </c>
      <c r="AD236" s="4">
        <v>1</v>
      </c>
      <c r="AE236" s="4"/>
      <c r="AF236" s="4">
        <f t="shared" si="19"/>
        <v>271</v>
      </c>
      <c r="AG236" s="4">
        <f t="shared" si="22"/>
        <v>271</v>
      </c>
      <c r="AH236" s="4">
        <f t="shared" si="23"/>
        <v>271</v>
      </c>
      <c r="AI236" s="5">
        <f>100*(AH236-250)/250</f>
        <v>8.4</v>
      </c>
      <c r="AJ236" s="5" t="str">
        <f>IF((ABS(AI236))&lt;=20,"PASS","FAIL")</f>
        <v>PASS</v>
      </c>
      <c r="AO236" s="4"/>
      <c r="AP236" s="4"/>
      <c r="AQ236" s="4"/>
    </row>
    <row r="237" spans="1:70" x14ac:dyDescent="0.2">
      <c r="A237" s="1">
        <v>44210</v>
      </c>
      <c r="B237" t="s">
        <v>212</v>
      </c>
      <c r="C237" t="s">
        <v>55</v>
      </c>
      <c r="D237">
        <v>9</v>
      </c>
      <c r="E237">
        <v>1</v>
      </c>
      <c r="F237">
        <v>1</v>
      </c>
      <c r="G237" t="s">
        <v>59</v>
      </c>
      <c r="H237" t="s">
        <v>60</v>
      </c>
      <c r="I237">
        <v>0.03</v>
      </c>
      <c r="J237">
        <v>0.67200000000000004</v>
      </c>
      <c r="K237">
        <v>11.9</v>
      </c>
      <c r="L237" t="s">
        <v>61</v>
      </c>
      <c r="M237" t="s">
        <v>62</v>
      </c>
      <c r="N237">
        <v>0.21299999999999999</v>
      </c>
      <c r="O237">
        <v>3.15</v>
      </c>
      <c r="P237">
        <v>134</v>
      </c>
      <c r="R237" s="4">
        <v>1</v>
      </c>
      <c r="S237" s="4">
        <v>1</v>
      </c>
      <c r="T237" s="4"/>
      <c r="U237" s="4">
        <f t="shared" si="18"/>
        <v>11.9</v>
      </c>
      <c r="V237" s="4">
        <f t="shared" si="20"/>
        <v>11.9</v>
      </c>
      <c r="W237" s="4">
        <f t="shared" si="21"/>
        <v>11.9</v>
      </c>
      <c r="AD237" s="4">
        <v>1</v>
      </c>
      <c r="AE237" s="4"/>
      <c r="AF237" s="4">
        <f t="shared" si="19"/>
        <v>134</v>
      </c>
      <c r="AG237" s="4">
        <f t="shared" si="22"/>
        <v>134</v>
      </c>
      <c r="AH237" s="4">
        <f t="shared" si="23"/>
        <v>134</v>
      </c>
      <c r="AI237" s="5"/>
      <c r="AJ237" s="5"/>
      <c r="AO237" s="4"/>
      <c r="AP237" s="4"/>
      <c r="AQ237" s="4"/>
    </row>
    <row r="238" spans="1:70" x14ac:dyDescent="0.2">
      <c r="A238" s="1">
        <v>44210</v>
      </c>
      <c r="B238" t="s">
        <v>212</v>
      </c>
      <c r="C238" t="s">
        <v>56</v>
      </c>
      <c r="D238">
        <v>11</v>
      </c>
      <c r="E238">
        <v>1</v>
      </c>
      <c r="F238">
        <v>1</v>
      </c>
      <c r="G238" t="s">
        <v>59</v>
      </c>
      <c r="H238" t="s">
        <v>60</v>
      </c>
      <c r="I238">
        <v>2.4400000000000002E-2</v>
      </c>
      <c r="J238">
        <v>0.441</v>
      </c>
      <c r="K238">
        <v>4.4800000000000004</v>
      </c>
      <c r="L238" t="s">
        <v>61</v>
      </c>
      <c r="M238" t="s">
        <v>62</v>
      </c>
      <c r="N238">
        <v>0.14199999999999999</v>
      </c>
      <c r="O238">
        <v>2.1800000000000002</v>
      </c>
      <c r="P238">
        <v>64.2</v>
      </c>
      <c r="R238" s="4">
        <v>1</v>
      </c>
      <c r="S238" s="4">
        <v>1</v>
      </c>
      <c r="T238" s="4"/>
      <c r="U238" s="4">
        <f t="shared" si="18"/>
        <v>4.4800000000000004</v>
      </c>
      <c r="V238" s="4">
        <f t="shared" si="20"/>
        <v>4.4800000000000004</v>
      </c>
      <c r="W238" s="4">
        <f t="shared" si="21"/>
        <v>4.4800000000000004</v>
      </c>
      <c r="AD238" s="4">
        <v>1</v>
      </c>
      <c r="AE238" s="4"/>
      <c r="AF238" s="4">
        <f t="shared" si="19"/>
        <v>64.2</v>
      </c>
      <c r="AG238" s="4">
        <f t="shared" si="22"/>
        <v>64.2</v>
      </c>
      <c r="AH238" s="4">
        <f t="shared" si="23"/>
        <v>64.2</v>
      </c>
      <c r="AI238" s="4"/>
      <c r="AJ238" s="4"/>
      <c r="AK238" s="4"/>
      <c r="AL238" s="4"/>
      <c r="AM238" s="7"/>
      <c r="AN238" s="7"/>
      <c r="AO238" s="4"/>
      <c r="AP238" s="4"/>
      <c r="AQ238" s="6"/>
    </row>
    <row r="239" spans="1:70" x14ac:dyDescent="0.2">
      <c r="A239" s="1">
        <v>44210</v>
      </c>
      <c r="B239" t="s">
        <v>212</v>
      </c>
      <c r="C239" t="s">
        <v>57</v>
      </c>
      <c r="D239">
        <v>13</v>
      </c>
      <c r="E239">
        <v>1</v>
      </c>
      <c r="F239">
        <v>1</v>
      </c>
      <c r="G239" t="s">
        <v>59</v>
      </c>
      <c r="H239" t="s">
        <v>60</v>
      </c>
      <c r="I239">
        <v>2.1999999999999999E-2</v>
      </c>
      <c r="J239">
        <v>0.38800000000000001</v>
      </c>
      <c r="K239">
        <v>2.76</v>
      </c>
      <c r="L239" t="s">
        <v>61</v>
      </c>
      <c r="M239" t="s">
        <v>62</v>
      </c>
      <c r="N239">
        <v>0.109</v>
      </c>
      <c r="O239">
        <v>1.69</v>
      </c>
      <c r="P239">
        <v>29</v>
      </c>
      <c r="R239" s="4">
        <v>1</v>
      </c>
      <c r="S239" s="4">
        <v>1</v>
      </c>
      <c r="T239" s="4"/>
      <c r="U239" s="4">
        <f t="shared" si="18"/>
        <v>2.76</v>
      </c>
      <c r="V239" s="4">
        <f t="shared" si="20"/>
        <v>2.76</v>
      </c>
      <c r="W239" s="4">
        <f t="shared" si="21"/>
        <v>2.76</v>
      </c>
      <c r="AD239" s="4">
        <v>1</v>
      </c>
      <c r="AE239" s="4"/>
      <c r="AF239" s="4">
        <f t="shared" si="19"/>
        <v>29</v>
      </c>
      <c r="AG239" s="4">
        <f t="shared" si="22"/>
        <v>29</v>
      </c>
      <c r="AH239" s="4">
        <f t="shared" si="23"/>
        <v>29</v>
      </c>
      <c r="AI239" s="5"/>
      <c r="AJ239" s="5"/>
      <c r="AK239" s="4"/>
      <c r="AL239" s="4"/>
      <c r="AM239" s="5"/>
      <c r="AN239" s="5"/>
      <c r="AO239" s="4"/>
      <c r="AP239" s="4"/>
      <c r="AQ239" s="6"/>
    </row>
    <row r="240" spans="1:70" x14ac:dyDescent="0.2">
      <c r="A240" s="1">
        <v>44210</v>
      </c>
      <c r="B240" t="s">
        <v>212</v>
      </c>
      <c r="C240" t="s">
        <v>58</v>
      </c>
      <c r="D240">
        <v>15</v>
      </c>
      <c r="E240">
        <v>1</v>
      </c>
      <c r="F240">
        <v>1</v>
      </c>
      <c r="G240" t="s">
        <v>59</v>
      </c>
      <c r="H240" t="s">
        <v>60</v>
      </c>
      <c r="I240">
        <v>2.1299999999999999E-2</v>
      </c>
      <c r="J240">
        <v>0.36399999999999999</v>
      </c>
      <c r="K240">
        <v>2</v>
      </c>
      <c r="L240" t="s">
        <v>61</v>
      </c>
      <c r="M240" t="s">
        <v>62</v>
      </c>
      <c r="N240">
        <v>8.1600000000000006E-2</v>
      </c>
      <c r="O240">
        <v>1.31</v>
      </c>
      <c r="P240">
        <v>1.94</v>
      </c>
      <c r="R240" s="4">
        <v>1</v>
      </c>
      <c r="S240" s="4">
        <v>1</v>
      </c>
      <c r="T240" s="4"/>
      <c r="U240" s="4">
        <f t="shared" si="18"/>
        <v>2</v>
      </c>
      <c r="V240" s="4">
        <f t="shared" si="20"/>
        <v>2</v>
      </c>
      <c r="W240" s="4">
        <f t="shared" si="21"/>
        <v>2</v>
      </c>
      <c r="AD240" s="4">
        <v>1</v>
      </c>
      <c r="AE240" s="4"/>
      <c r="AF240" s="4">
        <f t="shared" si="19"/>
        <v>1.94</v>
      </c>
      <c r="AG240" s="4">
        <f t="shared" si="22"/>
        <v>1.94</v>
      </c>
      <c r="AH240" s="4">
        <f t="shared" si="23"/>
        <v>1.94</v>
      </c>
      <c r="AO240" s="4"/>
      <c r="AP240" s="4"/>
      <c r="AQ240" s="6"/>
    </row>
    <row r="241" spans="1:43" x14ac:dyDescent="0.2">
      <c r="A241" s="1">
        <v>44210</v>
      </c>
      <c r="B241" t="s">
        <v>212</v>
      </c>
      <c r="C241" t="s">
        <v>102</v>
      </c>
      <c r="D241" t="s">
        <v>12</v>
      </c>
      <c r="E241">
        <v>1</v>
      </c>
      <c r="F241">
        <v>1</v>
      </c>
      <c r="G241" t="s">
        <v>59</v>
      </c>
      <c r="H241" t="s">
        <v>60</v>
      </c>
      <c r="I241">
        <v>0.126</v>
      </c>
      <c r="J241">
        <v>1.56</v>
      </c>
      <c r="K241">
        <v>39.9</v>
      </c>
      <c r="L241" t="s">
        <v>61</v>
      </c>
      <c r="M241" t="s">
        <v>62</v>
      </c>
      <c r="N241">
        <v>1.57</v>
      </c>
      <c r="O241">
        <v>22.6</v>
      </c>
      <c r="P241">
        <v>1400</v>
      </c>
      <c r="Q241" s="4">
        <f>100*O241/O242</f>
        <v>85.606060606060609</v>
      </c>
      <c r="R241" s="4">
        <v>1</v>
      </c>
      <c r="S241" s="4">
        <v>1</v>
      </c>
      <c r="T241" s="4"/>
      <c r="U241" s="4">
        <f t="shared" si="18"/>
        <v>39.9</v>
      </c>
      <c r="V241" s="4">
        <f t="shared" si="20"/>
        <v>39.9</v>
      </c>
      <c r="W241" s="4">
        <f t="shared" si="21"/>
        <v>39.9</v>
      </c>
      <c r="AD241" s="4">
        <v>1</v>
      </c>
      <c r="AE241" s="4"/>
      <c r="AF241" s="4">
        <f t="shared" si="19"/>
        <v>1400</v>
      </c>
      <c r="AG241" s="4">
        <f t="shared" si="22"/>
        <v>1400</v>
      </c>
      <c r="AH241" s="4">
        <f t="shared" si="23"/>
        <v>1400</v>
      </c>
      <c r="AO241" s="4"/>
      <c r="AP241" s="4"/>
      <c r="AQ241" s="6"/>
    </row>
    <row r="242" spans="1:43" x14ac:dyDescent="0.2">
      <c r="A242" s="1">
        <v>44210</v>
      </c>
      <c r="B242" t="s">
        <v>212</v>
      </c>
      <c r="C242" t="s">
        <v>103</v>
      </c>
      <c r="D242" t="s">
        <v>13</v>
      </c>
      <c r="E242">
        <v>1</v>
      </c>
      <c r="F242">
        <v>1</v>
      </c>
      <c r="G242" t="s">
        <v>59</v>
      </c>
      <c r="H242" t="s">
        <v>60</v>
      </c>
      <c r="I242">
        <v>2.91</v>
      </c>
      <c r="J242">
        <v>50.3</v>
      </c>
      <c r="K242">
        <v>487</v>
      </c>
      <c r="L242" t="s">
        <v>61</v>
      </c>
      <c r="M242" t="s">
        <v>62</v>
      </c>
      <c r="N242">
        <v>1.86</v>
      </c>
      <c r="O242">
        <v>26.4</v>
      </c>
      <c r="P242">
        <v>1610</v>
      </c>
      <c r="R242" s="4">
        <v>1</v>
      </c>
      <c r="S242" s="4">
        <v>1</v>
      </c>
      <c r="T242" s="4"/>
      <c r="U242" s="4">
        <f t="shared" si="18"/>
        <v>487</v>
      </c>
      <c r="V242" s="4">
        <f t="shared" si="20"/>
        <v>487</v>
      </c>
      <c r="W242" s="4">
        <f t="shared" si="21"/>
        <v>487</v>
      </c>
      <c r="AD242" s="4">
        <v>1</v>
      </c>
      <c r="AE242" s="4"/>
      <c r="AF242" s="4">
        <f t="shared" si="19"/>
        <v>1610</v>
      </c>
      <c r="AG242" s="4">
        <f t="shared" si="22"/>
        <v>1610</v>
      </c>
      <c r="AH242" s="4">
        <f t="shared" si="23"/>
        <v>1610</v>
      </c>
      <c r="AO242" s="4"/>
      <c r="AP242" s="4"/>
      <c r="AQ242" s="6"/>
    </row>
    <row r="243" spans="1:43" x14ac:dyDescent="0.2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  <c r="AP243" s="4"/>
      <c r="AQ243" s="6"/>
    </row>
    <row r="244" spans="1:43" x14ac:dyDescent="0.2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  <c r="AP244" s="4"/>
      <c r="AQ244" s="6"/>
    </row>
    <row r="245" spans="1:43" x14ac:dyDescent="0.2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  <c r="AP245" s="4"/>
      <c r="AQ245" s="6"/>
    </row>
    <row r="246" spans="1:43" x14ac:dyDescent="0.2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  <c r="AP246" s="4"/>
      <c r="AQ246" s="6"/>
    </row>
    <row r="247" spans="1:43" x14ac:dyDescent="0.2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  <c r="AP247" s="4"/>
      <c r="AQ247" s="6"/>
    </row>
    <row r="248" spans="1:43" x14ac:dyDescent="0.2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:43" x14ac:dyDescent="0.2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:43" x14ac:dyDescent="0.2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:43" x14ac:dyDescent="0.2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:43" x14ac:dyDescent="0.2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:43" x14ac:dyDescent="0.2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:43" x14ac:dyDescent="0.2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:43" x14ac:dyDescent="0.2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:43" x14ac:dyDescent="0.2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2"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  <c r="AO257" s="4"/>
    </row>
    <row r="258" spans="18:41" x14ac:dyDescent="0.2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2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2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2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2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8:41" x14ac:dyDescent="0.2"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8:41" x14ac:dyDescent="0.2"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8:41" x14ac:dyDescent="0.2"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8:41" x14ac:dyDescent="0.2"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  <c r="AO266" s="4"/>
    </row>
    <row r="267" spans="18:41" x14ac:dyDescent="0.2"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8:41" x14ac:dyDescent="0.2"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  <c r="AO268" s="4"/>
    </row>
    <row r="269" spans="18:41" x14ac:dyDescent="0.2"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  <c r="AO269" s="4"/>
    </row>
    <row r="270" spans="18:41" x14ac:dyDescent="0.2"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8:41" x14ac:dyDescent="0.2"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8:41" x14ac:dyDescent="0.2"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8:41" x14ac:dyDescent="0.2"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8:41" x14ac:dyDescent="0.2"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8:41" x14ac:dyDescent="0.2"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8:41" x14ac:dyDescent="0.2"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8:41" x14ac:dyDescent="0.2"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8:41" x14ac:dyDescent="0.2"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  <c r="AO278" s="4"/>
    </row>
    <row r="279" spans="18:41" x14ac:dyDescent="0.2"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8:41" x14ac:dyDescent="0.2"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8:41" x14ac:dyDescent="0.2"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8:41" x14ac:dyDescent="0.2"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  <c r="AO282" s="4"/>
    </row>
    <row r="283" spans="18:41" x14ac:dyDescent="0.2"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  <c r="AO283" s="4"/>
    </row>
    <row r="284" spans="18:41" x14ac:dyDescent="0.2"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8:41" x14ac:dyDescent="0.2"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8:41" x14ac:dyDescent="0.2"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8:41" x14ac:dyDescent="0.2"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8:41" x14ac:dyDescent="0.2"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8:41" x14ac:dyDescent="0.2"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8:41" x14ac:dyDescent="0.2"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  <c r="AO290" s="4"/>
    </row>
    <row r="291" spans="18:41" x14ac:dyDescent="0.2"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8:41" x14ac:dyDescent="0.2">
      <c r="R292" s="4"/>
      <c r="S292" s="4"/>
      <c r="T292" s="4"/>
      <c r="U292" s="4"/>
      <c r="V292" s="4"/>
      <c r="W292" s="4"/>
      <c r="X292" s="5"/>
      <c r="Y292" s="5"/>
      <c r="AD292" s="4"/>
      <c r="AE292" s="4"/>
      <c r="AF292" s="4"/>
      <c r="AG292" s="4"/>
      <c r="AH292" s="4"/>
      <c r="AI292" s="5"/>
      <c r="AJ292" s="5"/>
      <c r="AO292" s="4"/>
    </row>
    <row r="293" spans="18:41" x14ac:dyDescent="0.2"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8:41" x14ac:dyDescent="0.2"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  <c r="AO294" s="4"/>
    </row>
    <row r="295" spans="18:41" x14ac:dyDescent="0.2"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  <c r="AO295" s="4"/>
    </row>
    <row r="296" spans="18:41" x14ac:dyDescent="0.2"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  <c r="AO296" s="4"/>
    </row>
    <row r="297" spans="18:41" x14ac:dyDescent="0.2"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  <c r="AO297" s="4"/>
    </row>
    <row r="298" spans="18:41" x14ac:dyDescent="0.2"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8:41" x14ac:dyDescent="0.2"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8:41" x14ac:dyDescent="0.2"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8:41" x14ac:dyDescent="0.2"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8:41" x14ac:dyDescent="0.2"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  <c r="AO302" s="4"/>
    </row>
    <row r="303" spans="18:41" x14ac:dyDescent="0.2"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8:41" x14ac:dyDescent="0.2">
      <c r="R304" s="4"/>
      <c r="S304" s="4"/>
      <c r="T304" s="4"/>
      <c r="U304" s="4"/>
      <c r="V304" s="4"/>
      <c r="W304" s="4"/>
      <c r="X304" s="5"/>
      <c r="Y304" s="5"/>
      <c r="AD304" s="4"/>
      <c r="AE304" s="4"/>
      <c r="AF304" s="4"/>
      <c r="AG304" s="4"/>
      <c r="AH304" s="4"/>
      <c r="AI304" s="5"/>
      <c r="AJ304" s="5"/>
      <c r="AO304" s="4"/>
    </row>
    <row r="305" spans="18:41" x14ac:dyDescent="0.2"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8:41" x14ac:dyDescent="0.2"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8:41" x14ac:dyDescent="0.2"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8:41" x14ac:dyDescent="0.2"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  <c r="AO308" s="4"/>
    </row>
    <row r="309" spans="18:41" x14ac:dyDescent="0.2"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  <c r="AO309" s="4"/>
    </row>
    <row r="310" spans="18:41" x14ac:dyDescent="0.2"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  <c r="AO310" s="4"/>
    </row>
    <row r="311" spans="18:41" x14ac:dyDescent="0.2"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  <c r="AO311" s="4"/>
    </row>
    <row r="312" spans="18:41" x14ac:dyDescent="0.2"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8:41" x14ac:dyDescent="0.2"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8:41" x14ac:dyDescent="0.2"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  <c r="AO314" s="4"/>
    </row>
    <row r="315" spans="18:41" x14ac:dyDescent="0.2"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8:41" x14ac:dyDescent="0.2">
      <c r="R316" s="4"/>
      <c r="S316" s="4"/>
      <c r="T316" s="4"/>
      <c r="U316" s="4"/>
      <c r="V316" s="4"/>
      <c r="W316" s="4"/>
      <c r="X316" s="5"/>
      <c r="Y316" s="5"/>
      <c r="AD316" s="4"/>
      <c r="AE316" s="4"/>
      <c r="AF316" s="4"/>
      <c r="AG316" s="4"/>
      <c r="AH316" s="4"/>
      <c r="AI316" s="5"/>
      <c r="AJ316" s="5"/>
      <c r="AO316" s="4"/>
    </row>
    <row r="317" spans="18:41" x14ac:dyDescent="0.2"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8:41" x14ac:dyDescent="0.2"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8:41" x14ac:dyDescent="0.2"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8:41" x14ac:dyDescent="0.2"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8:41" x14ac:dyDescent="0.2"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8:41" x14ac:dyDescent="0.2"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  <c r="AO322" s="4"/>
    </row>
    <row r="323" spans="18:41" x14ac:dyDescent="0.2"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  <c r="AO323" s="4"/>
    </row>
    <row r="324" spans="18:41" x14ac:dyDescent="0.2"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8:41" x14ac:dyDescent="0.2"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8:41" x14ac:dyDescent="0.2"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8:41" x14ac:dyDescent="0.2"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8:41" x14ac:dyDescent="0.2">
      <c r="R328" s="4"/>
      <c r="S328" s="4"/>
      <c r="T328" s="4"/>
      <c r="U328" s="4"/>
      <c r="V328" s="4"/>
      <c r="W328" s="4"/>
      <c r="X328" s="5"/>
      <c r="Y328" s="5"/>
      <c r="AD328" s="4"/>
      <c r="AE328" s="4"/>
      <c r="AF328" s="4"/>
      <c r="AG328" s="4"/>
      <c r="AH328" s="4"/>
      <c r="AI328" s="5"/>
      <c r="AJ328" s="5"/>
      <c r="AO328" s="4"/>
    </row>
    <row r="329" spans="18:41" x14ac:dyDescent="0.2"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8:41" x14ac:dyDescent="0.2"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  <c r="AO330" s="4"/>
    </row>
    <row r="331" spans="18:41" x14ac:dyDescent="0.2"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8:41" x14ac:dyDescent="0.2"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8:41" x14ac:dyDescent="0.2"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8:41" x14ac:dyDescent="0.2"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8:41" x14ac:dyDescent="0.2"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  <c r="AO335" s="4"/>
    </row>
    <row r="336" spans="18:41" x14ac:dyDescent="0.2">
      <c r="R336" s="4"/>
      <c r="S336" s="4"/>
      <c r="T336" s="4"/>
      <c r="U336" s="4"/>
      <c r="V336" s="4"/>
      <c r="W336" s="4"/>
      <c r="Z336" s="7"/>
      <c r="AA336" s="7"/>
      <c r="AD336" s="4"/>
      <c r="AE336" s="4"/>
      <c r="AF336" s="4"/>
      <c r="AG336" s="4"/>
      <c r="AH336" s="4"/>
      <c r="AK336" s="7"/>
      <c r="AL336" s="7"/>
      <c r="AO336" s="4"/>
    </row>
    <row r="337" spans="18:41" x14ac:dyDescent="0.2">
      <c r="R337" s="4"/>
      <c r="S337" s="4"/>
      <c r="T337" s="4"/>
      <c r="U337" s="4"/>
      <c r="V337" s="4"/>
      <c r="W337" s="4"/>
      <c r="AB337" s="7"/>
      <c r="AC337" s="7"/>
      <c r="AD337" s="4"/>
      <c r="AE337" s="4"/>
      <c r="AF337" s="4"/>
      <c r="AG337" s="4"/>
      <c r="AH337" s="4"/>
      <c r="AM337" s="7"/>
      <c r="AN337" s="7"/>
      <c r="AO337" s="4"/>
    </row>
    <row r="338" spans="18:41" x14ac:dyDescent="0.2"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  <c r="AO338" s="4"/>
    </row>
    <row r="339" spans="18:41" x14ac:dyDescent="0.2"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  <c r="AO339" s="4"/>
    </row>
    <row r="340" spans="18:41" x14ac:dyDescent="0.2">
      <c r="R340" s="4"/>
      <c r="S340" s="4"/>
      <c r="T340" s="4"/>
      <c r="U340" s="4"/>
      <c r="V340" s="4"/>
      <c r="W340" s="4"/>
      <c r="X340" s="5"/>
      <c r="Y340" s="5"/>
      <c r="AD340" s="4"/>
      <c r="AE340" s="4"/>
      <c r="AF340" s="4"/>
      <c r="AG340" s="4"/>
      <c r="AH340" s="4"/>
      <c r="AI340" s="5"/>
      <c r="AJ340" s="5"/>
      <c r="AO340" s="4"/>
    </row>
    <row r="341" spans="18:41" x14ac:dyDescent="0.2"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  <c r="AO341" s="4"/>
    </row>
    <row r="342" spans="18:41" x14ac:dyDescent="0.2"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  <c r="AO342" s="4"/>
    </row>
    <row r="343" spans="18:41" x14ac:dyDescent="0.2"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  <c r="AO343" s="4"/>
    </row>
    <row r="344" spans="18:41" x14ac:dyDescent="0.2"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  <c r="AO344" s="4"/>
    </row>
    <row r="345" spans="18:41" x14ac:dyDescent="0.2"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  <c r="AO345" s="4"/>
    </row>
    <row r="346" spans="18:41" x14ac:dyDescent="0.2"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  <c r="AO346" s="4"/>
    </row>
    <row r="347" spans="18:41" x14ac:dyDescent="0.2"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  <c r="AO347" s="4"/>
    </row>
    <row r="348" spans="18:41" x14ac:dyDescent="0.2"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  <c r="AO348" s="4"/>
    </row>
    <row r="349" spans="18:41" x14ac:dyDescent="0.2"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  <c r="AO349" s="4"/>
    </row>
    <row r="350" spans="18:41" x14ac:dyDescent="0.2"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  <c r="AO350" s="4"/>
    </row>
    <row r="351" spans="18:41" x14ac:dyDescent="0.2"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  <c r="AO351" s="4"/>
    </row>
    <row r="352" spans="18:41" x14ac:dyDescent="0.2">
      <c r="R352" s="4"/>
      <c r="S352" s="4"/>
      <c r="T352" s="4"/>
      <c r="U352" s="4"/>
      <c r="V352" s="4"/>
      <c r="W352" s="4"/>
      <c r="AD352" s="4"/>
      <c r="AE352" s="4"/>
      <c r="AF352" s="4"/>
      <c r="AG352" s="4"/>
      <c r="AH352" s="4"/>
      <c r="AO352" s="4"/>
    </row>
    <row r="353" spans="18:41" x14ac:dyDescent="0.2">
      <c r="R353" s="4"/>
      <c r="S353" s="4"/>
      <c r="T353" s="4"/>
      <c r="U353" s="4"/>
      <c r="V353" s="4"/>
      <c r="W353" s="4"/>
      <c r="AD353" s="4"/>
      <c r="AE353" s="4"/>
      <c r="AF353" s="4"/>
      <c r="AG353" s="4"/>
      <c r="AH353" s="4"/>
      <c r="AO353" s="4"/>
    </row>
    <row r="354" spans="18:41" x14ac:dyDescent="0.2">
      <c r="R354" s="4"/>
      <c r="S354" s="4"/>
      <c r="T354" s="4"/>
      <c r="U354" s="4"/>
      <c r="V354" s="4"/>
      <c r="W354" s="4"/>
      <c r="AD354" s="4"/>
      <c r="AE354" s="4"/>
      <c r="AF354" s="4"/>
      <c r="AG354" s="4"/>
      <c r="AH354" s="4"/>
      <c r="AO354" s="4"/>
    </row>
    <row r="355" spans="18:41" x14ac:dyDescent="0.2">
      <c r="R355" s="4"/>
      <c r="S355" s="4"/>
      <c r="T355" s="4"/>
      <c r="U355" s="4"/>
      <c r="V355" s="4"/>
      <c r="W355" s="4"/>
      <c r="AD355" s="4"/>
      <c r="AE355" s="4"/>
      <c r="AF355" s="4"/>
      <c r="AG355" s="4"/>
      <c r="AH355" s="4"/>
      <c r="AO355" s="4"/>
    </row>
    <row r="356" spans="18:41" x14ac:dyDescent="0.2">
      <c r="R356" s="4"/>
      <c r="S356" s="4"/>
      <c r="T356" s="4"/>
      <c r="U356" s="4"/>
      <c r="V356" s="4"/>
      <c r="W356" s="4"/>
      <c r="X356" s="5"/>
      <c r="Y356" s="5"/>
      <c r="AD356" s="4"/>
      <c r="AE356" s="4"/>
      <c r="AF356" s="4"/>
      <c r="AG356" s="4"/>
      <c r="AH356" s="4"/>
      <c r="AI356" s="5"/>
      <c r="AJ356" s="5"/>
      <c r="AO356" s="4"/>
    </row>
    <row r="357" spans="18:41" x14ac:dyDescent="0.2">
      <c r="R357" s="4"/>
      <c r="S357" s="4"/>
      <c r="T357" s="4"/>
      <c r="U357" s="4"/>
      <c r="V357" s="4"/>
      <c r="W357" s="4"/>
      <c r="AD357" s="4"/>
      <c r="AE357" s="4"/>
      <c r="AF357" s="4"/>
      <c r="AG357" s="4"/>
      <c r="AH357" s="4"/>
      <c r="AO357" s="4"/>
    </row>
    <row r="358" spans="18:41" x14ac:dyDescent="0.2">
      <c r="R358" s="4"/>
      <c r="S358" s="4"/>
      <c r="T358" s="4"/>
      <c r="U358" s="4"/>
      <c r="V358" s="4"/>
      <c r="W358" s="4"/>
      <c r="AD358" s="4"/>
      <c r="AE358" s="4"/>
      <c r="AF358" s="4"/>
      <c r="AG358" s="4"/>
      <c r="AH358" s="4"/>
      <c r="AO358" s="4"/>
    </row>
    <row r="359" spans="18:41" x14ac:dyDescent="0.2">
      <c r="R359" s="4"/>
      <c r="S359" s="4"/>
      <c r="T359" s="4"/>
      <c r="U359" s="4"/>
      <c r="V359" s="4"/>
      <c r="W359" s="4"/>
      <c r="AD359" s="4"/>
      <c r="AE359" s="4"/>
      <c r="AF359" s="4"/>
      <c r="AG359" s="4"/>
      <c r="AH359" s="4"/>
      <c r="AO359" s="4"/>
    </row>
    <row r="360" spans="18:41" x14ac:dyDescent="0.2">
      <c r="R360" s="4"/>
      <c r="S360" s="4"/>
      <c r="T360" s="4"/>
      <c r="U360" s="4"/>
      <c r="V360" s="4"/>
      <c r="W360" s="4"/>
      <c r="AD360" s="4"/>
      <c r="AE360" s="4"/>
      <c r="AF360" s="4"/>
      <c r="AG360" s="4"/>
      <c r="AH360" s="4"/>
      <c r="AO360" s="4"/>
    </row>
    <row r="361" spans="18:41" x14ac:dyDescent="0.2">
      <c r="R361" s="4"/>
      <c r="S361" s="4"/>
      <c r="T361" s="4"/>
      <c r="U361" s="4"/>
      <c r="V361" s="4"/>
      <c r="W361" s="4"/>
      <c r="AD361" s="4"/>
      <c r="AE361" s="4"/>
      <c r="AF361" s="4"/>
      <c r="AG361" s="4"/>
      <c r="AH361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61"/>
  <sheetViews>
    <sheetView topLeftCell="A222" zoomScale="206" zoomScaleNormal="85" workbookViewId="0">
      <selection activeCell="T36" sqref="T36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15.33203125" customWidth="1"/>
  </cols>
  <sheetData>
    <row r="1" spans="1:70" s="2" customFormat="1" ht="8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Q2" s="4"/>
      <c r="R2" s="4">
        <v>1</v>
      </c>
      <c r="S2" s="4">
        <v>1</v>
      </c>
      <c r="T2" s="4"/>
      <c r="U2" s="4">
        <f t="shared" ref="U2:U23" si="0">K2</f>
        <v>0</v>
      </c>
      <c r="V2" s="4">
        <f>IF(R2=1,U2,(U2-6.8))</f>
        <v>0</v>
      </c>
      <c r="W2" s="4">
        <f>IF(R2=1,U2,(V2*R2))</f>
        <v>0</v>
      </c>
      <c r="X2" s="4"/>
      <c r="Y2" s="4"/>
      <c r="Z2" s="4"/>
      <c r="AA2" s="4"/>
      <c r="AB2" s="4"/>
      <c r="AC2" s="4"/>
      <c r="AD2" s="4">
        <v>1</v>
      </c>
      <c r="AE2" s="4"/>
      <c r="AF2" s="4">
        <f>P2</f>
        <v>0</v>
      </c>
      <c r="AG2" s="4">
        <f>IF(R2=1,AF2,(AF2-379))</f>
        <v>0</v>
      </c>
      <c r="AH2" s="4">
        <f>IF(R2=1,AF2,(AG2*R2))</f>
        <v>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44210</v>
      </c>
      <c r="B3" t="s">
        <v>212</v>
      </c>
      <c r="C3" t="s">
        <v>64</v>
      </c>
      <c r="D3" t="s">
        <v>12</v>
      </c>
      <c r="E3">
        <v>1</v>
      </c>
      <c r="F3">
        <v>1</v>
      </c>
      <c r="G3" t="s">
        <v>59</v>
      </c>
      <c r="H3" t="s">
        <v>60</v>
      </c>
      <c r="I3">
        <v>0.115</v>
      </c>
      <c r="J3">
        <v>1.38</v>
      </c>
      <c r="K3">
        <v>37.1</v>
      </c>
      <c r="L3" t="s">
        <v>61</v>
      </c>
      <c r="M3" t="s">
        <v>62</v>
      </c>
      <c r="N3">
        <v>1.65</v>
      </c>
      <c r="O3">
        <v>23.8</v>
      </c>
      <c r="P3">
        <v>1580</v>
      </c>
      <c r="Q3" s="4">
        <f>100*O3/O4</f>
        <v>105.30973451327434</v>
      </c>
      <c r="R3" s="4">
        <v>1</v>
      </c>
      <c r="S3" s="4">
        <v>1</v>
      </c>
      <c r="T3" s="4"/>
      <c r="U3" s="4">
        <f t="shared" si="0"/>
        <v>37.1</v>
      </c>
      <c r="V3" s="4">
        <f t="shared" ref="V3:V23" si="1">IF(R3=1,U3,(U3-6.8))</f>
        <v>37.1</v>
      </c>
      <c r="W3" s="4">
        <f t="shared" ref="W3:W23" si="2">IF(R3=1,U3,(V3*R3))</f>
        <v>37.1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ref="AF3:AF66" si="3">P3</f>
        <v>1580</v>
      </c>
      <c r="AG3" s="4">
        <f t="shared" ref="AG3:AG12" si="4">IF(R3=1,AF3,(AF3-379))</f>
        <v>1580</v>
      </c>
      <c r="AH3" s="4">
        <f t="shared" ref="AH3:AH12" si="5">IF(R3=1,AF3,(AG3*R3))</f>
        <v>1580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44210</v>
      </c>
      <c r="B4" t="s">
        <v>212</v>
      </c>
      <c r="C4" t="s">
        <v>63</v>
      </c>
      <c r="D4" t="s">
        <v>13</v>
      </c>
      <c r="E4">
        <v>1</v>
      </c>
      <c r="F4">
        <v>1</v>
      </c>
      <c r="G4" t="s">
        <v>59</v>
      </c>
      <c r="H4" t="s">
        <v>60</v>
      </c>
      <c r="I4">
        <v>2.9</v>
      </c>
      <c r="J4">
        <v>49.4</v>
      </c>
      <c r="K4">
        <v>-208</v>
      </c>
      <c r="L4" t="s">
        <v>61</v>
      </c>
      <c r="M4" t="s">
        <v>62</v>
      </c>
      <c r="N4">
        <v>1.58</v>
      </c>
      <c r="O4">
        <v>22.6</v>
      </c>
      <c r="P4">
        <v>1490</v>
      </c>
      <c r="Q4" s="4"/>
      <c r="R4" s="4">
        <v>1</v>
      </c>
      <c r="S4" s="4">
        <v>1</v>
      </c>
      <c r="T4" s="4"/>
      <c r="U4" s="4">
        <f t="shared" si="0"/>
        <v>-208</v>
      </c>
      <c r="V4" s="4">
        <f t="shared" si="1"/>
        <v>-208</v>
      </c>
      <c r="W4" s="4">
        <f t="shared" si="2"/>
        <v>-208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3"/>
        <v>1490</v>
      </c>
      <c r="AG4" s="4">
        <f t="shared" si="4"/>
        <v>1490</v>
      </c>
      <c r="AH4" s="4">
        <f t="shared" si="5"/>
        <v>1490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44210</v>
      </c>
      <c r="B5" t="s">
        <v>212</v>
      </c>
      <c r="C5" t="s">
        <v>66</v>
      </c>
      <c r="D5">
        <v>1</v>
      </c>
      <c r="E5">
        <v>1</v>
      </c>
      <c r="F5">
        <v>1</v>
      </c>
      <c r="G5" t="s">
        <v>59</v>
      </c>
      <c r="H5" t="s">
        <v>60</v>
      </c>
      <c r="I5">
        <v>0.28799999999999998</v>
      </c>
      <c r="J5">
        <v>5.22</v>
      </c>
      <c r="K5">
        <v>150</v>
      </c>
      <c r="L5" t="s">
        <v>61</v>
      </c>
      <c r="M5" t="s">
        <v>62</v>
      </c>
      <c r="N5">
        <v>1.62</v>
      </c>
      <c r="O5">
        <v>22.8</v>
      </c>
      <c r="P5">
        <v>1500</v>
      </c>
      <c r="Q5" s="4"/>
      <c r="R5" s="4">
        <v>1</v>
      </c>
      <c r="S5" s="4">
        <v>1</v>
      </c>
      <c r="T5" s="4"/>
      <c r="U5" s="4">
        <f t="shared" si="0"/>
        <v>150</v>
      </c>
      <c r="V5" s="4">
        <f t="shared" si="1"/>
        <v>150</v>
      </c>
      <c r="W5" s="4">
        <f t="shared" si="2"/>
        <v>150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3"/>
        <v>1500</v>
      </c>
      <c r="AG5" s="4">
        <f t="shared" si="4"/>
        <v>1500</v>
      </c>
      <c r="AH5" s="4">
        <f t="shared" si="5"/>
        <v>1500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44210</v>
      </c>
      <c r="B6" t="s">
        <v>212</v>
      </c>
      <c r="C6" t="s">
        <v>66</v>
      </c>
      <c r="D6">
        <v>1</v>
      </c>
      <c r="E6">
        <v>1</v>
      </c>
      <c r="F6">
        <v>1</v>
      </c>
      <c r="G6" t="s">
        <v>59</v>
      </c>
      <c r="H6" t="s">
        <v>60</v>
      </c>
      <c r="I6">
        <v>0.28899999999999998</v>
      </c>
      <c r="J6">
        <v>5.26</v>
      </c>
      <c r="K6">
        <v>150</v>
      </c>
      <c r="L6" t="s">
        <v>61</v>
      </c>
      <c r="M6" t="s">
        <v>62</v>
      </c>
      <c r="N6">
        <v>1.86</v>
      </c>
      <c r="O6">
        <v>26.2</v>
      </c>
      <c r="P6">
        <v>1500</v>
      </c>
      <c r="Q6" s="4"/>
      <c r="R6" s="4">
        <v>1</v>
      </c>
      <c r="S6" s="4">
        <v>1</v>
      </c>
      <c r="T6" s="4"/>
      <c r="U6" s="4">
        <f t="shared" si="0"/>
        <v>150</v>
      </c>
      <c r="V6" s="4">
        <f t="shared" si="1"/>
        <v>150</v>
      </c>
      <c r="W6" s="4">
        <f t="shared" si="2"/>
        <v>150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3"/>
        <v>1500</v>
      </c>
      <c r="AG6" s="4">
        <f t="shared" si="4"/>
        <v>1500</v>
      </c>
      <c r="AH6" s="4">
        <f t="shared" si="5"/>
        <v>1500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44210</v>
      </c>
      <c r="B7" t="s">
        <v>212</v>
      </c>
      <c r="C7" t="s">
        <v>67</v>
      </c>
      <c r="D7">
        <v>3</v>
      </c>
      <c r="E7">
        <v>1</v>
      </c>
      <c r="F7">
        <v>1</v>
      </c>
      <c r="G7" t="s">
        <v>59</v>
      </c>
      <c r="H7" t="s">
        <v>60</v>
      </c>
      <c r="I7">
        <v>0.19</v>
      </c>
      <c r="J7">
        <v>3.6</v>
      </c>
      <c r="K7">
        <v>100</v>
      </c>
      <c r="L7" t="s">
        <v>61</v>
      </c>
      <c r="M7" t="s">
        <v>62</v>
      </c>
      <c r="N7">
        <v>1.1399999999999999</v>
      </c>
      <c r="O7">
        <v>16.3</v>
      </c>
      <c r="P7">
        <v>1000</v>
      </c>
      <c r="Q7" s="4"/>
      <c r="R7" s="4">
        <v>1</v>
      </c>
      <c r="S7" s="4">
        <v>1</v>
      </c>
      <c r="T7" s="4"/>
      <c r="U7" s="4">
        <f t="shared" si="0"/>
        <v>100</v>
      </c>
      <c r="V7" s="4">
        <f t="shared" si="1"/>
        <v>100</v>
      </c>
      <c r="W7" s="4">
        <f t="shared" si="2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44210</v>
      </c>
      <c r="B8" t="s">
        <v>212</v>
      </c>
      <c r="C8" t="s">
        <v>67</v>
      </c>
      <c r="D8">
        <v>3</v>
      </c>
      <c r="E8">
        <v>1</v>
      </c>
      <c r="F8">
        <v>1</v>
      </c>
      <c r="G8" t="s">
        <v>59</v>
      </c>
      <c r="H8" t="s">
        <v>60</v>
      </c>
      <c r="I8">
        <v>0.189</v>
      </c>
      <c r="J8">
        <v>3.64</v>
      </c>
      <c r="K8">
        <v>100</v>
      </c>
      <c r="L8" t="s">
        <v>61</v>
      </c>
      <c r="M8" t="s">
        <v>62</v>
      </c>
      <c r="N8">
        <v>1.06</v>
      </c>
      <c r="O8">
        <v>15</v>
      </c>
      <c r="P8">
        <v>1000</v>
      </c>
      <c r="Q8" s="4"/>
      <c r="R8" s="4">
        <v>1</v>
      </c>
      <c r="S8" s="4">
        <v>1</v>
      </c>
      <c r="T8" s="4"/>
      <c r="U8" s="4">
        <f t="shared" si="0"/>
        <v>100</v>
      </c>
      <c r="V8" s="4">
        <f t="shared" si="1"/>
        <v>100</v>
      </c>
      <c r="W8" s="4">
        <f t="shared" si="2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3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44210</v>
      </c>
      <c r="B9" t="s">
        <v>212</v>
      </c>
      <c r="C9" t="s">
        <v>68</v>
      </c>
      <c r="D9">
        <v>5</v>
      </c>
      <c r="E9">
        <v>1</v>
      </c>
      <c r="F9">
        <v>1</v>
      </c>
      <c r="G9" t="s">
        <v>59</v>
      </c>
      <c r="H9" t="s">
        <v>60</v>
      </c>
      <c r="I9">
        <v>8.9399999999999993E-2</v>
      </c>
      <c r="J9">
        <v>1.88</v>
      </c>
      <c r="K9">
        <v>50</v>
      </c>
      <c r="L9" t="s">
        <v>61</v>
      </c>
      <c r="M9" t="s">
        <v>62</v>
      </c>
      <c r="N9">
        <v>0.55500000000000005</v>
      </c>
      <c r="O9">
        <v>7.97</v>
      </c>
      <c r="P9">
        <v>500</v>
      </c>
      <c r="Q9" s="4"/>
      <c r="R9" s="4">
        <v>1</v>
      </c>
      <c r="S9" s="4">
        <v>1</v>
      </c>
      <c r="T9" s="4"/>
      <c r="U9" s="4">
        <f t="shared" si="0"/>
        <v>50</v>
      </c>
      <c r="V9" s="4">
        <f t="shared" si="1"/>
        <v>50</v>
      </c>
      <c r="W9" s="4">
        <f t="shared" si="2"/>
        <v>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3"/>
        <v>500</v>
      </c>
      <c r="AG9" s="4">
        <f t="shared" si="4"/>
        <v>500</v>
      </c>
      <c r="AH9" s="4">
        <f t="shared" si="5"/>
        <v>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44210</v>
      </c>
      <c r="B10" t="s">
        <v>212</v>
      </c>
      <c r="C10" t="s">
        <v>68</v>
      </c>
      <c r="D10">
        <v>5</v>
      </c>
      <c r="E10">
        <v>1</v>
      </c>
      <c r="F10">
        <v>1</v>
      </c>
      <c r="G10" t="s">
        <v>59</v>
      </c>
      <c r="H10" t="s">
        <v>60</v>
      </c>
      <c r="I10">
        <v>8.8200000000000001E-2</v>
      </c>
      <c r="J10">
        <v>1.85</v>
      </c>
      <c r="K10">
        <v>50</v>
      </c>
      <c r="L10" t="s">
        <v>61</v>
      </c>
      <c r="M10" t="s">
        <v>62</v>
      </c>
      <c r="N10">
        <v>0.55600000000000005</v>
      </c>
      <c r="O10">
        <v>7.98</v>
      </c>
      <c r="P10">
        <v>500</v>
      </c>
      <c r="Q10" s="4"/>
      <c r="R10" s="4">
        <v>1</v>
      </c>
      <c r="S10" s="4">
        <v>1</v>
      </c>
      <c r="T10" s="4"/>
      <c r="U10" s="4">
        <f t="shared" si="0"/>
        <v>50</v>
      </c>
      <c r="V10" s="4">
        <f t="shared" si="1"/>
        <v>50</v>
      </c>
      <c r="W10" s="4">
        <f t="shared" si="2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3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44210</v>
      </c>
      <c r="B11" t="s">
        <v>212</v>
      </c>
      <c r="C11" t="s">
        <v>69</v>
      </c>
      <c r="D11">
        <v>7</v>
      </c>
      <c r="E11">
        <v>1</v>
      </c>
      <c r="F11">
        <v>1</v>
      </c>
      <c r="G11" t="s">
        <v>59</v>
      </c>
      <c r="H11" t="s">
        <v>60</v>
      </c>
      <c r="I11">
        <v>4.82E-2</v>
      </c>
      <c r="J11">
        <v>1.1000000000000001</v>
      </c>
      <c r="K11">
        <v>25</v>
      </c>
      <c r="L11" t="s">
        <v>61</v>
      </c>
      <c r="M11" t="s">
        <v>62</v>
      </c>
      <c r="N11">
        <v>0.32700000000000001</v>
      </c>
      <c r="O11">
        <v>4.76</v>
      </c>
      <c r="P11">
        <v>250</v>
      </c>
      <c r="Q11" s="4"/>
      <c r="R11" s="4">
        <v>1</v>
      </c>
      <c r="S11" s="4">
        <v>1</v>
      </c>
      <c r="T11" s="4"/>
      <c r="U11" s="4">
        <f t="shared" si="0"/>
        <v>25</v>
      </c>
      <c r="V11" s="4">
        <f t="shared" si="1"/>
        <v>25</v>
      </c>
      <c r="W11" s="4">
        <f t="shared" si="2"/>
        <v>25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3"/>
        <v>250</v>
      </c>
      <c r="AG11" s="4">
        <f t="shared" si="4"/>
        <v>250</v>
      </c>
      <c r="AH11" s="4">
        <f t="shared" si="5"/>
        <v>250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44210</v>
      </c>
      <c r="B12" t="s">
        <v>212</v>
      </c>
      <c r="C12" t="s">
        <v>69</v>
      </c>
      <c r="D12">
        <v>7</v>
      </c>
      <c r="E12">
        <v>1</v>
      </c>
      <c r="F12">
        <v>1</v>
      </c>
      <c r="G12" t="s">
        <v>59</v>
      </c>
      <c r="H12" t="s">
        <v>60</v>
      </c>
      <c r="I12">
        <v>4.6800000000000001E-2</v>
      </c>
      <c r="J12">
        <v>1.1000000000000001</v>
      </c>
      <c r="K12">
        <v>25</v>
      </c>
      <c r="L12" t="s">
        <v>61</v>
      </c>
      <c r="M12" t="s">
        <v>62</v>
      </c>
      <c r="N12">
        <v>0.32200000000000001</v>
      </c>
      <c r="O12">
        <v>4.83</v>
      </c>
      <c r="P12">
        <v>250</v>
      </c>
      <c r="Q12" s="4"/>
      <c r="R12" s="4">
        <v>1</v>
      </c>
      <c r="S12" s="4">
        <v>1</v>
      </c>
      <c r="T12" s="4"/>
      <c r="U12" s="4">
        <f t="shared" si="0"/>
        <v>25</v>
      </c>
      <c r="V12" s="4">
        <f t="shared" si="1"/>
        <v>25</v>
      </c>
      <c r="W12" s="4">
        <f t="shared" si="2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3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44210</v>
      </c>
      <c r="B13" t="s">
        <v>212</v>
      </c>
      <c r="C13" t="s">
        <v>70</v>
      </c>
      <c r="D13">
        <v>9</v>
      </c>
      <c r="E13">
        <v>1</v>
      </c>
      <c r="F13">
        <v>1</v>
      </c>
      <c r="G13" t="s">
        <v>59</v>
      </c>
      <c r="H13" t="s">
        <v>60</v>
      </c>
      <c r="I13">
        <v>2.69E-2</v>
      </c>
      <c r="J13">
        <v>0.57499999999999996</v>
      </c>
      <c r="K13">
        <v>10</v>
      </c>
      <c r="L13" t="s">
        <v>61</v>
      </c>
      <c r="M13" t="s">
        <v>62</v>
      </c>
      <c r="N13">
        <v>0.182</v>
      </c>
      <c r="O13">
        <v>2.74</v>
      </c>
      <c r="P13">
        <v>100</v>
      </c>
      <c r="Q13" s="4"/>
      <c r="R13" s="4">
        <v>1</v>
      </c>
      <c r="S13" s="4">
        <v>1</v>
      </c>
      <c r="T13" s="4"/>
      <c r="U13" s="4">
        <f t="shared" si="0"/>
        <v>10</v>
      </c>
      <c r="V13" s="4">
        <f t="shared" si="1"/>
        <v>10</v>
      </c>
      <c r="W13" s="4">
        <f t="shared" si="2"/>
        <v>10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3"/>
        <v>100</v>
      </c>
      <c r="AG13" s="4">
        <f t="shared" ref="AG13:AG76" si="6">IF(R13=1,AF13,(AF13-379))</f>
        <v>100</v>
      </c>
      <c r="AH13" s="4">
        <f t="shared" ref="AH13:AH76" si="7">IF(R13=1,AF13,(AG13*R13))</f>
        <v>100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44210</v>
      </c>
      <c r="B14" t="s">
        <v>212</v>
      </c>
      <c r="C14" t="s">
        <v>70</v>
      </c>
      <c r="D14">
        <v>9</v>
      </c>
      <c r="E14">
        <v>1</v>
      </c>
      <c r="F14">
        <v>1</v>
      </c>
      <c r="G14" t="s">
        <v>59</v>
      </c>
      <c r="H14" t="s">
        <v>60</v>
      </c>
      <c r="I14">
        <v>2.9399999999999999E-2</v>
      </c>
      <c r="J14">
        <v>0.60099999999999998</v>
      </c>
      <c r="K14">
        <v>10</v>
      </c>
      <c r="L14" t="s">
        <v>61</v>
      </c>
      <c r="M14" t="s">
        <v>62</v>
      </c>
      <c r="N14">
        <v>0.187</v>
      </c>
      <c r="O14">
        <v>2.83</v>
      </c>
      <c r="P14">
        <v>100</v>
      </c>
      <c r="Q14" s="4"/>
      <c r="R14" s="4">
        <v>1</v>
      </c>
      <c r="S14" s="4">
        <v>1</v>
      </c>
      <c r="T14" s="4"/>
      <c r="U14" s="4">
        <f t="shared" si="0"/>
        <v>10</v>
      </c>
      <c r="V14" s="4">
        <f t="shared" si="1"/>
        <v>10</v>
      </c>
      <c r="W14" s="4">
        <f t="shared" si="2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3"/>
        <v>100</v>
      </c>
      <c r="AG14" s="4">
        <f t="shared" si="6"/>
        <v>100</v>
      </c>
      <c r="AH14" s="4">
        <f t="shared" si="7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44210</v>
      </c>
      <c r="B15" t="s">
        <v>212</v>
      </c>
      <c r="C15" t="s">
        <v>71</v>
      </c>
      <c r="D15">
        <v>11</v>
      </c>
      <c r="E15">
        <v>1</v>
      </c>
      <c r="F15">
        <v>1</v>
      </c>
      <c r="G15" t="s">
        <v>59</v>
      </c>
      <c r="H15" t="s">
        <v>60</v>
      </c>
      <c r="I15">
        <v>2.5100000000000001E-2</v>
      </c>
      <c r="J15">
        <v>0.45900000000000002</v>
      </c>
      <c r="K15">
        <v>5</v>
      </c>
      <c r="L15" t="s">
        <v>61</v>
      </c>
      <c r="M15" t="s">
        <v>62</v>
      </c>
      <c r="N15">
        <v>0.14699999999999999</v>
      </c>
      <c r="O15">
        <v>2.25</v>
      </c>
      <c r="P15">
        <v>50</v>
      </c>
      <c r="Q15" s="4"/>
      <c r="R15" s="4">
        <v>1</v>
      </c>
      <c r="S15" s="4">
        <v>1</v>
      </c>
      <c r="T15" s="4"/>
      <c r="U15" s="4">
        <f t="shared" si="0"/>
        <v>5</v>
      </c>
      <c r="V15" s="4">
        <f t="shared" si="1"/>
        <v>5</v>
      </c>
      <c r="W15" s="4">
        <f t="shared" si="2"/>
        <v>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3"/>
        <v>50</v>
      </c>
      <c r="AG15" s="4">
        <f t="shared" si="6"/>
        <v>50</v>
      </c>
      <c r="AH15" s="4">
        <f t="shared" si="7"/>
        <v>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44210</v>
      </c>
      <c r="B16" t="s">
        <v>212</v>
      </c>
      <c r="C16" t="s">
        <v>71</v>
      </c>
      <c r="D16">
        <v>11</v>
      </c>
      <c r="E16">
        <v>1</v>
      </c>
      <c r="F16">
        <v>1</v>
      </c>
      <c r="G16" t="s">
        <v>59</v>
      </c>
      <c r="H16" t="s">
        <v>60</v>
      </c>
      <c r="I16">
        <v>2.3699999999999999E-2</v>
      </c>
      <c r="J16">
        <v>0.437</v>
      </c>
      <c r="K16">
        <v>5</v>
      </c>
      <c r="L16" t="s">
        <v>61</v>
      </c>
      <c r="M16" t="s">
        <v>62</v>
      </c>
      <c r="N16">
        <v>0.14599999999999999</v>
      </c>
      <c r="O16">
        <v>2.23</v>
      </c>
      <c r="P16">
        <v>50</v>
      </c>
      <c r="Q16" s="4"/>
      <c r="R16" s="4">
        <v>1</v>
      </c>
      <c r="S16" s="4">
        <v>1</v>
      </c>
      <c r="T16" s="4"/>
      <c r="U16" s="4">
        <f t="shared" si="0"/>
        <v>5</v>
      </c>
      <c r="V16" s="4">
        <f t="shared" si="1"/>
        <v>5</v>
      </c>
      <c r="W16" s="4">
        <f t="shared" si="2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3"/>
        <v>50</v>
      </c>
      <c r="AG16" s="4">
        <f t="shared" si="6"/>
        <v>50</v>
      </c>
      <c r="AH16" s="4">
        <f t="shared" si="7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44210</v>
      </c>
      <c r="B17" t="s">
        <v>212</v>
      </c>
      <c r="C17" t="s">
        <v>72</v>
      </c>
      <c r="D17">
        <v>13</v>
      </c>
      <c r="E17">
        <v>1</v>
      </c>
      <c r="F17">
        <v>1</v>
      </c>
      <c r="G17" t="s">
        <v>59</v>
      </c>
      <c r="H17" t="s">
        <v>60</v>
      </c>
      <c r="I17">
        <v>2.0500000000000001E-2</v>
      </c>
      <c r="J17">
        <v>0.37</v>
      </c>
      <c r="K17">
        <v>2.5</v>
      </c>
      <c r="L17" t="s">
        <v>61</v>
      </c>
      <c r="M17" t="s">
        <v>62</v>
      </c>
      <c r="N17">
        <v>0.113</v>
      </c>
      <c r="O17">
        <v>1.8</v>
      </c>
      <c r="P17">
        <v>25</v>
      </c>
      <c r="Q17" s="4"/>
      <c r="R17" s="4">
        <v>1</v>
      </c>
      <c r="S17" s="4">
        <v>1</v>
      </c>
      <c r="T17" s="4"/>
      <c r="U17" s="4">
        <f t="shared" si="0"/>
        <v>2.5</v>
      </c>
      <c r="V17" s="4">
        <f t="shared" si="1"/>
        <v>2.5</v>
      </c>
      <c r="W17" s="4">
        <f t="shared" si="2"/>
        <v>2.5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3"/>
        <v>25</v>
      </c>
      <c r="AG17" s="4">
        <f t="shared" si="6"/>
        <v>25</v>
      </c>
      <c r="AH17" s="4">
        <f t="shared" si="7"/>
        <v>25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44210</v>
      </c>
      <c r="B18" t="s">
        <v>212</v>
      </c>
      <c r="C18" t="s">
        <v>72</v>
      </c>
      <c r="D18">
        <v>13</v>
      </c>
      <c r="E18">
        <v>1</v>
      </c>
      <c r="F18">
        <v>1</v>
      </c>
      <c r="G18" t="s">
        <v>59</v>
      </c>
      <c r="H18" t="s">
        <v>60</v>
      </c>
      <c r="I18">
        <v>1.95E-2</v>
      </c>
      <c r="J18">
        <v>0.376</v>
      </c>
      <c r="K18">
        <v>2.5</v>
      </c>
      <c r="L18" t="s">
        <v>61</v>
      </c>
      <c r="M18" t="s">
        <v>62</v>
      </c>
      <c r="N18">
        <v>9.1700000000000004E-2</v>
      </c>
      <c r="O18">
        <v>1.45</v>
      </c>
      <c r="P18">
        <v>25</v>
      </c>
      <c r="Q18" s="4"/>
      <c r="R18" s="4">
        <v>1</v>
      </c>
      <c r="S18" s="4">
        <v>1</v>
      </c>
      <c r="T18" s="4"/>
      <c r="U18" s="4">
        <f t="shared" si="0"/>
        <v>2.5</v>
      </c>
      <c r="V18" s="4">
        <f t="shared" si="1"/>
        <v>2.5</v>
      </c>
      <c r="W18" s="4">
        <f t="shared" si="2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3"/>
        <v>25</v>
      </c>
      <c r="AG18" s="4">
        <f t="shared" si="6"/>
        <v>25</v>
      </c>
      <c r="AH18" s="4">
        <f t="shared" si="7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44210</v>
      </c>
      <c r="B19" t="s">
        <v>212</v>
      </c>
      <c r="C19" t="s">
        <v>14</v>
      </c>
      <c r="D19">
        <v>15</v>
      </c>
      <c r="E19">
        <v>1</v>
      </c>
      <c r="F19">
        <v>1</v>
      </c>
      <c r="G19" t="s">
        <v>59</v>
      </c>
      <c r="H19" t="s">
        <v>60</v>
      </c>
      <c r="I19">
        <v>1.83E-2</v>
      </c>
      <c r="J19">
        <v>0.3</v>
      </c>
      <c r="K19">
        <v>0</v>
      </c>
      <c r="L19" t="s">
        <v>61</v>
      </c>
      <c r="M19" t="s">
        <v>62</v>
      </c>
      <c r="N19">
        <v>6.6799999999999998E-2</v>
      </c>
      <c r="O19">
        <v>1.1200000000000001</v>
      </c>
      <c r="P19">
        <v>0</v>
      </c>
      <c r="Q19" s="4"/>
      <c r="R19" s="4">
        <v>1</v>
      </c>
      <c r="S19" s="4">
        <v>1</v>
      </c>
      <c r="T19" s="4"/>
      <c r="U19" s="4">
        <f t="shared" si="0"/>
        <v>0</v>
      </c>
      <c r="V19" s="4">
        <f t="shared" si="1"/>
        <v>0</v>
      </c>
      <c r="W19" s="4">
        <f t="shared" si="2"/>
        <v>0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3"/>
        <v>0</v>
      </c>
      <c r="AG19" s="4">
        <f t="shared" si="6"/>
        <v>0</v>
      </c>
      <c r="AH19" s="4">
        <f t="shared" si="7"/>
        <v>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44210</v>
      </c>
      <c r="B20" t="s">
        <v>212</v>
      </c>
      <c r="C20" t="s">
        <v>14</v>
      </c>
      <c r="D20">
        <v>15</v>
      </c>
      <c r="E20">
        <v>1</v>
      </c>
      <c r="F20">
        <v>1</v>
      </c>
      <c r="G20" t="s">
        <v>59</v>
      </c>
      <c r="H20" t="s">
        <v>60</v>
      </c>
      <c r="I20">
        <v>1.9599999999999999E-2</v>
      </c>
      <c r="J20">
        <v>0.33400000000000002</v>
      </c>
      <c r="K20">
        <v>0</v>
      </c>
      <c r="L20" t="s">
        <v>61</v>
      </c>
      <c r="M20" t="s">
        <v>62</v>
      </c>
      <c r="N20">
        <v>7.3099999999999998E-2</v>
      </c>
      <c r="O20">
        <v>1.21</v>
      </c>
      <c r="P20">
        <v>0</v>
      </c>
      <c r="Q20" s="4"/>
      <c r="R20" s="4">
        <v>1</v>
      </c>
      <c r="S20" s="4">
        <v>1</v>
      </c>
      <c r="T20" s="4"/>
      <c r="U20" s="4">
        <f t="shared" si="0"/>
        <v>0</v>
      </c>
      <c r="V20" s="4">
        <f t="shared" si="1"/>
        <v>0</v>
      </c>
      <c r="W20" s="4">
        <f t="shared" si="2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3"/>
        <v>0</v>
      </c>
      <c r="AG20" s="4">
        <f t="shared" si="6"/>
        <v>0</v>
      </c>
      <c r="AH20" s="4">
        <f t="shared" si="7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44210</v>
      </c>
      <c r="B21" t="s">
        <v>212</v>
      </c>
      <c r="C21" t="s">
        <v>251</v>
      </c>
      <c r="D21">
        <v>20</v>
      </c>
      <c r="E21">
        <v>1</v>
      </c>
      <c r="F21">
        <v>1</v>
      </c>
      <c r="G21" t="s">
        <v>59</v>
      </c>
      <c r="H21" t="s">
        <v>60</v>
      </c>
      <c r="I21">
        <v>2.18E-2</v>
      </c>
      <c r="J21">
        <v>0.41299999999999998</v>
      </c>
      <c r="K21">
        <v>3.59</v>
      </c>
      <c r="L21" t="s">
        <v>61</v>
      </c>
      <c r="M21" t="s">
        <v>62</v>
      </c>
      <c r="N21">
        <v>9.4600000000000004E-2</v>
      </c>
      <c r="O21">
        <v>1.54</v>
      </c>
      <c r="P21">
        <v>18.2</v>
      </c>
      <c r="Q21" s="4"/>
      <c r="R21" s="4">
        <v>1</v>
      </c>
      <c r="S21" s="4">
        <v>1</v>
      </c>
      <c r="T21" s="4"/>
      <c r="U21" s="4">
        <f t="shared" si="0"/>
        <v>3.59</v>
      </c>
      <c r="V21" s="4">
        <f t="shared" si="1"/>
        <v>3.59</v>
      </c>
      <c r="W21" s="4">
        <f t="shared" si="2"/>
        <v>3.59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3"/>
        <v>18.2</v>
      </c>
      <c r="AG21" s="4">
        <f t="shared" si="6"/>
        <v>18.2</v>
      </c>
      <c r="AH21" s="4">
        <f t="shared" si="7"/>
        <v>18.2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44210</v>
      </c>
      <c r="B22" t="s">
        <v>212</v>
      </c>
      <c r="C22" t="s">
        <v>251</v>
      </c>
      <c r="D22">
        <v>21</v>
      </c>
      <c r="E22">
        <v>1</v>
      </c>
      <c r="F22">
        <v>1</v>
      </c>
      <c r="G22" t="s">
        <v>59</v>
      </c>
      <c r="H22" t="s">
        <v>60</v>
      </c>
      <c r="I22">
        <v>1.9400000000000001E-2</v>
      </c>
      <c r="J22">
        <v>0.23200000000000001</v>
      </c>
      <c r="K22">
        <v>-2.2799999999999998</v>
      </c>
      <c r="L22" t="s">
        <v>61</v>
      </c>
      <c r="M22" t="s">
        <v>62</v>
      </c>
      <c r="N22">
        <v>0.16600000000000001</v>
      </c>
      <c r="O22">
        <v>2.52</v>
      </c>
      <c r="P22">
        <v>88.4</v>
      </c>
      <c r="Q22" s="4"/>
      <c r="R22" s="4">
        <v>1</v>
      </c>
      <c r="S22" s="4">
        <v>1</v>
      </c>
      <c r="T22" s="4"/>
      <c r="U22" s="4">
        <f t="shared" si="0"/>
        <v>-2.2799999999999998</v>
      </c>
      <c r="V22" s="4">
        <f t="shared" si="1"/>
        <v>-2.2799999999999998</v>
      </c>
      <c r="W22" s="4">
        <f t="shared" si="2"/>
        <v>-2.2799999999999998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3"/>
        <v>88.4</v>
      </c>
      <c r="AG22" s="4">
        <f t="shared" si="6"/>
        <v>88.4</v>
      </c>
      <c r="AH22" s="4">
        <f t="shared" si="7"/>
        <v>88.4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44210</v>
      </c>
      <c r="B23" t="s">
        <v>212</v>
      </c>
      <c r="C23" t="s">
        <v>251</v>
      </c>
      <c r="D23">
        <v>22</v>
      </c>
      <c r="E23">
        <v>1</v>
      </c>
      <c r="F23">
        <v>1</v>
      </c>
      <c r="G23" t="s">
        <v>59</v>
      </c>
      <c r="H23" t="s">
        <v>60</v>
      </c>
      <c r="I23">
        <v>2.23E-2</v>
      </c>
      <c r="J23">
        <v>0.35799999999999998</v>
      </c>
      <c r="K23">
        <v>1.81</v>
      </c>
      <c r="L23" t="s">
        <v>61</v>
      </c>
      <c r="M23" t="s">
        <v>62</v>
      </c>
      <c r="N23">
        <v>9.64E-2</v>
      </c>
      <c r="O23">
        <v>1.52</v>
      </c>
      <c r="P23">
        <v>16.600000000000001</v>
      </c>
      <c r="Q23" s="4"/>
      <c r="R23" s="4">
        <v>1</v>
      </c>
      <c r="S23" s="4">
        <v>1</v>
      </c>
      <c r="T23" s="4"/>
      <c r="U23" s="4">
        <f t="shared" si="0"/>
        <v>1.81</v>
      </c>
      <c r="V23" s="4">
        <f t="shared" si="1"/>
        <v>1.81</v>
      </c>
      <c r="W23" s="4">
        <f t="shared" si="2"/>
        <v>1.81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3"/>
        <v>16.600000000000001</v>
      </c>
      <c r="AG23" s="4">
        <f t="shared" si="6"/>
        <v>16.600000000000001</v>
      </c>
      <c r="AH23" s="4">
        <f t="shared" si="7"/>
        <v>16.600000000000001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44210</v>
      </c>
      <c r="B24" t="s">
        <v>212</v>
      </c>
      <c r="C24" t="s">
        <v>251</v>
      </c>
      <c r="D24">
        <v>23</v>
      </c>
      <c r="E24">
        <v>1</v>
      </c>
      <c r="F24">
        <v>1</v>
      </c>
      <c r="G24" t="s">
        <v>59</v>
      </c>
      <c r="H24" t="s">
        <v>60</v>
      </c>
      <c r="I24">
        <v>2.35E-2</v>
      </c>
      <c r="J24">
        <v>0.40100000000000002</v>
      </c>
      <c r="K24">
        <v>3.2</v>
      </c>
      <c r="L24" t="s">
        <v>61</v>
      </c>
      <c r="M24" t="s">
        <v>62</v>
      </c>
      <c r="N24">
        <v>7.6499999999999999E-2</v>
      </c>
      <c r="O24">
        <v>1.41</v>
      </c>
      <c r="P24">
        <v>9.1</v>
      </c>
      <c r="Q24" s="4"/>
      <c r="R24" s="4">
        <v>1</v>
      </c>
      <c r="S24" s="4">
        <v>1</v>
      </c>
      <c r="T24" s="4"/>
      <c r="U24" s="4">
        <f t="shared" ref="U24:U87" si="8">K24</f>
        <v>3.2</v>
      </c>
      <c r="V24" s="4">
        <f t="shared" ref="V24:V87" si="9">IF(R24=1,U24,(U24-6.8))</f>
        <v>3.2</v>
      </c>
      <c r="W24" s="4">
        <f t="shared" ref="W24:W87" si="10">IF(R24=1,U24,(V24*R24))</f>
        <v>3.2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3"/>
        <v>9.1</v>
      </c>
      <c r="AG24" s="4">
        <f t="shared" si="6"/>
        <v>9.1</v>
      </c>
      <c r="AH24" s="4">
        <f t="shared" si="7"/>
        <v>9.1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44210</v>
      </c>
      <c r="B25" t="s">
        <v>212</v>
      </c>
      <c r="C25" t="s">
        <v>251</v>
      </c>
      <c r="D25">
        <v>24</v>
      </c>
      <c r="E25">
        <v>1</v>
      </c>
      <c r="F25">
        <v>1</v>
      </c>
      <c r="G25" t="s">
        <v>59</v>
      </c>
      <c r="H25" t="s">
        <v>60</v>
      </c>
      <c r="I25">
        <v>2.18E-2</v>
      </c>
      <c r="J25">
        <v>0.376</v>
      </c>
      <c r="K25">
        <v>2.38</v>
      </c>
      <c r="L25" t="s">
        <v>61</v>
      </c>
      <c r="M25" t="s">
        <v>62</v>
      </c>
      <c r="N25">
        <v>7.3800000000000004E-2</v>
      </c>
      <c r="O25">
        <v>1.17</v>
      </c>
      <c r="P25">
        <v>-7.93</v>
      </c>
      <c r="Q25" s="4"/>
      <c r="R25" s="4">
        <v>1</v>
      </c>
      <c r="S25" s="4">
        <v>1</v>
      </c>
      <c r="T25" s="4"/>
      <c r="U25" s="4">
        <f t="shared" si="8"/>
        <v>2.38</v>
      </c>
      <c r="V25" s="4">
        <f t="shared" si="9"/>
        <v>2.38</v>
      </c>
      <c r="W25" s="4">
        <f t="shared" si="10"/>
        <v>2.38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3"/>
        <v>-7.93</v>
      </c>
      <c r="AG25" s="4">
        <f t="shared" si="6"/>
        <v>-7.93</v>
      </c>
      <c r="AH25" s="4">
        <f t="shared" si="7"/>
        <v>-7.93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44210</v>
      </c>
      <c r="B26" t="s">
        <v>212</v>
      </c>
      <c r="C26" t="s">
        <v>252</v>
      </c>
      <c r="D26">
        <v>25</v>
      </c>
      <c r="E26">
        <v>1</v>
      </c>
      <c r="F26">
        <v>1</v>
      </c>
      <c r="G26" t="s">
        <v>59</v>
      </c>
      <c r="H26" t="s">
        <v>60</v>
      </c>
      <c r="I26">
        <v>7.8799999999999995E-2</v>
      </c>
      <c r="J26">
        <v>1.63</v>
      </c>
      <c r="K26">
        <v>42</v>
      </c>
      <c r="L26" t="s">
        <v>61</v>
      </c>
      <c r="M26" t="s">
        <v>62</v>
      </c>
      <c r="N26">
        <v>0.48499999999999999</v>
      </c>
      <c r="O26">
        <v>7.01</v>
      </c>
      <c r="P26">
        <v>402</v>
      </c>
      <c r="Q26" s="4"/>
      <c r="R26" s="4">
        <v>1</v>
      </c>
      <c r="S26" s="4">
        <v>1</v>
      </c>
      <c r="T26" s="4"/>
      <c r="U26" s="4">
        <f t="shared" si="8"/>
        <v>42</v>
      </c>
      <c r="V26" s="4">
        <f t="shared" si="9"/>
        <v>42</v>
      </c>
      <c r="W26" s="4">
        <f t="shared" si="10"/>
        <v>42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3"/>
        <v>402</v>
      </c>
      <c r="AG26" s="4">
        <f t="shared" si="6"/>
        <v>402</v>
      </c>
      <c r="AH26" s="4">
        <f t="shared" si="7"/>
        <v>402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44210</v>
      </c>
      <c r="B27" t="s">
        <v>212</v>
      </c>
      <c r="C27" t="s">
        <v>252</v>
      </c>
      <c r="D27">
        <v>26</v>
      </c>
      <c r="E27">
        <v>1</v>
      </c>
      <c r="F27">
        <v>1</v>
      </c>
      <c r="G27" t="s">
        <v>59</v>
      </c>
      <c r="H27" t="s">
        <v>60</v>
      </c>
      <c r="I27">
        <v>7.6399999999999996E-2</v>
      </c>
      <c r="J27">
        <v>1.6</v>
      </c>
      <c r="K27">
        <v>41.2</v>
      </c>
      <c r="L27" t="s">
        <v>61</v>
      </c>
      <c r="M27" t="s">
        <v>62</v>
      </c>
      <c r="N27">
        <v>0.47399999999999998</v>
      </c>
      <c r="O27">
        <v>6.82</v>
      </c>
      <c r="P27">
        <v>389</v>
      </c>
      <c r="Q27" s="4"/>
      <c r="R27" s="4">
        <v>1</v>
      </c>
      <c r="S27" s="4">
        <v>1</v>
      </c>
      <c r="T27" s="4"/>
      <c r="U27" s="4">
        <f t="shared" si="8"/>
        <v>41.2</v>
      </c>
      <c r="V27" s="4">
        <f t="shared" si="9"/>
        <v>41.2</v>
      </c>
      <c r="W27" s="4">
        <f t="shared" si="10"/>
        <v>41.2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3"/>
        <v>389</v>
      </c>
      <c r="AG27" s="4">
        <f t="shared" si="6"/>
        <v>389</v>
      </c>
      <c r="AH27" s="4">
        <f t="shared" si="7"/>
        <v>389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44210</v>
      </c>
      <c r="B28" t="s">
        <v>212</v>
      </c>
      <c r="C28" t="s">
        <v>252</v>
      </c>
      <c r="D28">
        <v>27</v>
      </c>
      <c r="E28">
        <v>1</v>
      </c>
      <c r="F28">
        <v>1</v>
      </c>
      <c r="G28" t="s">
        <v>59</v>
      </c>
      <c r="H28" t="s">
        <v>60</v>
      </c>
      <c r="I28">
        <v>7.7499999999999999E-2</v>
      </c>
      <c r="J28">
        <v>1.61</v>
      </c>
      <c r="K28">
        <v>41.6</v>
      </c>
      <c r="L28" t="s">
        <v>61</v>
      </c>
      <c r="M28" t="s">
        <v>62</v>
      </c>
      <c r="N28">
        <v>0.495</v>
      </c>
      <c r="O28">
        <v>7.14</v>
      </c>
      <c r="P28">
        <v>411</v>
      </c>
      <c r="Q28" s="4"/>
      <c r="R28" s="4">
        <v>1</v>
      </c>
      <c r="S28" s="4">
        <v>1</v>
      </c>
      <c r="T28" s="4"/>
      <c r="U28" s="4">
        <f t="shared" si="8"/>
        <v>41.6</v>
      </c>
      <c r="V28" s="4">
        <f t="shared" si="9"/>
        <v>41.6</v>
      </c>
      <c r="W28" s="4">
        <f t="shared" si="10"/>
        <v>41.6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3"/>
        <v>411</v>
      </c>
      <c r="AG28" s="4">
        <f t="shared" si="6"/>
        <v>411</v>
      </c>
      <c r="AH28" s="4">
        <f t="shared" si="7"/>
        <v>411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>
        <v>44210</v>
      </c>
      <c r="B29" t="s">
        <v>212</v>
      </c>
      <c r="C29" t="s">
        <v>252</v>
      </c>
      <c r="D29">
        <v>28</v>
      </c>
      <c r="E29">
        <v>1</v>
      </c>
      <c r="F29">
        <v>1</v>
      </c>
      <c r="G29" t="s">
        <v>59</v>
      </c>
      <c r="H29" t="s">
        <v>60</v>
      </c>
      <c r="I29">
        <v>7.5499999999999998E-2</v>
      </c>
      <c r="J29">
        <v>1.61</v>
      </c>
      <c r="K29">
        <v>41.6</v>
      </c>
      <c r="L29" t="s">
        <v>61</v>
      </c>
      <c r="M29" t="s">
        <v>62</v>
      </c>
      <c r="N29">
        <v>0.48799999999999999</v>
      </c>
      <c r="O29">
        <v>7.07</v>
      </c>
      <c r="P29">
        <v>407</v>
      </c>
      <c r="Q29" s="4"/>
      <c r="R29" s="4">
        <v>1</v>
      </c>
      <c r="S29" s="4">
        <v>1</v>
      </c>
      <c r="T29" s="4"/>
      <c r="U29" s="4">
        <f t="shared" si="8"/>
        <v>41.6</v>
      </c>
      <c r="V29" s="4">
        <f t="shared" si="9"/>
        <v>41.6</v>
      </c>
      <c r="W29" s="4">
        <f t="shared" si="10"/>
        <v>41.6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3"/>
        <v>407</v>
      </c>
      <c r="AG29" s="4">
        <f t="shared" si="6"/>
        <v>407</v>
      </c>
      <c r="AH29" s="4">
        <f t="shared" si="7"/>
        <v>407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44210</v>
      </c>
      <c r="B30" t="s">
        <v>212</v>
      </c>
      <c r="C30" t="s">
        <v>252</v>
      </c>
      <c r="D30">
        <v>29</v>
      </c>
      <c r="E30">
        <v>1</v>
      </c>
      <c r="F30">
        <v>1</v>
      </c>
      <c r="G30" t="s">
        <v>59</v>
      </c>
      <c r="H30" t="s">
        <v>60</v>
      </c>
      <c r="I30">
        <v>7.5899999999999995E-2</v>
      </c>
      <c r="J30">
        <v>1.6</v>
      </c>
      <c r="K30">
        <v>41.1</v>
      </c>
      <c r="L30" t="s">
        <v>61</v>
      </c>
      <c r="M30" t="s">
        <v>62</v>
      </c>
      <c r="N30">
        <v>0.505</v>
      </c>
      <c r="O30">
        <v>7.24</v>
      </c>
      <c r="P30">
        <v>418</v>
      </c>
      <c r="Q30" s="4"/>
      <c r="R30" s="4">
        <v>1</v>
      </c>
      <c r="S30" s="4">
        <v>1</v>
      </c>
      <c r="T30" s="4"/>
      <c r="U30" s="4">
        <f t="shared" si="8"/>
        <v>41.1</v>
      </c>
      <c r="V30" s="4">
        <f t="shared" si="9"/>
        <v>41.1</v>
      </c>
      <c r="W30" s="4">
        <f t="shared" si="10"/>
        <v>41.1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3"/>
        <v>418</v>
      </c>
      <c r="AG30" s="4">
        <f t="shared" si="6"/>
        <v>418</v>
      </c>
      <c r="AH30" s="4">
        <f t="shared" si="7"/>
        <v>418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44210</v>
      </c>
      <c r="B31" t="s">
        <v>212</v>
      </c>
      <c r="C31" t="s">
        <v>242</v>
      </c>
      <c r="D31">
        <v>30</v>
      </c>
      <c r="E31">
        <v>1</v>
      </c>
      <c r="F31">
        <v>1</v>
      </c>
      <c r="G31" t="s">
        <v>59</v>
      </c>
      <c r="H31" t="s">
        <v>60</v>
      </c>
      <c r="I31">
        <v>4.48E-2</v>
      </c>
      <c r="J31">
        <v>1.04</v>
      </c>
      <c r="K31">
        <v>23.5</v>
      </c>
      <c r="L31" t="s">
        <v>61</v>
      </c>
      <c r="M31" t="s">
        <v>62</v>
      </c>
      <c r="N31">
        <v>0.314</v>
      </c>
      <c r="O31">
        <v>4.62</v>
      </c>
      <c r="P31">
        <v>237</v>
      </c>
      <c r="Q31" s="4"/>
      <c r="R31" s="4">
        <v>1</v>
      </c>
      <c r="S31" s="4">
        <v>1</v>
      </c>
      <c r="T31" s="4"/>
      <c r="U31" s="4">
        <f t="shared" si="8"/>
        <v>23.5</v>
      </c>
      <c r="V31" s="4">
        <f t="shared" si="9"/>
        <v>23.5</v>
      </c>
      <c r="W31" s="4">
        <f t="shared" si="10"/>
        <v>23.5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3"/>
        <v>237</v>
      </c>
      <c r="AG31" s="4">
        <f t="shared" si="6"/>
        <v>237</v>
      </c>
      <c r="AH31" s="4">
        <f t="shared" si="7"/>
        <v>237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44210</v>
      </c>
      <c r="B32" t="s">
        <v>212</v>
      </c>
      <c r="C32" t="s">
        <v>242</v>
      </c>
      <c r="D32">
        <v>31</v>
      </c>
      <c r="E32">
        <v>1</v>
      </c>
      <c r="F32">
        <v>1</v>
      </c>
      <c r="G32" t="s">
        <v>59</v>
      </c>
      <c r="H32" t="s">
        <v>60</v>
      </c>
      <c r="I32">
        <v>4.6800000000000001E-2</v>
      </c>
      <c r="J32">
        <v>1.0900000000000001</v>
      </c>
      <c r="K32">
        <v>25.1</v>
      </c>
      <c r="L32" t="s">
        <v>61</v>
      </c>
      <c r="M32" t="s">
        <v>62</v>
      </c>
      <c r="N32">
        <v>0.32</v>
      </c>
      <c r="O32">
        <v>4.67</v>
      </c>
      <c r="P32">
        <v>241</v>
      </c>
      <c r="Q32" s="4"/>
      <c r="R32" s="4">
        <v>1</v>
      </c>
      <c r="S32" s="4">
        <v>1</v>
      </c>
      <c r="T32" s="4"/>
      <c r="U32" s="4">
        <f t="shared" si="8"/>
        <v>25.1</v>
      </c>
      <c r="V32" s="4">
        <f t="shared" si="9"/>
        <v>25.1</v>
      </c>
      <c r="W32" s="4">
        <f t="shared" si="10"/>
        <v>25.1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3"/>
        <v>241</v>
      </c>
      <c r="AG32" s="4">
        <f t="shared" si="6"/>
        <v>241</v>
      </c>
      <c r="AH32" s="4">
        <f t="shared" si="7"/>
        <v>241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44210</v>
      </c>
      <c r="B33" t="s">
        <v>212</v>
      </c>
      <c r="C33" t="s">
        <v>242</v>
      </c>
      <c r="D33">
        <v>32</v>
      </c>
      <c r="E33">
        <v>1</v>
      </c>
      <c r="F33">
        <v>1</v>
      </c>
      <c r="G33" t="s">
        <v>59</v>
      </c>
      <c r="H33" t="s">
        <v>60</v>
      </c>
      <c r="I33">
        <v>5.4300000000000001E-2</v>
      </c>
      <c r="J33">
        <v>1.33</v>
      </c>
      <c r="K33">
        <v>32.700000000000003</v>
      </c>
      <c r="L33" t="s">
        <v>61</v>
      </c>
      <c r="M33" t="s">
        <v>62</v>
      </c>
      <c r="N33">
        <v>0.32</v>
      </c>
      <c r="O33">
        <v>4.67</v>
      </c>
      <c r="P33">
        <v>240</v>
      </c>
      <c r="Q33" s="4"/>
      <c r="R33" s="4">
        <v>1</v>
      </c>
      <c r="S33" s="4">
        <v>1</v>
      </c>
      <c r="T33" s="4"/>
      <c r="U33" s="4">
        <f t="shared" si="8"/>
        <v>32.700000000000003</v>
      </c>
      <c r="V33" s="4">
        <f t="shared" si="9"/>
        <v>32.700000000000003</v>
      </c>
      <c r="W33" s="4">
        <f t="shared" si="10"/>
        <v>32.700000000000003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3"/>
        <v>240</v>
      </c>
      <c r="AG33" s="4">
        <f t="shared" si="6"/>
        <v>240</v>
      </c>
      <c r="AH33" s="4">
        <f t="shared" si="7"/>
        <v>240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44210</v>
      </c>
      <c r="B34" t="s">
        <v>212</v>
      </c>
      <c r="C34" t="s">
        <v>242</v>
      </c>
      <c r="D34">
        <v>33</v>
      </c>
      <c r="E34">
        <v>1</v>
      </c>
      <c r="F34">
        <v>1</v>
      </c>
      <c r="G34" t="s">
        <v>59</v>
      </c>
      <c r="H34" t="s">
        <v>60</v>
      </c>
      <c r="I34">
        <v>4.9799999999999997E-2</v>
      </c>
      <c r="J34">
        <v>1.1200000000000001</v>
      </c>
      <c r="K34">
        <v>26.2</v>
      </c>
      <c r="L34" t="s">
        <v>61</v>
      </c>
      <c r="M34" t="s">
        <v>62</v>
      </c>
      <c r="N34">
        <v>0.38800000000000001</v>
      </c>
      <c r="O34">
        <v>5.61</v>
      </c>
      <c r="P34">
        <v>306</v>
      </c>
      <c r="Q34" s="4"/>
      <c r="R34" s="4">
        <v>1</v>
      </c>
      <c r="S34" s="4">
        <v>1</v>
      </c>
      <c r="T34" s="4"/>
      <c r="U34" s="4">
        <f t="shared" si="8"/>
        <v>26.2</v>
      </c>
      <c r="V34" s="4">
        <f t="shared" si="9"/>
        <v>26.2</v>
      </c>
      <c r="W34" s="4">
        <f t="shared" si="10"/>
        <v>26.2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si="3"/>
        <v>306</v>
      </c>
      <c r="AG34" s="4">
        <f t="shared" si="6"/>
        <v>306</v>
      </c>
      <c r="AH34" s="4">
        <f t="shared" si="7"/>
        <v>306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44210</v>
      </c>
      <c r="B35" t="s">
        <v>212</v>
      </c>
      <c r="C35" t="s">
        <v>242</v>
      </c>
      <c r="D35">
        <v>34</v>
      </c>
      <c r="E35">
        <v>1</v>
      </c>
      <c r="F35">
        <v>1</v>
      </c>
      <c r="G35" t="s">
        <v>59</v>
      </c>
      <c r="H35" t="s">
        <v>60</v>
      </c>
      <c r="I35">
        <v>4.4600000000000001E-2</v>
      </c>
      <c r="J35">
        <v>1.05</v>
      </c>
      <c r="K35">
        <v>23.8</v>
      </c>
      <c r="L35" t="s">
        <v>61</v>
      </c>
      <c r="M35" t="s">
        <v>62</v>
      </c>
      <c r="N35">
        <v>0.35</v>
      </c>
      <c r="O35">
        <v>5.12</v>
      </c>
      <c r="P35">
        <v>272</v>
      </c>
      <c r="Q35" s="4"/>
      <c r="R35" s="4">
        <v>1</v>
      </c>
      <c r="S35" s="4">
        <v>1</v>
      </c>
      <c r="T35" s="4"/>
      <c r="U35" s="4">
        <f t="shared" si="8"/>
        <v>23.8</v>
      </c>
      <c r="V35" s="4">
        <f t="shared" si="9"/>
        <v>23.8</v>
      </c>
      <c r="W35" s="4">
        <f t="shared" si="10"/>
        <v>23.8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3"/>
        <v>272</v>
      </c>
      <c r="AG35" s="4">
        <f t="shared" si="6"/>
        <v>272</v>
      </c>
      <c r="AH35" s="4">
        <f t="shared" si="7"/>
        <v>272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44210</v>
      </c>
      <c r="B36" t="s">
        <v>212</v>
      </c>
      <c r="C36" t="s">
        <v>51</v>
      </c>
      <c r="D36" t="s">
        <v>213</v>
      </c>
      <c r="E36">
        <v>1</v>
      </c>
      <c r="F36">
        <v>1</v>
      </c>
      <c r="G36" t="s">
        <v>59</v>
      </c>
      <c r="H36" t="s">
        <v>60</v>
      </c>
      <c r="I36">
        <v>3.37</v>
      </c>
      <c r="J36">
        <v>20.8</v>
      </c>
      <c r="K36">
        <v>473</v>
      </c>
      <c r="L36" t="s">
        <v>61</v>
      </c>
      <c r="M36" t="s">
        <v>62</v>
      </c>
      <c r="N36">
        <v>5.8500000000000002E-3</v>
      </c>
      <c r="O36">
        <v>-6.8500000000000005E-2</v>
      </c>
      <c r="P36">
        <v>-98.1</v>
      </c>
      <c r="Q36" s="4"/>
      <c r="R36" s="4">
        <v>1</v>
      </c>
      <c r="S36" s="4">
        <v>3</v>
      </c>
      <c r="T36" s="4" t="s">
        <v>241</v>
      </c>
      <c r="U36" s="4">
        <f t="shared" si="8"/>
        <v>473</v>
      </c>
      <c r="V36" s="4">
        <f t="shared" si="9"/>
        <v>473</v>
      </c>
      <c r="W36" s="4">
        <f t="shared" si="10"/>
        <v>473</v>
      </c>
      <c r="X36" s="5"/>
      <c r="Y36" s="5"/>
      <c r="Z36" s="4"/>
      <c r="AA36" s="4"/>
      <c r="AB36" s="5"/>
      <c r="AC36" s="5"/>
      <c r="AD36" s="4">
        <v>3</v>
      </c>
      <c r="AE36" s="4" t="s">
        <v>241</v>
      </c>
      <c r="AF36" s="4">
        <f t="shared" si="3"/>
        <v>-98.1</v>
      </c>
      <c r="AG36" s="4">
        <f t="shared" si="6"/>
        <v>-98.1</v>
      </c>
      <c r="AH36" s="4">
        <f t="shared" si="7"/>
        <v>-98.1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44210</v>
      </c>
      <c r="B37" t="s">
        <v>212</v>
      </c>
      <c r="C37" t="s">
        <v>65</v>
      </c>
      <c r="D37" t="s">
        <v>11</v>
      </c>
      <c r="E37">
        <v>1</v>
      </c>
      <c r="F37">
        <v>1</v>
      </c>
      <c r="G37" t="s">
        <v>59</v>
      </c>
      <c r="H37" t="s">
        <v>60</v>
      </c>
      <c r="I37">
        <v>0.124</v>
      </c>
      <c r="J37">
        <v>1.49</v>
      </c>
      <c r="K37">
        <v>37.799999999999997</v>
      </c>
      <c r="L37" t="s">
        <v>61</v>
      </c>
      <c r="M37" t="s">
        <v>62</v>
      </c>
      <c r="N37">
        <v>4.4099999999999999E-3</v>
      </c>
      <c r="O37">
        <v>6.88E-2</v>
      </c>
      <c r="P37">
        <v>-88.1</v>
      </c>
      <c r="Q37" s="4"/>
      <c r="R37" s="4">
        <v>1</v>
      </c>
      <c r="S37" s="4">
        <v>3</v>
      </c>
      <c r="T37" s="4" t="s">
        <v>241</v>
      </c>
      <c r="U37" s="4">
        <f t="shared" si="8"/>
        <v>37.799999999999997</v>
      </c>
      <c r="V37" s="4">
        <f t="shared" si="9"/>
        <v>37.799999999999997</v>
      </c>
      <c r="W37" s="4">
        <f t="shared" si="10"/>
        <v>37.799999999999997</v>
      </c>
      <c r="X37" s="4"/>
      <c r="Y37" s="4"/>
      <c r="Z37" s="4"/>
      <c r="AA37" s="4"/>
      <c r="AB37" s="5"/>
      <c r="AC37" s="5"/>
      <c r="AD37" s="4">
        <v>3</v>
      </c>
      <c r="AE37" s="4" t="s">
        <v>241</v>
      </c>
      <c r="AF37" s="4">
        <f t="shared" si="3"/>
        <v>-88.1</v>
      </c>
      <c r="AG37" s="4">
        <f t="shared" si="6"/>
        <v>-88.1</v>
      </c>
      <c r="AH37" s="4">
        <f t="shared" si="7"/>
        <v>-88.1</v>
      </c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44210</v>
      </c>
      <c r="B38" t="s">
        <v>212</v>
      </c>
      <c r="C38" t="s">
        <v>90</v>
      </c>
      <c r="D38">
        <v>35</v>
      </c>
      <c r="E38">
        <v>1</v>
      </c>
      <c r="F38">
        <v>1</v>
      </c>
      <c r="G38" t="s">
        <v>59</v>
      </c>
      <c r="H38" t="s">
        <v>60</v>
      </c>
      <c r="I38">
        <v>6.2799999999999995E-2</v>
      </c>
      <c r="J38">
        <v>1.33</v>
      </c>
      <c r="K38">
        <v>32.6</v>
      </c>
      <c r="L38" t="s">
        <v>61</v>
      </c>
      <c r="M38" t="s">
        <v>62</v>
      </c>
      <c r="N38">
        <v>0.36399999999999999</v>
      </c>
      <c r="O38">
        <v>5.2</v>
      </c>
      <c r="P38">
        <v>278</v>
      </c>
      <c r="Q38" s="4"/>
      <c r="R38" s="4">
        <v>1</v>
      </c>
      <c r="S38" s="4">
        <v>1</v>
      </c>
      <c r="T38" s="4"/>
      <c r="U38" s="4">
        <f t="shared" si="8"/>
        <v>32.6</v>
      </c>
      <c r="V38" s="4">
        <f t="shared" si="9"/>
        <v>32.6</v>
      </c>
      <c r="W38" s="4">
        <f t="shared" si="10"/>
        <v>32.6</v>
      </c>
      <c r="X38" s="4"/>
      <c r="Y38" s="4"/>
      <c r="Z38" s="4"/>
      <c r="AA38" s="4"/>
      <c r="AB38" s="5"/>
      <c r="AC38" s="5"/>
      <c r="AD38" s="4">
        <v>1</v>
      </c>
      <c r="AE38" s="4"/>
      <c r="AF38" s="4">
        <f t="shared" si="3"/>
        <v>278</v>
      </c>
      <c r="AG38" s="4">
        <f t="shared" si="6"/>
        <v>278</v>
      </c>
      <c r="AH38" s="4">
        <f t="shared" si="7"/>
        <v>278</v>
      </c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44210</v>
      </c>
      <c r="B39" t="s">
        <v>212</v>
      </c>
      <c r="C39" t="s">
        <v>91</v>
      </c>
      <c r="D39">
        <v>36</v>
      </c>
      <c r="E39">
        <v>1</v>
      </c>
      <c r="F39">
        <v>1</v>
      </c>
      <c r="G39" t="s">
        <v>59</v>
      </c>
      <c r="H39" t="s">
        <v>60</v>
      </c>
      <c r="I39">
        <v>6.1100000000000002E-2</v>
      </c>
      <c r="J39">
        <v>1.33</v>
      </c>
      <c r="K39">
        <v>32.9</v>
      </c>
      <c r="L39" t="s">
        <v>61</v>
      </c>
      <c r="M39" t="s">
        <v>62</v>
      </c>
      <c r="N39">
        <v>0.52700000000000002</v>
      </c>
      <c r="O39">
        <v>7.55</v>
      </c>
      <c r="P39">
        <v>440</v>
      </c>
      <c r="Q39" s="4"/>
      <c r="R39" s="4">
        <v>1</v>
      </c>
      <c r="S39" s="4">
        <v>1</v>
      </c>
      <c r="T39" s="4"/>
      <c r="U39" s="4">
        <f t="shared" si="8"/>
        <v>32.9</v>
      </c>
      <c r="V39" s="4">
        <f t="shared" si="9"/>
        <v>32.9</v>
      </c>
      <c r="W39" s="4">
        <f t="shared" si="10"/>
        <v>32.9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si="3"/>
        <v>440</v>
      </c>
      <c r="AG39" s="4">
        <f t="shared" si="6"/>
        <v>440</v>
      </c>
      <c r="AH39" s="4">
        <f t="shared" si="7"/>
        <v>440</v>
      </c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44210</v>
      </c>
      <c r="B40" t="s">
        <v>212</v>
      </c>
      <c r="C40" t="s">
        <v>92</v>
      </c>
      <c r="D40">
        <v>37</v>
      </c>
      <c r="E40">
        <v>1</v>
      </c>
      <c r="F40">
        <v>1</v>
      </c>
      <c r="G40" t="s">
        <v>59</v>
      </c>
      <c r="H40" t="s">
        <v>60</v>
      </c>
      <c r="I40">
        <v>8.0600000000000005E-2</v>
      </c>
      <c r="J40">
        <v>1.69</v>
      </c>
      <c r="K40">
        <v>44.1</v>
      </c>
      <c r="L40" t="s">
        <v>61</v>
      </c>
      <c r="M40" t="s">
        <v>62</v>
      </c>
      <c r="N40">
        <v>0.71799999999999997</v>
      </c>
      <c r="O40">
        <v>10.3</v>
      </c>
      <c r="P40">
        <v>621</v>
      </c>
      <c r="Q40" s="4"/>
      <c r="R40" s="4">
        <v>1</v>
      </c>
      <c r="S40" s="4">
        <v>1</v>
      </c>
      <c r="T40" s="4"/>
      <c r="U40" s="4">
        <f t="shared" si="8"/>
        <v>44.1</v>
      </c>
      <c r="V40" s="4">
        <f t="shared" si="9"/>
        <v>44.1</v>
      </c>
      <c r="W40" s="4">
        <f t="shared" si="10"/>
        <v>44.1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3"/>
        <v>621</v>
      </c>
      <c r="AG40" s="4">
        <f t="shared" si="6"/>
        <v>621</v>
      </c>
      <c r="AH40" s="4">
        <f t="shared" si="7"/>
        <v>621</v>
      </c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44210</v>
      </c>
      <c r="B41" t="s">
        <v>212</v>
      </c>
      <c r="C41" t="s">
        <v>93</v>
      </c>
      <c r="D41">
        <v>38</v>
      </c>
      <c r="E41">
        <v>1</v>
      </c>
      <c r="F41">
        <v>1</v>
      </c>
      <c r="G41" t="s">
        <v>59</v>
      </c>
      <c r="H41" t="s">
        <v>60</v>
      </c>
      <c r="I41">
        <v>4.8000000000000001E-2</v>
      </c>
      <c r="J41">
        <v>1.06</v>
      </c>
      <c r="K41">
        <v>24.4</v>
      </c>
      <c r="L41" t="s">
        <v>61</v>
      </c>
      <c r="M41" t="s">
        <v>62</v>
      </c>
      <c r="N41">
        <v>0.27</v>
      </c>
      <c r="O41">
        <v>3.96</v>
      </c>
      <c r="P41">
        <v>190</v>
      </c>
      <c r="Q41" s="4"/>
      <c r="R41" s="4">
        <v>1</v>
      </c>
      <c r="S41" s="4">
        <v>1</v>
      </c>
      <c r="T41" s="4"/>
      <c r="U41" s="4">
        <f t="shared" si="8"/>
        <v>24.4</v>
      </c>
      <c r="V41" s="4">
        <f t="shared" si="9"/>
        <v>24.4</v>
      </c>
      <c r="W41" s="4">
        <f t="shared" si="10"/>
        <v>24.4</v>
      </c>
      <c r="X41" s="5"/>
      <c r="Y41" s="5"/>
      <c r="Z41" s="4"/>
      <c r="AA41" s="4"/>
      <c r="AB41" s="5"/>
      <c r="AC41" s="5"/>
      <c r="AD41" s="4">
        <v>1</v>
      </c>
      <c r="AE41" s="4"/>
      <c r="AF41" s="4">
        <f t="shared" si="3"/>
        <v>190</v>
      </c>
      <c r="AG41" s="4">
        <f t="shared" si="6"/>
        <v>190</v>
      </c>
      <c r="AH41" s="4">
        <f t="shared" si="7"/>
        <v>190</v>
      </c>
      <c r="AI41" s="5"/>
      <c r="AJ41" s="5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44210</v>
      </c>
      <c r="B42" t="s">
        <v>212</v>
      </c>
      <c r="C42" t="s">
        <v>94</v>
      </c>
      <c r="D42">
        <v>39</v>
      </c>
      <c r="E42">
        <v>1</v>
      </c>
      <c r="F42">
        <v>1</v>
      </c>
      <c r="G42" t="s">
        <v>59</v>
      </c>
      <c r="H42" t="s">
        <v>60</v>
      </c>
      <c r="I42">
        <v>5.5899999999999998E-2</v>
      </c>
      <c r="J42">
        <v>1.22</v>
      </c>
      <c r="K42">
        <v>29.4</v>
      </c>
      <c r="L42" t="s">
        <v>61</v>
      </c>
      <c r="M42" t="s">
        <v>62</v>
      </c>
      <c r="N42">
        <v>0.77200000000000002</v>
      </c>
      <c r="O42">
        <v>11</v>
      </c>
      <c r="P42">
        <v>672</v>
      </c>
      <c r="Q42" s="4"/>
      <c r="R42" s="4">
        <v>1</v>
      </c>
      <c r="S42" s="4">
        <v>1</v>
      </c>
      <c r="T42" s="4"/>
      <c r="U42" s="4">
        <f t="shared" si="8"/>
        <v>29.4</v>
      </c>
      <c r="V42" s="4">
        <f t="shared" si="9"/>
        <v>29.4</v>
      </c>
      <c r="W42" s="4">
        <f t="shared" si="10"/>
        <v>29.4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3"/>
        <v>672</v>
      </c>
      <c r="AG42" s="4">
        <f t="shared" si="6"/>
        <v>672</v>
      </c>
      <c r="AH42" s="4">
        <f t="shared" si="7"/>
        <v>672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44210</v>
      </c>
      <c r="B43" t="s">
        <v>212</v>
      </c>
      <c r="C43" t="s">
        <v>95</v>
      </c>
      <c r="D43">
        <v>40</v>
      </c>
      <c r="E43">
        <v>1</v>
      </c>
      <c r="F43">
        <v>1</v>
      </c>
      <c r="G43" t="s">
        <v>59</v>
      </c>
      <c r="H43" t="s">
        <v>60</v>
      </c>
      <c r="I43">
        <v>5.79E-2</v>
      </c>
      <c r="J43">
        <v>1.27</v>
      </c>
      <c r="K43">
        <v>30.8</v>
      </c>
      <c r="L43" t="s">
        <v>61</v>
      </c>
      <c r="M43" t="s">
        <v>62</v>
      </c>
      <c r="N43">
        <v>0.42399999999999999</v>
      </c>
      <c r="O43">
        <v>6.1</v>
      </c>
      <c r="P43">
        <v>340</v>
      </c>
      <c r="Q43" s="4"/>
      <c r="R43" s="4">
        <v>1</v>
      </c>
      <c r="S43" s="4">
        <v>1</v>
      </c>
      <c r="T43" s="4"/>
      <c r="U43" s="4">
        <f t="shared" si="8"/>
        <v>30.8</v>
      </c>
      <c r="V43" s="4">
        <f t="shared" si="9"/>
        <v>30.8</v>
      </c>
      <c r="W43" s="4">
        <f t="shared" si="10"/>
        <v>30.8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3"/>
        <v>340</v>
      </c>
      <c r="AG43" s="4">
        <f t="shared" si="6"/>
        <v>340</v>
      </c>
      <c r="AH43" s="4">
        <f t="shared" si="7"/>
        <v>340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44210</v>
      </c>
      <c r="B44" t="s">
        <v>212</v>
      </c>
      <c r="C44" t="s">
        <v>96</v>
      </c>
      <c r="D44">
        <v>41</v>
      </c>
      <c r="E44">
        <v>1</v>
      </c>
      <c r="F44">
        <v>1</v>
      </c>
      <c r="G44" t="s">
        <v>59</v>
      </c>
      <c r="H44" t="s">
        <v>60</v>
      </c>
      <c r="I44">
        <v>8.9899999999999994E-2</v>
      </c>
      <c r="J44">
        <v>1.79</v>
      </c>
      <c r="K44">
        <v>47.1</v>
      </c>
      <c r="L44" t="s">
        <v>61</v>
      </c>
      <c r="M44" t="s">
        <v>62</v>
      </c>
      <c r="N44">
        <v>0.44400000000000001</v>
      </c>
      <c r="O44">
        <v>6.4</v>
      </c>
      <c r="P44">
        <v>360</v>
      </c>
      <c r="Q44" s="4"/>
      <c r="R44" s="4">
        <v>1</v>
      </c>
      <c r="S44" s="4">
        <v>1</v>
      </c>
      <c r="T44" s="4"/>
      <c r="U44" s="4">
        <f t="shared" si="8"/>
        <v>47.1</v>
      </c>
      <c r="V44" s="4">
        <f t="shared" si="9"/>
        <v>47.1</v>
      </c>
      <c r="W44" s="4">
        <f t="shared" si="10"/>
        <v>47.1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3"/>
        <v>360</v>
      </c>
      <c r="AG44" s="4">
        <f t="shared" si="6"/>
        <v>360</v>
      </c>
      <c r="AH44" s="4">
        <f t="shared" si="7"/>
        <v>360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44210</v>
      </c>
      <c r="B45" t="s">
        <v>212</v>
      </c>
      <c r="C45" t="s">
        <v>97</v>
      </c>
      <c r="D45">
        <v>42</v>
      </c>
      <c r="E45">
        <v>1</v>
      </c>
      <c r="F45">
        <v>1</v>
      </c>
      <c r="G45" t="s">
        <v>59</v>
      </c>
      <c r="H45" t="s">
        <v>60</v>
      </c>
      <c r="I45">
        <v>3.3500000000000002E-2</v>
      </c>
      <c r="J45">
        <v>0.73799999999999999</v>
      </c>
      <c r="K45">
        <v>14</v>
      </c>
      <c r="L45" t="s">
        <v>61</v>
      </c>
      <c r="M45" t="s">
        <v>62</v>
      </c>
      <c r="N45">
        <v>0.317</v>
      </c>
      <c r="O45">
        <v>4.6100000000000003</v>
      </c>
      <c r="P45">
        <v>236</v>
      </c>
      <c r="Q45" s="4"/>
      <c r="R45" s="4">
        <v>1</v>
      </c>
      <c r="S45" s="4">
        <v>1</v>
      </c>
      <c r="T45" s="4"/>
      <c r="U45" s="4">
        <f t="shared" si="8"/>
        <v>14</v>
      </c>
      <c r="V45" s="4">
        <f t="shared" si="9"/>
        <v>14</v>
      </c>
      <c r="W45" s="4">
        <f t="shared" si="10"/>
        <v>14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3"/>
        <v>236</v>
      </c>
      <c r="AG45" s="4">
        <f t="shared" si="6"/>
        <v>236</v>
      </c>
      <c r="AH45" s="4">
        <f t="shared" si="7"/>
        <v>236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44210</v>
      </c>
      <c r="B46" t="s">
        <v>212</v>
      </c>
      <c r="C46" t="s">
        <v>98</v>
      </c>
      <c r="D46">
        <v>43</v>
      </c>
      <c r="E46">
        <v>1</v>
      </c>
      <c r="F46">
        <v>1</v>
      </c>
      <c r="G46" t="s">
        <v>59</v>
      </c>
      <c r="H46" t="s">
        <v>60</v>
      </c>
      <c r="I46">
        <v>2.8500000000000001E-2</v>
      </c>
      <c r="J46">
        <v>0.55700000000000005</v>
      </c>
      <c r="K46">
        <v>8.2100000000000009</v>
      </c>
      <c r="L46" t="s">
        <v>61</v>
      </c>
      <c r="M46" t="s">
        <v>62</v>
      </c>
      <c r="N46">
        <v>0.192</v>
      </c>
      <c r="O46">
        <v>2.85</v>
      </c>
      <c r="P46">
        <v>112</v>
      </c>
      <c r="Q46" s="4"/>
      <c r="R46" s="4">
        <v>1</v>
      </c>
      <c r="S46" s="4">
        <v>1</v>
      </c>
      <c r="T46" s="4"/>
      <c r="U46" s="4">
        <f t="shared" si="8"/>
        <v>8.2100000000000009</v>
      </c>
      <c r="V46" s="4">
        <f t="shared" si="9"/>
        <v>8.2100000000000009</v>
      </c>
      <c r="W46" s="4">
        <f t="shared" si="10"/>
        <v>8.2100000000000009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3"/>
        <v>112</v>
      </c>
      <c r="AG46" s="4">
        <f t="shared" si="6"/>
        <v>112</v>
      </c>
      <c r="AH46" s="4">
        <f t="shared" si="7"/>
        <v>112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44210</v>
      </c>
      <c r="B47" t="s">
        <v>212</v>
      </c>
      <c r="C47" t="s">
        <v>99</v>
      </c>
      <c r="D47">
        <v>44</v>
      </c>
      <c r="E47">
        <v>1</v>
      </c>
      <c r="F47">
        <v>1</v>
      </c>
      <c r="G47" t="s">
        <v>59</v>
      </c>
      <c r="H47" t="s">
        <v>60</v>
      </c>
      <c r="I47">
        <v>5.5800000000000002E-2</v>
      </c>
      <c r="J47">
        <v>1.22</v>
      </c>
      <c r="K47">
        <v>29.4</v>
      </c>
      <c r="L47" t="s">
        <v>61</v>
      </c>
      <c r="M47" t="s">
        <v>62</v>
      </c>
      <c r="N47">
        <v>0.41799999999999998</v>
      </c>
      <c r="O47">
        <v>6.02</v>
      </c>
      <c r="P47">
        <v>334</v>
      </c>
      <c r="Q47" s="4"/>
      <c r="R47" s="4">
        <v>1</v>
      </c>
      <c r="S47" s="4">
        <v>1</v>
      </c>
      <c r="T47" s="4"/>
      <c r="U47" s="4">
        <f t="shared" si="8"/>
        <v>29.4</v>
      </c>
      <c r="V47" s="4">
        <f t="shared" si="9"/>
        <v>29.4</v>
      </c>
      <c r="W47" s="4">
        <f t="shared" si="10"/>
        <v>29.4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3"/>
        <v>334</v>
      </c>
      <c r="AG47" s="4">
        <f t="shared" si="6"/>
        <v>334</v>
      </c>
      <c r="AH47" s="4">
        <f t="shared" si="7"/>
        <v>334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44210</v>
      </c>
      <c r="B48" t="s">
        <v>212</v>
      </c>
      <c r="C48" t="s">
        <v>100</v>
      </c>
      <c r="D48">
        <v>45</v>
      </c>
      <c r="E48">
        <v>1</v>
      </c>
      <c r="F48">
        <v>1</v>
      </c>
      <c r="G48" t="s">
        <v>59</v>
      </c>
      <c r="H48" t="s">
        <v>60</v>
      </c>
      <c r="I48">
        <v>5.3800000000000001E-2</v>
      </c>
      <c r="J48">
        <v>1.2</v>
      </c>
      <c r="K48">
        <v>28.7</v>
      </c>
      <c r="L48" t="s">
        <v>61</v>
      </c>
      <c r="M48" t="s">
        <v>62</v>
      </c>
      <c r="N48">
        <v>0.80400000000000005</v>
      </c>
      <c r="O48">
        <v>11.4</v>
      </c>
      <c r="P48">
        <v>700</v>
      </c>
      <c r="Q48" s="4"/>
      <c r="R48" s="4">
        <v>1</v>
      </c>
      <c r="S48" s="4">
        <v>1</v>
      </c>
      <c r="T48" s="4"/>
      <c r="U48" s="4">
        <f t="shared" si="8"/>
        <v>28.7</v>
      </c>
      <c r="V48" s="4">
        <f t="shared" si="9"/>
        <v>28.7</v>
      </c>
      <c r="W48" s="4">
        <f t="shared" si="10"/>
        <v>28.7</v>
      </c>
      <c r="X48" s="5"/>
      <c r="Y48" s="5"/>
      <c r="Z48" s="7">
        <f>ABS(100*ABS(W48-W42)/AVERAGE(W48,W42))</f>
        <v>2.4096385542168655</v>
      </c>
      <c r="AA48" s="7" t="str">
        <f>IF(W48&gt;10, (IF((AND(Z48&gt;=0,Z48&lt;=20)=TRUE),"PASS","FAIL")),(IF((AND(Z48&gt;=0,Z48&lt;=50)=TRUE),"PASS","FAIL")))</f>
        <v>PASS</v>
      </c>
      <c r="AB48" s="7"/>
      <c r="AC48" s="7"/>
      <c r="AD48" s="4">
        <v>1</v>
      </c>
      <c r="AE48" s="4"/>
      <c r="AF48" s="4">
        <f t="shared" si="3"/>
        <v>700</v>
      </c>
      <c r="AG48" s="4">
        <f t="shared" si="6"/>
        <v>700</v>
      </c>
      <c r="AH48" s="4">
        <f t="shared" si="7"/>
        <v>700</v>
      </c>
      <c r="AI48" s="5"/>
      <c r="AJ48" s="5"/>
      <c r="AK48" s="7">
        <f>ABS(100*ABS(AH48-AH42)/AVERAGE(AH48,AH42))</f>
        <v>4.0816326530612246</v>
      </c>
      <c r="AL48" s="7" t="str">
        <f>IF(AH48&gt;10, (IF((AND(AK48&gt;=0,AK48&lt;=20)=TRUE),"PASS","FAIL")),(IF((AND(AK48&gt;=0,AK48&lt;=50)=TRUE),"PASS","FAIL")))</f>
        <v>PASS</v>
      </c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44210</v>
      </c>
      <c r="B49" t="s">
        <v>212</v>
      </c>
      <c r="C49" t="s">
        <v>101</v>
      </c>
      <c r="D49">
        <v>46</v>
      </c>
      <c r="E49">
        <v>1</v>
      </c>
      <c r="F49">
        <v>1</v>
      </c>
      <c r="G49" t="s">
        <v>59</v>
      </c>
      <c r="H49" t="s">
        <v>60</v>
      </c>
      <c r="I49">
        <v>9.5899999999999999E-2</v>
      </c>
      <c r="J49">
        <v>1.95</v>
      </c>
      <c r="K49">
        <v>52.1</v>
      </c>
      <c r="L49" t="s">
        <v>61</v>
      </c>
      <c r="M49" t="s">
        <v>62</v>
      </c>
      <c r="N49">
        <v>0.64500000000000002</v>
      </c>
      <c r="O49">
        <v>9.2100000000000009</v>
      </c>
      <c r="P49">
        <v>552</v>
      </c>
      <c r="Q49" s="4"/>
      <c r="R49" s="4">
        <v>1</v>
      </c>
      <c r="S49" s="4">
        <v>1</v>
      </c>
      <c r="T49" s="4"/>
      <c r="U49" s="4">
        <f t="shared" si="8"/>
        <v>52.1</v>
      </c>
      <c r="V49" s="4">
        <f t="shared" si="9"/>
        <v>52.1</v>
      </c>
      <c r="W49" s="4">
        <f t="shared" si="10"/>
        <v>52.1</v>
      </c>
      <c r="X49" s="5"/>
      <c r="Y49" s="5"/>
      <c r="Z49" s="7"/>
      <c r="AA49" s="7"/>
      <c r="AB49" s="7">
        <f>100*((W49*10250)-(W47*10000))/(1000*250)</f>
        <v>96.01</v>
      </c>
      <c r="AC49" s="7" t="str">
        <f>IF(W49&gt;30, (IF((AND(AB49&gt;=80,AB49&lt;=120)=TRUE),"PASS","FAIL")),(IF((AND(AB49&gt;=50,AB49&lt;=150)=TRUE),"PASS","FAIL")))</f>
        <v>PASS</v>
      </c>
      <c r="AD49" s="4">
        <v>1</v>
      </c>
      <c r="AE49" s="4"/>
      <c r="AF49" s="4">
        <f t="shared" si="3"/>
        <v>552</v>
      </c>
      <c r="AG49" s="4">
        <f t="shared" si="6"/>
        <v>552</v>
      </c>
      <c r="AH49" s="4">
        <f t="shared" si="7"/>
        <v>552</v>
      </c>
      <c r="AI49" s="5"/>
      <c r="AJ49" s="5"/>
      <c r="AK49" s="7"/>
      <c r="AL49" s="7"/>
      <c r="AM49" s="7">
        <f>100*((AH49*10250)-(AH47*10000))/(10000*250)</f>
        <v>92.72</v>
      </c>
      <c r="AN49" s="7" t="str">
        <f>IF(AH49&gt;30, (IF((AND(AM49&gt;=80,AM49&lt;=120)=TRUE),"PASS","FAIL")),(IF((AND(AM49&gt;=50,AM49&lt;=150)=TRUE),"PASS","FAIL")))</f>
        <v>PASS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44210</v>
      </c>
      <c r="B50" t="s">
        <v>212</v>
      </c>
      <c r="C50" t="s">
        <v>51</v>
      </c>
      <c r="D50">
        <v>7</v>
      </c>
      <c r="E50">
        <v>1</v>
      </c>
      <c r="F50">
        <v>1</v>
      </c>
      <c r="G50" t="s">
        <v>59</v>
      </c>
      <c r="H50" t="s">
        <v>60</v>
      </c>
      <c r="I50">
        <v>5.3100000000000001E-2</v>
      </c>
      <c r="J50">
        <v>1.1200000000000001</v>
      </c>
      <c r="K50">
        <v>26</v>
      </c>
      <c r="L50" t="s">
        <v>61</v>
      </c>
      <c r="M50" t="s">
        <v>62</v>
      </c>
      <c r="N50">
        <v>0.33700000000000002</v>
      </c>
      <c r="O50">
        <v>4.92</v>
      </c>
      <c r="P50">
        <v>258</v>
      </c>
      <c r="Q50" s="4"/>
      <c r="R50" s="4">
        <v>1</v>
      </c>
      <c r="S50" s="4">
        <v>1</v>
      </c>
      <c r="T50" s="4"/>
      <c r="U50" s="4">
        <f t="shared" si="8"/>
        <v>26</v>
      </c>
      <c r="V50" s="4">
        <f t="shared" si="9"/>
        <v>26</v>
      </c>
      <c r="W50" s="4">
        <f t="shared" si="10"/>
        <v>26</v>
      </c>
      <c r="X50" s="5">
        <f>100*(W50-25)/25</f>
        <v>4</v>
      </c>
      <c r="Y50" s="5" t="str">
        <f>IF((ABS(X50))&lt;=20,"PASS","FAIL")</f>
        <v>PASS</v>
      </c>
      <c r="Z50" s="7"/>
      <c r="AA50" s="7"/>
      <c r="AB50" s="7"/>
      <c r="AC50" s="7"/>
      <c r="AD50" s="4">
        <v>1</v>
      </c>
      <c r="AE50" s="4"/>
      <c r="AF50" s="4">
        <f t="shared" si="3"/>
        <v>258</v>
      </c>
      <c r="AG50" s="4">
        <f t="shared" si="6"/>
        <v>258</v>
      </c>
      <c r="AH50" s="4">
        <f t="shared" si="7"/>
        <v>258</v>
      </c>
      <c r="AI50" s="5">
        <f>100*(AH50-250)/250</f>
        <v>3.2</v>
      </c>
      <c r="AJ50" s="5" t="str">
        <f>IF((ABS(AI50))&lt;=20,"PASS","FAIL")</f>
        <v>PASS</v>
      </c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44210</v>
      </c>
      <c r="B51" t="s">
        <v>212</v>
      </c>
      <c r="C51" t="s">
        <v>65</v>
      </c>
      <c r="D51" t="s">
        <v>11</v>
      </c>
      <c r="E51">
        <v>1</v>
      </c>
      <c r="F51">
        <v>1</v>
      </c>
      <c r="G51" t="s">
        <v>59</v>
      </c>
      <c r="H51" t="s">
        <v>60</v>
      </c>
      <c r="I51">
        <v>0.126</v>
      </c>
      <c r="J51">
        <v>1.51</v>
      </c>
      <c r="K51">
        <v>38.5</v>
      </c>
      <c r="L51" t="s">
        <v>61</v>
      </c>
      <c r="M51" t="s">
        <v>62</v>
      </c>
      <c r="N51">
        <v>-5.4200000000000003E-3</v>
      </c>
      <c r="O51">
        <v>-4.9299999999999997E-2</v>
      </c>
      <c r="P51">
        <v>-96.7</v>
      </c>
      <c r="Q51" s="4"/>
      <c r="R51" s="4">
        <v>1</v>
      </c>
      <c r="S51" s="4">
        <v>1</v>
      </c>
      <c r="T51" s="4"/>
      <c r="U51" s="4">
        <f t="shared" si="8"/>
        <v>38.5</v>
      </c>
      <c r="V51" s="4">
        <f t="shared" si="9"/>
        <v>38.5</v>
      </c>
      <c r="W51" s="4">
        <f t="shared" si="10"/>
        <v>38.5</v>
      </c>
      <c r="X51" s="5"/>
      <c r="Y51" s="5"/>
      <c r="Z51" s="7"/>
      <c r="AA51" s="7"/>
      <c r="AB51" s="7"/>
      <c r="AC51" s="7"/>
      <c r="AD51" s="4">
        <v>1</v>
      </c>
      <c r="AE51" s="4"/>
      <c r="AF51" s="4">
        <f t="shared" si="3"/>
        <v>-96.7</v>
      </c>
      <c r="AG51" s="4">
        <f t="shared" si="6"/>
        <v>-96.7</v>
      </c>
      <c r="AH51" s="4">
        <f t="shared" si="7"/>
        <v>-96.7</v>
      </c>
      <c r="AI51" s="4"/>
      <c r="AJ51" s="4"/>
      <c r="AK51" s="7"/>
      <c r="AL51" s="7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44210</v>
      </c>
      <c r="B52" t="s">
        <v>212</v>
      </c>
      <c r="C52" t="s">
        <v>104</v>
      </c>
      <c r="D52">
        <v>47</v>
      </c>
      <c r="E52">
        <v>1</v>
      </c>
      <c r="F52">
        <v>1</v>
      </c>
      <c r="G52" t="s">
        <v>59</v>
      </c>
      <c r="H52" t="s">
        <v>60</v>
      </c>
      <c r="I52">
        <v>4.87E-2</v>
      </c>
      <c r="J52">
        <v>1.1399999999999999</v>
      </c>
      <c r="K52">
        <v>26.8</v>
      </c>
      <c r="L52" t="s">
        <v>61</v>
      </c>
      <c r="M52" t="s">
        <v>62</v>
      </c>
      <c r="N52">
        <v>1.95</v>
      </c>
      <c r="O52">
        <v>27.1</v>
      </c>
      <c r="P52">
        <v>1650</v>
      </c>
      <c r="Q52" s="4"/>
      <c r="R52" s="4">
        <v>1</v>
      </c>
      <c r="S52" s="4">
        <v>1</v>
      </c>
      <c r="T52" s="4"/>
      <c r="U52" s="4">
        <f t="shared" si="8"/>
        <v>26.8</v>
      </c>
      <c r="V52" s="4">
        <f t="shared" si="9"/>
        <v>26.8</v>
      </c>
      <c r="W52" s="4">
        <f t="shared" si="10"/>
        <v>26.8</v>
      </c>
      <c r="X52" s="5"/>
      <c r="Y52" s="5"/>
      <c r="Z52" s="7"/>
      <c r="AA52" s="7"/>
      <c r="AB52" s="4"/>
      <c r="AC52" s="4"/>
      <c r="AD52" s="4">
        <v>1</v>
      </c>
      <c r="AE52" s="4"/>
      <c r="AF52" s="4">
        <f t="shared" si="3"/>
        <v>1650</v>
      </c>
      <c r="AG52" s="4">
        <f t="shared" si="6"/>
        <v>1650</v>
      </c>
      <c r="AH52" s="4">
        <f t="shared" si="7"/>
        <v>1650</v>
      </c>
      <c r="AI52" s="5"/>
      <c r="AJ52" s="5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44210</v>
      </c>
      <c r="B53" t="s">
        <v>212</v>
      </c>
      <c r="C53" t="s">
        <v>105</v>
      </c>
      <c r="D53">
        <v>48</v>
      </c>
      <c r="E53">
        <v>1</v>
      </c>
      <c r="F53">
        <v>1</v>
      </c>
      <c r="G53" t="s">
        <v>59</v>
      </c>
      <c r="H53" t="s">
        <v>60</v>
      </c>
      <c r="I53">
        <v>3.6200000000000003E-2</v>
      </c>
      <c r="J53">
        <v>0.82</v>
      </c>
      <c r="K53">
        <v>16.600000000000001</v>
      </c>
      <c r="L53" t="s">
        <v>61</v>
      </c>
      <c r="M53" t="s">
        <v>62</v>
      </c>
      <c r="N53">
        <v>0.32</v>
      </c>
      <c r="O53">
        <v>4.58</v>
      </c>
      <c r="P53">
        <v>234</v>
      </c>
      <c r="Q53" s="4"/>
      <c r="R53" s="4">
        <v>1</v>
      </c>
      <c r="S53" s="4">
        <v>1</v>
      </c>
      <c r="T53" s="4"/>
      <c r="U53" s="4">
        <f t="shared" si="8"/>
        <v>16.600000000000001</v>
      </c>
      <c r="V53" s="4">
        <f t="shared" si="9"/>
        <v>16.600000000000001</v>
      </c>
      <c r="W53" s="4">
        <f t="shared" si="10"/>
        <v>16.600000000000001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3"/>
        <v>234</v>
      </c>
      <c r="AG53" s="4">
        <f t="shared" si="6"/>
        <v>234</v>
      </c>
      <c r="AH53" s="4">
        <f t="shared" si="7"/>
        <v>234</v>
      </c>
      <c r="AI53" s="5"/>
      <c r="AJ53" s="5"/>
      <c r="AK53" s="5"/>
      <c r="AL53" s="5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44210</v>
      </c>
      <c r="B54" t="s">
        <v>212</v>
      </c>
      <c r="C54" t="s">
        <v>106</v>
      </c>
      <c r="D54">
        <v>49</v>
      </c>
      <c r="E54">
        <v>1</v>
      </c>
      <c r="F54">
        <v>1</v>
      </c>
      <c r="G54" t="s">
        <v>59</v>
      </c>
      <c r="H54" t="s">
        <v>60</v>
      </c>
      <c r="I54">
        <v>5.4899999999999997E-2</v>
      </c>
      <c r="J54">
        <v>1.21</v>
      </c>
      <c r="K54">
        <v>29.1</v>
      </c>
      <c r="L54" t="s">
        <v>61</v>
      </c>
      <c r="M54" t="s">
        <v>62</v>
      </c>
      <c r="N54">
        <v>0.25600000000000001</v>
      </c>
      <c r="O54">
        <v>3.78</v>
      </c>
      <c r="P54">
        <v>178</v>
      </c>
      <c r="Q54" s="4"/>
      <c r="R54" s="4">
        <v>1</v>
      </c>
      <c r="S54" s="4">
        <v>1</v>
      </c>
      <c r="T54" s="4"/>
      <c r="U54" s="4">
        <f t="shared" si="8"/>
        <v>29.1</v>
      </c>
      <c r="V54" s="4">
        <f t="shared" si="9"/>
        <v>29.1</v>
      </c>
      <c r="W54" s="4">
        <f t="shared" si="10"/>
        <v>29.1</v>
      </c>
      <c r="X54" s="5"/>
      <c r="Y54" s="5"/>
      <c r="Z54" s="7"/>
      <c r="AA54" s="7"/>
      <c r="AB54" s="4"/>
      <c r="AC54" s="4"/>
      <c r="AD54" s="4">
        <v>1</v>
      </c>
      <c r="AE54" s="4"/>
      <c r="AF54" s="4">
        <f t="shared" si="3"/>
        <v>178</v>
      </c>
      <c r="AG54" s="4">
        <f t="shared" si="6"/>
        <v>178</v>
      </c>
      <c r="AH54" s="4">
        <f t="shared" si="7"/>
        <v>178</v>
      </c>
      <c r="AI54" s="5"/>
      <c r="AJ54" s="5"/>
      <c r="AK54" s="5"/>
      <c r="AL54" s="5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44210</v>
      </c>
      <c r="B55" t="s">
        <v>212</v>
      </c>
      <c r="C55" t="s">
        <v>107</v>
      </c>
      <c r="D55">
        <v>50</v>
      </c>
      <c r="E55">
        <v>1</v>
      </c>
      <c r="F55">
        <v>1</v>
      </c>
      <c r="G55" t="s">
        <v>59</v>
      </c>
      <c r="H55" t="s">
        <v>60</v>
      </c>
      <c r="I55">
        <v>0.39800000000000002</v>
      </c>
      <c r="J55">
        <v>7.24</v>
      </c>
      <c r="K55">
        <v>203</v>
      </c>
      <c r="L55" t="s">
        <v>61</v>
      </c>
      <c r="M55" t="s">
        <v>62</v>
      </c>
      <c r="N55">
        <v>1.32</v>
      </c>
      <c r="O55">
        <v>18.7</v>
      </c>
      <c r="P55">
        <v>1160</v>
      </c>
      <c r="Q55" s="4"/>
      <c r="R55" s="4">
        <v>1</v>
      </c>
      <c r="S55" s="4">
        <v>1</v>
      </c>
      <c r="T55" s="4"/>
      <c r="U55" s="4">
        <f t="shared" si="8"/>
        <v>203</v>
      </c>
      <c r="V55" s="4">
        <f t="shared" si="9"/>
        <v>203</v>
      </c>
      <c r="W55" s="4">
        <f t="shared" si="10"/>
        <v>203</v>
      </c>
      <c r="X55" s="4"/>
      <c r="Y55" s="4"/>
      <c r="Z55" s="7"/>
      <c r="AA55" s="7"/>
      <c r="AB55" s="7"/>
      <c r="AC55" s="7"/>
      <c r="AD55" s="4">
        <v>1</v>
      </c>
      <c r="AE55" s="4"/>
      <c r="AF55" s="4">
        <f t="shared" si="3"/>
        <v>1160</v>
      </c>
      <c r="AG55" s="4">
        <f t="shared" si="6"/>
        <v>1160</v>
      </c>
      <c r="AH55" s="4">
        <f t="shared" si="7"/>
        <v>1160</v>
      </c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44210</v>
      </c>
      <c r="B56" t="s">
        <v>212</v>
      </c>
      <c r="C56" t="s">
        <v>108</v>
      </c>
      <c r="D56">
        <v>51</v>
      </c>
      <c r="E56">
        <v>1</v>
      </c>
      <c r="F56">
        <v>1</v>
      </c>
      <c r="G56" t="s">
        <v>59</v>
      </c>
      <c r="H56" t="s">
        <v>60</v>
      </c>
      <c r="I56">
        <v>3.3700000000000001E-2</v>
      </c>
      <c r="J56">
        <v>0.77400000000000002</v>
      </c>
      <c r="K56">
        <v>15.1</v>
      </c>
      <c r="L56" t="s">
        <v>61</v>
      </c>
      <c r="M56" t="s">
        <v>62</v>
      </c>
      <c r="N56">
        <v>0.25800000000000001</v>
      </c>
      <c r="O56">
        <v>3.77</v>
      </c>
      <c r="P56">
        <v>177</v>
      </c>
      <c r="Q56" s="4"/>
      <c r="R56" s="4">
        <v>1</v>
      </c>
      <c r="S56" s="4">
        <v>1</v>
      </c>
      <c r="T56" s="4"/>
      <c r="U56" s="4">
        <f t="shared" si="8"/>
        <v>15.1</v>
      </c>
      <c r="V56" s="4">
        <f t="shared" si="9"/>
        <v>15.1</v>
      </c>
      <c r="W56" s="4">
        <f t="shared" si="10"/>
        <v>15.1</v>
      </c>
      <c r="X56" s="5"/>
      <c r="Y56" s="5"/>
      <c r="Z56" s="7"/>
      <c r="AA56" s="7"/>
      <c r="AB56" s="7"/>
      <c r="AC56" s="7"/>
      <c r="AD56" s="4">
        <v>1</v>
      </c>
      <c r="AE56" s="4"/>
      <c r="AF56" s="4">
        <f t="shared" si="3"/>
        <v>177</v>
      </c>
      <c r="AG56" s="4">
        <f t="shared" si="6"/>
        <v>177</v>
      </c>
      <c r="AH56" s="4">
        <f t="shared" si="7"/>
        <v>177</v>
      </c>
      <c r="AI56" s="5"/>
      <c r="AJ56" s="5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44210</v>
      </c>
      <c r="B57" t="s">
        <v>212</v>
      </c>
      <c r="C57" t="s">
        <v>109</v>
      </c>
      <c r="D57">
        <v>52</v>
      </c>
      <c r="E57">
        <v>1</v>
      </c>
      <c r="F57">
        <v>1</v>
      </c>
      <c r="G57" t="s">
        <v>59</v>
      </c>
      <c r="H57" t="s">
        <v>60</v>
      </c>
      <c r="I57">
        <v>7.5200000000000003E-2</v>
      </c>
      <c r="J57">
        <v>1.61</v>
      </c>
      <c r="K57">
        <v>41.4</v>
      </c>
      <c r="L57" t="s">
        <v>61</v>
      </c>
      <c r="M57" t="s">
        <v>62</v>
      </c>
      <c r="N57">
        <v>0.81499999999999995</v>
      </c>
      <c r="O57">
        <v>11.6</v>
      </c>
      <c r="P57">
        <v>710</v>
      </c>
      <c r="Q57" s="4"/>
      <c r="R57" s="4">
        <v>1</v>
      </c>
      <c r="S57" s="4">
        <v>1</v>
      </c>
      <c r="T57" s="4"/>
      <c r="U57" s="4">
        <f t="shared" si="8"/>
        <v>41.4</v>
      </c>
      <c r="V57" s="4">
        <f t="shared" si="9"/>
        <v>41.4</v>
      </c>
      <c r="W57" s="4">
        <f t="shared" si="10"/>
        <v>41.4</v>
      </c>
      <c r="X57" s="5"/>
      <c r="Y57" s="5"/>
      <c r="Z57" s="7"/>
      <c r="AA57" s="7"/>
      <c r="AD57" s="4">
        <v>1</v>
      </c>
      <c r="AE57" s="4"/>
      <c r="AF57" s="4">
        <f t="shared" si="3"/>
        <v>710</v>
      </c>
      <c r="AG57" s="4">
        <f t="shared" si="6"/>
        <v>710</v>
      </c>
      <c r="AH57" s="4">
        <f t="shared" si="7"/>
        <v>710</v>
      </c>
      <c r="AI57" s="4"/>
      <c r="AJ57" s="4"/>
      <c r="AK57" s="7"/>
      <c r="AL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44210</v>
      </c>
      <c r="B58" t="s">
        <v>212</v>
      </c>
      <c r="C58" t="s">
        <v>110</v>
      </c>
      <c r="D58">
        <v>53</v>
      </c>
      <c r="E58">
        <v>1</v>
      </c>
      <c r="F58">
        <v>1</v>
      </c>
      <c r="G58" t="s">
        <v>59</v>
      </c>
      <c r="H58" t="s">
        <v>60</v>
      </c>
      <c r="I58">
        <v>5.0200000000000002E-2</v>
      </c>
      <c r="J58">
        <v>1.1599999999999999</v>
      </c>
      <c r="K58">
        <v>27.5</v>
      </c>
      <c r="L58" t="s">
        <v>61</v>
      </c>
      <c r="M58" t="s">
        <v>62</v>
      </c>
      <c r="N58">
        <v>0.78600000000000003</v>
      </c>
      <c r="O58">
        <v>11.2</v>
      </c>
      <c r="P58">
        <v>683</v>
      </c>
      <c r="Q58" s="4"/>
      <c r="R58" s="4">
        <v>1</v>
      </c>
      <c r="S58" s="4">
        <v>1</v>
      </c>
      <c r="T58" s="4"/>
      <c r="U58" s="4">
        <f t="shared" si="8"/>
        <v>27.5</v>
      </c>
      <c r="V58" s="4">
        <f t="shared" si="9"/>
        <v>27.5</v>
      </c>
      <c r="W58" s="4">
        <f t="shared" si="10"/>
        <v>27.5</v>
      </c>
      <c r="AB58" s="7"/>
      <c r="AC58" s="7"/>
      <c r="AD58" s="4">
        <v>1</v>
      </c>
      <c r="AE58" s="4"/>
      <c r="AF58" s="4">
        <f t="shared" si="3"/>
        <v>683</v>
      </c>
      <c r="AG58" s="4">
        <f t="shared" si="6"/>
        <v>683</v>
      </c>
      <c r="AH58" s="4">
        <f t="shared" si="7"/>
        <v>683</v>
      </c>
      <c r="AI58" s="5"/>
      <c r="AJ58" s="5"/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44210</v>
      </c>
      <c r="B59" t="s">
        <v>212</v>
      </c>
      <c r="C59" t="s">
        <v>111</v>
      </c>
      <c r="D59">
        <v>54</v>
      </c>
      <c r="E59">
        <v>1</v>
      </c>
      <c r="F59">
        <v>1</v>
      </c>
      <c r="G59" t="s">
        <v>59</v>
      </c>
      <c r="H59" t="s">
        <v>60</v>
      </c>
      <c r="I59">
        <v>4.99E-2</v>
      </c>
      <c r="J59">
        <v>1.22</v>
      </c>
      <c r="K59">
        <v>29.3</v>
      </c>
      <c r="L59" t="s">
        <v>61</v>
      </c>
      <c r="M59" t="s">
        <v>62</v>
      </c>
      <c r="N59">
        <v>0.317</v>
      </c>
      <c r="O59">
        <v>4.59</v>
      </c>
      <c r="P59">
        <v>235</v>
      </c>
      <c r="Q59" s="4"/>
      <c r="R59" s="4">
        <v>1</v>
      </c>
      <c r="S59" s="4">
        <v>1</v>
      </c>
      <c r="T59" s="4"/>
      <c r="U59" s="4">
        <f t="shared" si="8"/>
        <v>29.3</v>
      </c>
      <c r="V59" s="4">
        <f t="shared" si="9"/>
        <v>29.3</v>
      </c>
      <c r="W59" s="4">
        <f t="shared" si="10"/>
        <v>29.3</v>
      </c>
      <c r="X59" s="5"/>
      <c r="Y59" s="5"/>
      <c r="AD59" s="4">
        <v>1</v>
      </c>
      <c r="AE59" s="4"/>
      <c r="AF59" s="4">
        <f t="shared" si="3"/>
        <v>235</v>
      </c>
      <c r="AG59" s="4">
        <f t="shared" si="6"/>
        <v>235</v>
      </c>
      <c r="AH59" s="4">
        <f t="shared" si="7"/>
        <v>235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44210</v>
      </c>
      <c r="B60" t="s">
        <v>212</v>
      </c>
      <c r="C60" t="s">
        <v>112</v>
      </c>
      <c r="D60">
        <v>55</v>
      </c>
      <c r="E60">
        <v>1</v>
      </c>
      <c r="F60">
        <v>1</v>
      </c>
      <c r="G60" t="s">
        <v>59</v>
      </c>
      <c r="H60" t="s">
        <v>60</v>
      </c>
      <c r="I60">
        <v>6.54E-2</v>
      </c>
      <c r="J60">
        <v>1.41</v>
      </c>
      <c r="K60">
        <v>35.200000000000003</v>
      </c>
      <c r="L60" t="s">
        <v>61</v>
      </c>
      <c r="M60" t="s">
        <v>62</v>
      </c>
      <c r="N60">
        <v>0.47299999999999998</v>
      </c>
      <c r="O60">
        <v>6.81</v>
      </c>
      <c r="P60">
        <v>389</v>
      </c>
      <c r="Q60" s="4"/>
      <c r="R60" s="4">
        <v>1</v>
      </c>
      <c r="S60" s="4">
        <v>1</v>
      </c>
      <c r="T60" s="4"/>
      <c r="U60" s="4">
        <f t="shared" si="8"/>
        <v>35.200000000000003</v>
      </c>
      <c r="V60" s="4">
        <f t="shared" si="9"/>
        <v>35.200000000000003</v>
      </c>
      <c r="W60" s="4">
        <f t="shared" si="10"/>
        <v>35.200000000000003</v>
      </c>
      <c r="Z60" s="7"/>
      <c r="AA60" s="7"/>
      <c r="AD60" s="4">
        <v>1</v>
      </c>
      <c r="AE60" s="4"/>
      <c r="AF60" s="4">
        <f t="shared" si="3"/>
        <v>389</v>
      </c>
      <c r="AG60" s="4">
        <f t="shared" si="6"/>
        <v>389</v>
      </c>
      <c r="AH60" s="4">
        <f t="shared" si="7"/>
        <v>389</v>
      </c>
      <c r="AI60" s="5"/>
      <c r="AJ60" s="5"/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44210</v>
      </c>
      <c r="B61" t="s">
        <v>212</v>
      </c>
      <c r="C61" t="s">
        <v>113</v>
      </c>
      <c r="D61">
        <v>56</v>
      </c>
      <c r="E61">
        <v>1</v>
      </c>
      <c r="F61">
        <v>1</v>
      </c>
      <c r="G61" t="s">
        <v>59</v>
      </c>
      <c r="H61" t="s">
        <v>60</v>
      </c>
      <c r="I61">
        <v>0.06</v>
      </c>
      <c r="J61">
        <v>1.27</v>
      </c>
      <c r="K61">
        <v>30.8</v>
      </c>
      <c r="L61" t="s">
        <v>61</v>
      </c>
      <c r="M61" t="s">
        <v>62</v>
      </c>
      <c r="N61">
        <v>0.47499999999999998</v>
      </c>
      <c r="O61">
        <v>6.81</v>
      </c>
      <c r="P61">
        <v>389</v>
      </c>
      <c r="Q61" s="4"/>
      <c r="R61" s="4">
        <v>1</v>
      </c>
      <c r="S61" s="4">
        <v>1</v>
      </c>
      <c r="T61" s="4"/>
      <c r="U61" s="4">
        <f t="shared" si="8"/>
        <v>30.8</v>
      </c>
      <c r="V61" s="4">
        <f t="shared" si="9"/>
        <v>30.8</v>
      </c>
      <c r="W61" s="4">
        <f t="shared" si="10"/>
        <v>30.8</v>
      </c>
      <c r="AB61" s="7"/>
      <c r="AC61" s="7"/>
      <c r="AD61" s="4">
        <v>1</v>
      </c>
      <c r="AE61" s="4"/>
      <c r="AF61" s="4">
        <f t="shared" si="3"/>
        <v>389</v>
      </c>
      <c r="AG61" s="4">
        <f t="shared" si="6"/>
        <v>389</v>
      </c>
      <c r="AH61" s="4">
        <f t="shared" si="7"/>
        <v>389</v>
      </c>
      <c r="AI61" s="4"/>
      <c r="AJ61" s="4"/>
      <c r="AK61" s="4"/>
      <c r="AL61" s="4"/>
      <c r="AM61" s="7"/>
      <c r="AN61" s="7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44210</v>
      </c>
      <c r="B62" t="s">
        <v>212</v>
      </c>
      <c r="C62" t="s">
        <v>114</v>
      </c>
      <c r="D62">
        <v>57</v>
      </c>
      <c r="E62">
        <v>1</v>
      </c>
      <c r="F62">
        <v>1</v>
      </c>
      <c r="G62" t="s">
        <v>59</v>
      </c>
      <c r="H62" t="s">
        <v>60</v>
      </c>
      <c r="I62">
        <v>3.4200000000000001E-2</v>
      </c>
      <c r="J62">
        <v>0.745</v>
      </c>
      <c r="K62">
        <v>14.2</v>
      </c>
      <c r="L62" t="s">
        <v>61</v>
      </c>
      <c r="M62" t="s">
        <v>62</v>
      </c>
      <c r="N62">
        <v>0.23899999999999999</v>
      </c>
      <c r="O62">
        <v>3.56</v>
      </c>
      <c r="P62">
        <v>162</v>
      </c>
      <c r="Q62" s="4"/>
      <c r="R62" s="4">
        <v>1</v>
      </c>
      <c r="S62" s="4">
        <v>1</v>
      </c>
      <c r="T62" s="4"/>
      <c r="U62" s="4">
        <f t="shared" si="8"/>
        <v>14.2</v>
      </c>
      <c r="V62" s="4">
        <f t="shared" si="9"/>
        <v>14.2</v>
      </c>
      <c r="W62" s="4">
        <f t="shared" si="10"/>
        <v>14.2</v>
      </c>
      <c r="X62" s="5"/>
      <c r="Y62" s="5"/>
      <c r="Z62" s="7">
        <f>ABS(100*ABS(W62-W56)/AVERAGE(W62,W56))</f>
        <v>6.1433447098976135</v>
      </c>
      <c r="AA62" s="7" t="str">
        <f>IF(W62&gt;10, (IF((AND(Z62&gt;=0,Z62&lt;=20)=TRUE),"PASS","FAIL")),(IF((AND(Z62&gt;=0,Z62&lt;=50)=TRUE),"PASS","FAIL")))</f>
        <v>PASS</v>
      </c>
      <c r="AB62" s="7"/>
      <c r="AC62" s="7"/>
      <c r="AD62" s="4">
        <v>1</v>
      </c>
      <c r="AE62" s="4"/>
      <c r="AF62" s="4">
        <f t="shared" si="3"/>
        <v>162</v>
      </c>
      <c r="AG62" s="4">
        <f t="shared" si="6"/>
        <v>162</v>
      </c>
      <c r="AH62" s="4">
        <f t="shared" si="7"/>
        <v>162</v>
      </c>
      <c r="AI62" s="5"/>
      <c r="AJ62" s="5"/>
      <c r="AK62" s="7">
        <f>ABS(100*ABS(AH62-AH56)/AVERAGE(AH62,AH56))</f>
        <v>8.8495575221238933</v>
      </c>
      <c r="AL62" s="7" t="str">
        <f>IF(AH62&gt;10, (IF((AND(AK62&gt;=0,AK62&lt;=20)=TRUE),"PASS","FAIL")),(IF((AND(AK62&gt;=0,AK62&lt;=50)=TRUE),"PASS","FAIL")))</f>
        <v>PASS</v>
      </c>
      <c r="AM62" s="7"/>
      <c r="AN62" s="7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44210</v>
      </c>
      <c r="B63" t="s">
        <v>212</v>
      </c>
      <c r="C63" t="s">
        <v>115</v>
      </c>
      <c r="D63">
        <v>58</v>
      </c>
      <c r="E63">
        <v>1</v>
      </c>
      <c r="F63">
        <v>1</v>
      </c>
      <c r="G63" t="s">
        <v>59</v>
      </c>
      <c r="H63" t="s">
        <v>60</v>
      </c>
      <c r="I63">
        <v>0.105</v>
      </c>
      <c r="J63">
        <v>2.13</v>
      </c>
      <c r="K63">
        <v>57.7</v>
      </c>
      <c r="L63" t="s">
        <v>61</v>
      </c>
      <c r="M63" t="s">
        <v>62</v>
      </c>
      <c r="N63">
        <v>0.68200000000000005</v>
      </c>
      <c r="O63">
        <v>9.74</v>
      </c>
      <c r="P63">
        <v>587</v>
      </c>
      <c r="Q63" s="4"/>
      <c r="R63" s="4">
        <v>1</v>
      </c>
      <c r="S63" s="4">
        <v>1</v>
      </c>
      <c r="T63" s="4"/>
      <c r="U63" s="4">
        <f t="shared" si="8"/>
        <v>57.7</v>
      </c>
      <c r="V63" s="4">
        <f t="shared" si="9"/>
        <v>57.7</v>
      </c>
      <c r="W63" s="4">
        <f t="shared" si="10"/>
        <v>57.7</v>
      </c>
      <c r="X63" s="5"/>
      <c r="Y63" s="5"/>
      <c r="Z63" s="7"/>
      <c r="AA63" s="7"/>
      <c r="AB63" s="7">
        <f>100*((W63*10250)-(W61*10000))/(1000*250)</f>
        <v>113.37</v>
      </c>
      <c r="AC63" s="7" t="str">
        <f>IF(W63&gt;30, (IF((AND(AB63&gt;=80,AB63&lt;=120)=TRUE),"PASS","FAIL")),(IF((AND(AB63&gt;=50,AB63&lt;=150)=TRUE),"PASS","FAIL")))</f>
        <v>PASS</v>
      </c>
      <c r="AD63" s="4">
        <v>1</v>
      </c>
      <c r="AE63" s="4"/>
      <c r="AF63" s="4">
        <f t="shared" si="3"/>
        <v>587</v>
      </c>
      <c r="AG63" s="4">
        <f t="shared" si="6"/>
        <v>587</v>
      </c>
      <c r="AH63" s="4">
        <f t="shared" si="7"/>
        <v>587</v>
      </c>
      <c r="AI63" s="5"/>
      <c r="AJ63" s="5"/>
      <c r="AK63" s="7"/>
      <c r="AL63" s="7"/>
      <c r="AM63" s="7">
        <f>100*((AH63*10250)-(AH61*10000))/(10000*250)</f>
        <v>85.07</v>
      </c>
      <c r="AN63" s="7" t="str">
        <f>IF(AH63&gt;30, (IF((AND(AM63&gt;=80,AM63&lt;=120)=TRUE),"PASS","FAIL")),(IF((AND(AM63&gt;=50,AM63&lt;=150)=TRUE),"PASS","FAIL")))</f>
        <v>PASS</v>
      </c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44210</v>
      </c>
      <c r="B64" t="s">
        <v>212</v>
      </c>
      <c r="C64" t="s">
        <v>51</v>
      </c>
      <c r="D64">
        <v>7</v>
      </c>
      <c r="E64">
        <v>1</v>
      </c>
      <c r="F64">
        <v>1</v>
      </c>
      <c r="G64" t="s">
        <v>59</v>
      </c>
      <c r="H64" t="s">
        <v>60</v>
      </c>
      <c r="I64">
        <v>4.6600000000000003E-2</v>
      </c>
      <c r="J64">
        <v>1.06</v>
      </c>
      <c r="K64">
        <v>24.3</v>
      </c>
      <c r="L64" t="s">
        <v>61</v>
      </c>
      <c r="M64" t="s">
        <v>62</v>
      </c>
      <c r="N64">
        <v>0.26900000000000002</v>
      </c>
      <c r="O64">
        <v>3.94</v>
      </c>
      <c r="P64">
        <v>189</v>
      </c>
      <c r="Q64" s="4"/>
      <c r="R64" s="4">
        <v>1</v>
      </c>
      <c r="S64" s="4">
        <v>1</v>
      </c>
      <c r="T64" s="4"/>
      <c r="U64" s="4">
        <f t="shared" si="8"/>
        <v>24.3</v>
      </c>
      <c r="V64" s="4">
        <f t="shared" si="9"/>
        <v>24.3</v>
      </c>
      <c r="W64" s="4">
        <f t="shared" si="10"/>
        <v>24.3</v>
      </c>
      <c r="X64" s="5">
        <f>100*(W64-25)/25</f>
        <v>-2.7999999999999972</v>
      </c>
      <c r="Y64" s="5" t="str">
        <f>IF((ABS(X64))&lt;=20,"PASS","FAIL")</f>
        <v>PASS</v>
      </c>
      <c r="Z64" s="7"/>
      <c r="AA64" s="7"/>
      <c r="AB64" s="7"/>
      <c r="AC64" s="7"/>
      <c r="AD64" s="4">
        <v>1</v>
      </c>
      <c r="AE64" s="4"/>
      <c r="AF64" s="4">
        <f t="shared" si="3"/>
        <v>189</v>
      </c>
      <c r="AG64" s="4">
        <f t="shared" si="6"/>
        <v>189</v>
      </c>
      <c r="AH64" s="4">
        <f t="shared" si="7"/>
        <v>189</v>
      </c>
      <c r="AI64" s="5">
        <f>100*(AH64-250)/250</f>
        <v>-24.4</v>
      </c>
      <c r="AJ64" s="5" t="str">
        <f>IF((ABS(AI64))&lt;=20,"PASS","FAIL")</f>
        <v>FAIL</v>
      </c>
      <c r="AK64" s="4"/>
      <c r="AL64" s="4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44210</v>
      </c>
      <c r="B65" t="s">
        <v>212</v>
      </c>
      <c r="C65" t="s">
        <v>65</v>
      </c>
      <c r="D65" t="s">
        <v>11</v>
      </c>
      <c r="E65">
        <v>1</v>
      </c>
      <c r="F65">
        <v>1</v>
      </c>
      <c r="G65" t="s">
        <v>59</v>
      </c>
      <c r="H65" t="s">
        <v>60</v>
      </c>
      <c r="I65">
        <v>0.126</v>
      </c>
      <c r="J65">
        <v>1.51</v>
      </c>
      <c r="K65">
        <v>38.200000000000003</v>
      </c>
      <c r="L65" t="s">
        <v>61</v>
      </c>
      <c r="M65" t="s">
        <v>62</v>
      </c>
      <c r="N65">
        <v>-3.8899999999999998E-3</v>
      </c>
      <c r="O65">
        <v>-2.69E-2</v>
      </c>
      <c r="P65">
        <v>-95</v>
      </c>
      <c r="Q65" s="4"/>
      <c r="R65" s="4">
        <v>1</v>
      </c>
      <c r="S65" s="4">
        <v>1</v>
      </c>
      <c r="T65" s="4"/>
      <c r="U65" s="4">
        <f t="shared" si="8"/>
        <v>38.200000000000003</v>
      </c>
      <c r="V65" s="4">
        <f t="shared" si="9"/>
        <v>38.200000000000003</v>
      </c>
      <c r="W65" s="4">
        <f t="shared" si="10"/>
        <v>38.200000000000003</v>
      </c>
      <c r="X65" s="5"/>
      <c r="Y65" s="5"/>
      <c r="Z65" s="7"/>
      <c r="AA65" s="7"/>
      <c r="AB65" s="7"/>
      <c r="AC65" s="7"/>
      <c r="AD65" s="4">
        <v>1</v>
      </c>
      <c r="AE65" s="4"/>
      <c r="AF65" s="4">
        <f t="shared" si="3"/>
        <v>-95</v>
      </c>
      <c r="AG65" s="4">
        <f t="shared" si="6"/>
        <v>-95</v>
      </c>
      <c r="AH65" s="4">
        <f t="shared" si="7"/>
        <v>-95</v>
      </c>
      <c r="AI65" s="5"/>
      <c r="AJ65" s="5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44210</v>
      </c>
      <c r="B66" t="s">
        <v>212</v>
      </c>
      <c r="C66" t="s">
        <v>116</v>
      </c>
      <c r="D66">
        <v>59</v>
      </c>
      <c r="E66">
        <v>1</v>
      </c>
      <c r="F66">
        <v>1</v>
      </c>
      <c r="G66" t="s">
        <v>59</v>
      </c>
      <c r="H66" t="s">
        <v>60</v>
      </c>
      <c r="I66">
        <v>6.3E-2</v>
      </c>
      <c r="J66">
        <v>1.38</v>
      </c>
      <c r="K66">
        <v>34.4</v>
      </c>
      <c r="L66" t="s">
        <v>61</v>
      </c>
      <c r="M66" t="s">
        <v>62</v>
      </c>
      <c r="N66">
        <v>0.47299999999999998</v>
      </c>
      <c r="O66">
        <v>6.85</v>
      </c>
      <c r="P66">
        <v>391</v>
      </c>
      <c r="Q66" s="4"/>
      <c r="R66" s="4">
        <v>1</v>
      </c>
      <c r="S66" s="4">
        <v>1</v>
      </c>
      <c r="T66" s="4"/>
      <c r="U66" s="4">
        <f t="shared" si="8"/>
        <v>34.4</v>
      </c>
      <c r="V66" s="4">
        <f t="shared" si="9"/>
        <v>34.4</v>
      </c>
      <c r="W66" s="4">
        <f t="shared" si="10"/>
        <v>34.4</v>
      </c>
      <c r="X66" s="5"/>
      <c r="Y66" s="5"/>
      <c r="Z66" s="7"/>
      <c r="AA66" s="7"/>
      <c r="AB66" s="4"/>
      <c r="AC66" s="4"/>
      <c r="AD66" s="4">
        <v>1</v>
      </c>
      <c r="AE66" s="4"/>
      <c r="AF66" s="4">
        <f t="shared" si="3"/>
        <v>391</v>
      </c>
      <c r="AG66" s="4">
        <f t="shared" si="6"/>
        <v>391</v>
      </c>
      <c r="AH66" s="4">
        <f t="shared" si="7"/>
        <v>391</v>
      </c>
      <c r="AI66" s="4"/>
      <c r="AJ66" s="4"/>
      <c r="AK66" s="5"/>
      <c r="AL66" s="5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44210</v>
      </c>
      <c r="B67" t="s">
        <v>212</v>
      </c>
      <c r="C67" t="s">
        <v>117</v>
      </c>
      <c r="D67">
        <v>60</v>
      </c>
      <c r="E67">
        <v>1</v>
      </c>
      <c r="F67">
        <v>1</v>
      </c>
      <c r="G67" t="s">
        <v>59</v>
      </c>
      <c r="H67" t="s">
        <v>60</v>
      </c>
      <c r="I67">
        <v>3.6900000000000002E-2</v>
      </c>
      <c r="J67">
        <v>0.78400000000000003</v>
      </c>
      <c r="K67">
        <v>15.5</v>
      </c>
      <c r="L67" t="s">
        <v>61</v>
      </c>
      <c r="M67" t="s">
        <v>62</v>
      </c>
      <c r="N67">
        <v>0.376</v>
      </c>
      <c r="O67">
        <v>5.43</v>
      </c>
      <c r="P67">
        <v>293</v>
      </c>
      <c r="Q67" s="4"/>
      <c r="R67" s="4">
        <v>1</v>
      </c>
      <c r="S67" s="4">
        <v>1</v>
      </c>
      <c r="T67" s="4"/>
      <c r="U67" s="4">
        <f t="shared" si="8"/>
        <v>15.5</v>
      </c>
      <c r="V67" s="4">
        <f t="shared" si="9"/>
        <v>15.5</v>
      </c>
      <c r="W67" s="4">
        <f t="shared" si="10"/>
        <v>15.5</v>
      </c>
      <c r="X67" s="5"/>
      <c r="Y67" s="5"/>
      <c r="Z67" s="4"/>
      <c r="AA67" s="4"/>
      <c r="AB67" s="5"/>
      <c r="AC67" s="5"/>
      <c r="AD67" s="4">
        <v>1</v>
      </c>
      <c r="AE67" s="4"/>
      <c r="AF67" s="4">
        <f t="shared" ref="AF67:AF130" si="11">P67</f>
        <v>293</v>
      </c>
      <c r="AG67" s="4">
        <f t="shared" si="6"/>
        <v>293</v>
      </c>
      <c r="AH67" s="4">
        <f t="shared" si="7"/>
        <v>293</v>
      </c>
      <c r="AI67" s="5"/>
      <c r="AJ67" s="5"/>
      <c r="AK67" s="5"/>
      <c r="AL67" s="5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44210</v>
      </c>
      <c r="B68" t="s">
        <v>212</v>
      </c>
      <c r="C68" t="s">
        <v>118</v>
      </c>
      <c r="D68">
        <v>61</v>
      </c>
      <c r="E68">
        <v>1</v>
      </c>
      <c r="F68">
        <v>1</v>
      </c>
      <c r="G68" t="s">
        <v>59</v>
      </c>
      <c r="H68" t="s">
        <v>60</v>
      </c>
      <c r="I68">
        <v>4.9500000000000002E-2</v>
      </c>
      <c r="J68">
        <v>1.1100000000000001</v>
      </c>
      <c r="K68">
        <v>26</v>
      </c>
      <c r="L68" t="s">
        <v>61</v>
      </c>
      <c r="M68" t="s">
        <v>62</v>
      </c>
      <c r="N68">
        <v>0.38700000000000001</v>
      </c>
      <c r="O68">
        <v>5.61</v>
      </c>
      <c r="P68">
        <v>306</v>
      </c>
      <c r="Q68" s="4"/>
      <c r="R68" s="4">
        <v>1</v>
      </c>
      <c r="S68" s="4">
        <v>1</v>
      </c>
      <c r="T68" s="4"/>
      <c r="U68" s="4">
        <f t="shared" si="8"/>
        <v>26</v>
      </c>
      <c r="V68" s="4">
        <f t="shared" si="9"/>
        <v>26</v>
      </c>
      <c r="W68" s="4">
        <f t="shared" si="10"/>
        <v>26</v>
      </c>
      <c r="X68" s="5"/>
      <c r="Y68" s="5"/>
      <c r="Z68" s="7"/>
      <c r="AA68" s="7"/>
      <c r="AB68" s="4"/>
      <c r="AC68" s="4"/>
      <c r="AD68" s="4">
        <v>1</v>
      </c>
      <c r="AE68" s="4"/>
      <c r="AF68" s="4">
        <f t="shared" si="11"/>
        <v>306</v>
      </c>
      <c r="AG68" s="4">
        <f t="shared" si="6"/>
        <v>306</v>
      </c>
      <c r="AH68" s="4">
        <f t="shared" si="7"/>
        <v>306</v>
      </c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44210</v>
      </c>
      <c r="B69" t="s">
        <v>212</v>
      </c>
      <c r="C69" t="s">
        <v>119</v>
      </c>
      <c r="D69">
        <v>62</v>
      </c>
      <c r="E69">
        <v>1</v>
      </c>
      <c r="F69">
        <v>1</v>
      </c>
      <c r="G69" t="s">
        <v>59</v>
      </c>
      <c r="H69" t="s">
        <v>60</v>
      </c>
      <c r="I69">
        <v>4.0099999999999997E-2</v>
      </c>
      <c r="J69">
        <v>0.90500000000000003</v>
      </c>
      <c r="K69">
        <v>19.3</v>
      </c>
      <c r="L69" t="s">
        <v>61</v>
      </c>
      <c r="M69" t="s">
        <v>62</v>
      </c>
      <c r="N69">
        <v>1.56</v>
      </c>
      <c r="O69">
        <v>22</v>
      </c>
      <c r="P69">
        <v>1360</v>
      </c>
      <c r="Q69" s="4"/>
      <c r="R69" s="4">
        <v>1</v>
      </c>
      <c r="S69" s="4">
        <v>1</v>
      </c>
      <c r="T69" s="4"/>
      <c r="U69" s="4">
        <f t="shared" si="8"/>
        <v>19.3</v>
      </c>
      <c r="V69" s="4">
        <f t="shared" si="9"/>
        <v>19.3</v>
      </c>
      <c r="W69" s="4">
        <f t="shared" si="10"/>
        <v>19.3</v>
      </c>
      <c r="Z69" s="7"/>
      <c r="AA69" s="7"/>
      <c r="AD69" s="4">
        <v>1</v>
      </c>
      <c r="AE69" s="4"/>
      <c r="AF69" s="4">
        <f t="shared" si="11"/>
        <v>1360</v>
      </c>
      <c r="AG69" s="4">
        <f t="shared" si="6"/>
        <v>1360</v>
      </c>
      <c r="AH69" s="4">
        <f t="shared" si="7"/>
        <v>1360</v>
      </c>
      <c r="AI69" s="5"/>
      <c r="AJ69" s="5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44210</v>
      </c>
      <c r="B70" t="s">
        <v>212</v>
      </c>
      <c r="C70" t="s">
        <v>120</v>
      </c>
      <c r="D70">
        <v>63</v>
      </c>
      <c r="E70">
        <v>1</v>
      </c>
      <c r="F70">
        <v>1</v>
      </c>
      <c r="G70" t="s">
        <v>59</v>
      </c>
      <c r="H70" t="s">
        <v>60</v>
      </c>
      <c r="I70">
        <v>4.9099999999999998E-2</v>
      </c>
      <c r="J70">
        <v>1.1299999999999999</v>
      </c>
      <c r="K70">
        <v>26.5</v>
      </c>
      <c r="L70" t="s">
        <v>61</v>
      </c>
      <c r="M70" t="s">
        <v>62</v>
      </c>
      <c r="N70">
        <v>0.46200000000000002</v>
      </c>
      <c r="O70">
        <v>6.63</v>
      </c>
      <c r="P70">
        <v>376</v>
      </c>
      <c r="Q70" s="4"/>
      <c r="R70" s="4">
        <v>1</v>
      </c>
      <c r="S70" s="4">
        <v>1</v>
      </c>
      <c r="T70" s="4"/>
      <c r="U70" s="4">
        <f t="shared" si="8"/>
        <v>26.5</v>
      </c>
      <c r="V70" s="4">
        <f t="shared" si="9"/>
        <v>26.5</v>
      </c>
      <c r="W70" s="4">
        <f t="shared" si="10"/>
        <v>26.5</v>
      </c>
      <c r="Z70" s="7"/>
      <c r="AA70" s="7"/>
      <c r="AB70" s="7"/>
      <c r="AC70" s="7"/>
      <c r="AD70" s="4">
        <v>1</v>
      </c>
      <c r="AE70" s="4"/>
      <c r="AF70" s="4">
        <f t="shared" si="11"/>
        <v>376</v>
      </c>
      <c r="AG70" s="4">
        <f t="shared" si="6"/>
        <v>376</v>
      </c>
      <c r="AH70" s="4">
        <f t="shared" si="7"/>
        <v>376</v>
      </c>
      <c r="AI70" s="5"/>
      <c r="AJ70" s="5"/>
      <c r="AK70" s="7"/>
      <c r="AL70" s="7"/>
      <c r="AM70" s="7"/>
      <c r="AN70" s="7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44210</v>
      </c>
      <c r="B71" t="s">
        <v>212</v>
      </c>
      <c r="C71" t="s">
        <v>121</v>
      </c>
      <c r="D71">
        <v>64</v>
      </c>
      <c r="E71">
        <v>1</v>
      </c>
      <c r="F71">
        <v>1</v>
      </c>
      <c r="G71" t="s">
        <v>59</v>
      </c>
      <c r="H71" t="s">
        <v>60</v>
      </c>
      <c r="I71">
        <v>7.4999999999999997E-2</v>
      </c>
      <c r="J71">
        <v>1.62</v>
      </c>
      <c r="K71">
        <v>42</v>
      </c>
      <c r="L71" t="s">
        <v>61</v>
      </c>
      <c r="M71" t="s">
        <v>62</v>
      </c>
      <c r="N71">
        <v>0.56999999999999995</v>
      </c>
      <c r="O71">
        <v>8.1300000000000008</v>
      </c>
      <c r="P71">
        <v>478</v>
      </c>
      <c r="R71" s="4">
        <v>1</v>
      </c>
      <c r="S71" s="4">
        <v>1</v>
      </c>
      <c r="T71" s="4"/>
      <c r="U71" s="4">
        <f t="shared" si="8"/>
        <v>42</v>
      </c>
      <c r="V71" s="4">
        <f t="shared" si="9"/>
        <v>42</v>
      </c>
      <c r="W71" s="4">
        <f t="shared" si="10"/>
        <v>42</v>
      </c>
      <c r="X71" s="5"/>
      <c r="Y71" s="5"/>
      <c r="AD71" s="4">
        <v>1</v>
      </c>
      <c r="AE71" s="4"/>
      <c r="AF71" s="4">
        <f t="shared" si="11"/>
        <v>478</v>
      </c>
      <c r="AG71" s="4">
        <f t="shared" si="6"/>
        <v>478</v>
      </c>
      <c r="AH71" s="4">
        <f t="shared" si="7"/>
        <v>478</v>
      </c>
      <c r="AI71" s="5"/>
      <c r="AJ71" s="5"/>
      <c r="AK71" s="7"/>
      <c r="AL71" s="7"/>
      <c r="AM71" s="7"/>
      <c r="AN71" s="7"/>
      <c r="AO71" s="4"/>
      <c r="AP71" s="4"/>
      <c r="AQ71" s="4"/>
    </row>
    <row r="72" spans="1:70" x14ac:dyDescent="0.2">
      <c r="A72" s="1">
        <v>44210</v>
      </c>
      <c r="B72" t="s">
        <v>212</v>
      </c>
      <c r="C72" t="s">
        <v>122</v>
      </c>
      <c r="D72">
        <v>65</v>
      </c>
      <c r="E72">
        <v>1</v>
      </c>
      <c r="F72">
        <v>1</v>
      </c>
      <c r="G72" t="s">
        <v>59</v>
      </c>
      <c r="H72" t="s">
        <v>60</v>
      </c>
      <c r="I72">
        <v>2.6499999999999999E-2</v>
      </c>
      <c r="J72">
        <v>0.55200000000000005</v>
      </c>
      <c r="K72">
        <v>8.0500000000000007</v>
      </c>
      <c r="L72" t="s">
        <v>61</v>
      </c>
      <c r="M72" t="s">
        <v>62</v>
      </c>
      <c r="N72">
        <v>0.246</v>
      </c>
      <c r="O72">
        <v>3.68</v>
      </c>
      <c r="P72">
        <v>171</v>
      </c>
      <c r="Q72" s="4"/>
      <c r="R72" s="4">
        <v>1</v>
      </c>
      <c r="S72" s="4">
        <v>1</v>
      </c>
      <c r="T72" s="4"/>
      <c r="U72" s="4">
        <f t="shared" si="8"/>
        <v>8.0500000000000007</v>
      </c>
      <c r="V72" s="4">
        <f t="shared" si="9"/>
        <v>8.0500000000000007</v>
      </c>
      <c r="W72" s="4">
        <f t="shared" si="10"/>
        <v>8.0500000000000007</v>
      </c>
      <c r="AB72" s="7"/>
      <c r="AC72" s="7"/>
      <c r="AD72" s="4">
        <v>1</v>
      </c>
      <c r="AE72" s="4"/>
      <c r="AF72" s="4">
        <f t="shared" si="11"/>
        <v>171</v>
      </c>
      <c r="AG72" s="4">
        <f t="shared" si="6"/>
        <v>171</v>
      </c>
      <c r="AH72" s="4">
        <f t="shared" si="7"/>
        <v>171</v>
      </c>
      <c r="AI72" s="5"/>
      <c r="AJ72" s="5"/>
      <c r="AK72" s="7"/>
      <c r="AL72" s="7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44210</v>
      </c>
      <c r="B73" t="s">
        <v>212</v>
      </c>
      <c r="C73" t="s">
        <v>123</v>
      </c>
      <c r="D73">
        <v>66</v>
      </c>
      <c r="E73">
        <v>1</v>
      </c>
      <c r="F73">
        <v>1</v>
      </c>
      <c r="G73" t="s">
        <v>59</v>
      </c>
      <c r="H73" t="s">
        <v>60</v>
      </c>
      <c r="I73">
        <v>3.2300000000000002E-2</v>
      </c>
      <c r="J73">
        <v>0.76400000000000001</v>
      </c>
      <c r="K73">
        <v>14.8</v>
      </c>
      <c r="L73" t="s">
        <v>61</v>
      </c>
      <c r="M73" t="s">
        <v>62</v>
      </c>
      <c r="N73">
        <v>0.313</v>
      </c>
      <c r="O73">
        <v>4.5599999999999996</v>
      </c>
      <c r="P73">
        <v>233</v>
      </c>
      <c r="Q73" s="4"/>
      <c r="R73" s="4">
        <v>1</v>
      </c>
      <c r="S73" s="4">
        <v>1</v>
      </c>
      <c r="T73" s="4"/>
      <c r="U73" s="4">
        <f t="shared" si="8"/>
        <v>14.8</v>
      </c>
      <c r="V73" s="4">
        <f t="shared" si="9"/>
        <v>14.8</v>
      </c>
      <c r="W73" s="4">
        <f t="shared" si="10"/>
        <v>14.8</v>
      </c>
      <c r="Z73" s="7"/>
      <c r="AA73" s="7"/>
      <c r="AD73" s="4">
        <v>1</v>
      </c>
      <c r="AE73" s="4"/>
      <c r="AF73" s="4">
        <f t="shared" si="11"/>
        <v>233</v>
      </c>
      <c r="AG73" s="4">
        <f t="shared" si="6"/>
        <v>233</v>
      </c>
      <c r="AH73" s="4">
        <f t="shared" si="7"/>
        <v>233</v>
      </c>
      <c r="AI73" s="5"/>
      <c r="AJ73" s="5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44210</v>
      </c>
      <c r="B74" t="s">
        <v>212</v>
      </c>
      <c r="C74" t="s">
        <v>124</v>
      </c>
      <c r="D74">
        <v>67</v>
      </c>
      <c r="E74">
        <v>1</v>
      </c>
      <c r="F74">
        <v>1</v>
      </c>
      <c r="G74" t="s">
        <v>59</v>
      </c>
      <c r="H74" t="s">
        <v>60</v>
      </c>
      <c r="I74">
        <v>4.19E-2</v>
      </c>
      <c r="J74">
        <v>0.93799999999999994</v>
      </c>
      <c r="K74">
        <v>20.399999999999999</v>
      </c>
      <c r="L74" t="s">
        <v>61</v>
      </c>
      <c r="M74" t="s">
        <v>62</v>
      </c>
      <c r="N74">
        <v>0.35499999999999998</v>
      </c>
      <c r="O74">
        <v>5.15</v>
      </c>
      <c r="P74">
        <v>274</v>
      </c>
      <c r="Q74" s="4"/>
      <c r="R74" s="4">
        <v>1</v>
      </c>
      <c r="S74" s="4">
        <v>1</v>
      </c>
      <c r="T74" s="4"/>
      <c r="U74" s="4">
        <f t="shared" si="8"/>
        <v>20.399999999999999</v>
      </c>
      <c r="V74" s="4">
        <f t="shared" si="9"/>
        <v>20.399999999999999</v>
      </c>
      <c r="W74" s="4">
        <f t="shared" si="10"/>
        <v>20.399999999999999</v>
      </c>
      <c r="X74" s="5"/>
      <c r="Y74" s="5"/>
      <c r="AB74" s="7"/>
      <c r="AC74" s="7"/>
      <c r="AD74" s="4">
        <v>1</v>
      </c>
      <c r="AE74" s="4"/>
      <c r="AF74" s="4">
        <f t="shared" si="11"/>
        <v>274</v>
      </c>
      <c r="AG74" s="4">
        <f t="shared" si="6"/>
        <v>274</v>
      </c>
      <c r="AH74" s="4">
        <f t="shared" si="7"/>
        <v>274</v>
      </c>
      <c r="AI74" s="5"/>
      <c r="AJ74" s="5"/>
      <c r="AK74" s="7"/>
      <c r="AL74" s="7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44210</v>
      </c>
      <c r="B75" t="s">
        <v>212</v>
      </c>
      <c r="C75" t="s">
        <v>125</v>
      </c>
      <c r="D75">
        <v>68</v>
      </c>
      <c r="E75">
        <v>1</v>
      </c>
      <c r="F75">
        <v>1</v>
      </c>
      <c r="G75" t="s">
        <v>59</v>
      </c>
      <c r="H75" t="s">
        <v>60</v>
      </c>
      <c r="I75">
        <v>3.8199999999999998E-2</v>
      </c>
      <c r="J75">
        <v>0.91200000000000003</v>
      </c>
      <c r="K75">
        <v>19.600000000000001</v>
      </c>
      <c r="L75" t="s">
        <v>61</v>
      </c>
      <c r="M75" t="s">
        <v>62</v>
      </c>
      <c r="N75">
        <v>0.38600000000000001</v>
      </c>
      <c r="O75">
        <v>5.57</v>
      </c>
      <c r="P75">
        <v>303</v>
      </c>
      <c r="Q75" s="4"/>
      <c r="R75" s="4">
        <v>1</v>
      </c>
      <c r="S75" s="4">
        <v>1</v>
      </c>
      <c r="T75" s="4"/>
      <c r="U75" s="4">
        <f t="shared" si="8"/>
        <v>19.600000000000001</v>
      </c>
      <c r="V75" s="4">
        <f t="shared" si="9"/>
        <v>19.600000000000001</v>
      </c>
      <c r="W75" s="4">
        <f t="shared" si="10"/>
        <v>19.600000000000001</v>
      </c>
      <c r="AD75" s="4">
        <v>1</v>
      </c>
      <c r="AE75" s="4"/>
      <c r="AF75" s="4">
        <f t="shared" si="11"/>
        <v>303</v>
      </c>
      <c r="AG75" s="4">
        <f t="shared" si="6"/>
        <v>303</v>
      </c>
      <c r="AH75" s="4">
        <f t="shared" si="7"/>
        <v>303</v>
      </c>
      <c r="AI75" s="5"/>
      <c r="AJ75" s="5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44210</v>
      </c>
      <c r="B76" t="s">
        <v>212</v>
      </c>
      <c r="C76" t="s">
        <v>126</v>
      </c>
      <c r="D76">
        <v>69</v>
      </c>
      <c r="E76">
        <v>1</v>
      </c>
      <c r="F76">
        <v>1</v>
      </c>
      <c r="G76" t="s">
        <v>59</v>
      </c>
      <c r="H76" t="s">
        <v>60</v>
      </c>
      <c r="I76">
        <v>5.1799999999999999E-2</v>
      </c>
      <c r="J76">
        <v>1.1200000000000001</v>
      </c>
      <c r="K76">
        <v>26.1</v>
      </c>
      <c r="L76" t="s">
        <v>61</v>
      </c>
      <c r="M76" t="s">
        <v>62</v>
      </c>
      <c r="N76">
        <v>0.46400000000000002</v>
      </c>
      <c r="O76">
        <v>6.67</v>
      </c>
      <c r="P76">
        <v>379</v>
      </c>
      <c r="R76" s="4">
        <v>1</v>
      </c>
      <c r="S76" s="4">
        <v>1</v>
      </c>
      <c r="T76" s="4"/>
      <c r="U76" s="4">
        <f t="shared" si="8"/>
        <v>26.1</v>
      </c>
      <c r="V76" s="4">
        <f t="shared" si="9"/>
        <v>26.1</v>
      </c>
      <c r="W76" s="4">
        <f t="shared" si="10"/>
        <v>26.1</v>
      </c>
      <c r="X76" s="5"/>
      <c r="Y76" s="5"/>
      <c r="Z76" s="7">
        <f>ABS(100*ABS(W76-W70)/AVERAGE(W76,W70))</f>
        <v>1.5209125475285117</v>
      </c>
      <c r="AA76" s="7" t="str">
        <f>IF(W76&gt;10, (IF((AND(Z76&gt;=0,Z76&lt;=20)=TRUE),"PASS","FAIL")),(IF((AND(Z76&gt;=0,Z76&lt;=50)=TRUE),"PASS","FAIL")))</f>
        <v>PASS</v>
      </c>
      <c r="AB76" s="7"/>
      <c r="AC76" s="7"/>
      <c r="AD76" s="4">
        <v>1</v>
      </c>
      <c r="AE76" s="4"/>
      <c r="AF76" s="4">
        <f t="shared" si="11"/>
        <v>379</v>
      </c>
      <c r="AG76" s="4">
        <f t="shared" si="6"/>
        <v>379</v>
      </c>
      <c r="AH76" s="4">
        <f t="shared" si="7"/>
        <v>379</v>
      </c>
      <c r="AI76" s="5"/>
      <c r="AJ76" s="5"/>
      <c r="AK76" s="7">
        <f>ABS(100*ABS(AH76-AH70)/AVERAGE(AH76,AH70))</f>
        <v>0.79470198675496684</v>
      </c>
      <c r="AL76" s="7" t="str">
        <f>IF(AH76&gt;10, (IF((AND(AK76&gt;=0,AK76&lt;=20)=TRUE),"PASS","FAIL")),(IF((AND(AK76&gt;=0,AK76&lt;=50)=TRUE),"PASS","FAIL")))</f>
        <v>PASS</v>
      </c>
      <c r="AM76" s="7"/>
      <c r="AN76" s="7"/>
      <c r="AO76" s="4"/>
      <c r="AP76" s="4"/>
      <c r="AQ76" s="4"/>
    </row>
    <row r="77" spans="1:70" x14ac:dyDescent="0.2">
      <c r="A77" s="1">
        <v>44210</v>
      </c>
      <c r="B77" t="s">
        <v>212</v>
      </c>
      <c r="C77" t="s">
        <v>127</v>
      </c>
      <c r="D77">
        <v>70</v>
      </c>
      <c r="E77">
        <v>1</v>
      </c>
      <c r="F77">
        <v>1</v>
      </c>
      <c r="G77" t="s">
        <v>59</v>
      </c>
      <c r="H77" t="s">
        <v>60</v>
      </c>
      <c r="I77">
        <v>7.5700000000000003E-2</v>
      </c>
      <c r="J77">
        <v>1.61</v>
      </c>
      <c r="K77">
        <v>41.6</v>
      </c>
      <c r="L77" t="s">
        <v>61</v>
      </c>
      <c r="M77" t="s">
        <v>62</v>
      </c>
      <c r="N77">
        <v>0.60299999999999998</v>
      </c>
      <c r="O77">
        <v>8.6300000000000008</v>
      </c>
      <c r="P77">
        <v>512</v>
      </c>
      <c r="R77" s="4">
        <v>1</v>
      </c>
      <c r="S77" s="4">
        <v>1</v>
      </c>
      <c r="T77" s="4"/>
      <c r="U77" s="4">
        <f t="shared" si="8"/>
        <v>41.6</v>
      </c>
      <c r="V77" s="4">
        <f t="shared" si="9"/>
        <v>41.6</v>
      </c>
      <c r="W77" s="4">
        <f t="shared" si="10"/>
        <v>41.6</v>
      </c>
      <c r="X77" s="5"/>
      <c r="Y77" s="5"/>
      <c r="Z77" s="7"/>
      <c r="AA77" s="7"/>
      <c r="AB77" s="7">
        <f>100*((W77*10250)-(W75*10000))/(1000*250)</f>
        <v>92.16</v>
      </c>
      <c r="AC77" s="7" t="str">
        <f>IF(W77&gt;30, (IF((AND(AB77&gt;=80,AB77&lt;=120)=TRUE),"PASS","FAIL")),(IF((AND(AB77&gt;=50,AB77&lt;=150)=TRUE),"PASS","FAIL")))</f>
        <v>PASS</v>
      </c>
      <c r="AD77" s="4">
        <v>1</v>
      </c>
      <c r="AE77" s="4"/>
      <c r="AF77" s="4">
        <f t="shared" si="11"/>
        <v>512</v>
      </c>
      <c r="AG77" s="4">
        <f t="shared" ref="AG77:AG140" si="12">IF(R77=1,AF77,(AF77-379))</f>
        <v>512</v>
      </c>
      <c r="AH77" s="4">
        <f t="shared" ref="AH77:AH140" si="13">IF(R77=1,AF77,(AG77*R77))</f>
        <v>512</v>
      </c>
      <c r="AI77" s="5"/>
      <c r="AJ77" s="5"/>
      <c r="AK77" s="7"/>
      <c r="AL77" s="7"/>
      <c r="AM77" s="7">
        <f>100*((AH77*10250)-(AH75*10000))/(10000*250)</f>
        <v>88.72</v>
      </c>
      <c r="AN77" s="7" t="str">
        <f>IF(AH77&gt;30, (IF((AND(AM77&gt;=80,AM77&lt;=120)=TRUE),"PASS","FAIL")),(IF((AND(AM77&gt;=50,AM77&lt;=150)=TRUE),"PASS","FAIL")))</f>
        <v>PASS</v>
      </c>
      <c r="AO77" s="4"/>
      <c r="AP77" s="4"/>
      <c r="AQ77" s="4"/>
    </row>
    <row r="78" spans="1:70" x14ac:dyDescent="0.2">
      <c r="A78" s="1">
        <v>44210</v>
      </c>
      <c r="B78" t="s">
        <v>212</v>
      </c>
      <c r="C78" t="s">
        <v>52</v>
      </c>
      <c r="D78">
        <v>1</v>
      </c>
      <c r="E78">
        <v>1</v>
      </c>
      <c r="F78">
        <v>1</v>
      </c>
      <c r="G78" t="s">
        <v>59</v>
      </c>
      <c r="H78" t="s">
        <v>60</v>
      </c>
      <c r="I78">
        <v>0.28299999999999997</v>
      </c>
      <c r="J78">
        <v>5.25</v>
      </c>
      <c r="K78">
        <v>149</v>
      </c>
      <c r="L78" t="s">
        <v>61</v>
      </c>
      <c r="M78" t="s">
        <v>62</v>
      </c>
      <c r="N78">
        <v>1.67</v>
      </c>
      <c r="O78">
        <v>23.6</v>
      </c>
      <c r="P78">
        <v>1450</v>
      </c>
      <c r="R78" s="4">
        <v>1</v>
      </c>
      <c r="S78" s="4">
        <v>1</v>
      </c>
      <c r="T78" s="4"/>
      <c r="U78" s="4">
        <f t="shared" si="8"/>
        <v>149</v>
      </c>
      <c r="V78" s="4">
        <f t="shared" si="9"/>
        <v>149</v>
      </c>
      <c r="W78" s="4">
        <f t="shared" si="10"/>
        <v>149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11"/>
        <v>1450</v>
      </c>
      <c r="AG78" s="4">
        <f t="shared" si="12"/>
        <v>1450</v>
      </c>
      <c r="AH78" s="4">
        <f t="shared" si="13"/>
        <v>1450</v>
      </c>
      <c r="AI78" s="5"/>
      <c r="AJ78" s="5"/>
      <c r="AK78" s="4"/>
      <c r="AL78" s="4"/>
      <c r="AM78" s="5"/>
      <c r="AN78" s="5"/>
      <c r="AO78" s="4"/>
      <c r="AP78" s="4"/>
      <c r="AQ78" s="4"/>
    </row>
    <row r="79" spans="1:70" x14ac:dyDescent="0.2">
      <c r="A79" s="1">
        <v>44210</v>
      </c>
      <c r="B79" t="s">
        <v>212</v>
      </c>
      <c r="C79" t="s">
        <v>53</v>
      </c>
      <c r="D79">
        <v>3</v>
      </c>
      <c r="E79">
        <v>1</v>
      </c>
      <c r="F79">
        <v>1</v>
      </c>
      <c r="G79" t="s">
        <v>59</v>
      </c>
      <c r="H79" t="s">
        <v>60</v>
      </c>
      <c r="I79">
        <v>0.191</v>
      </c>
      <c r="J79">
        <v>3.66</v>
      </c>
      <c r="K79">
        <v>103</v>
      </c>
      <c r="L79" t="s">
        <v>61</v>
      </c>
      <c r="M79" t="s">
        <v>62</v>
      </c>
      <c r="N79">
        <v>1.1299999999999999</v>
      </c>
      <c r="O79">
        <v>15.9</v>
      </c>
      <c r="P79">
        <v>987</v>
      </c>
      <c r="R79" s="4">
        <v>1</v>
      </c>
      <c r="S79" s="4">
        <v>1</v>
      </c>
      <c r="T79" s="4"/>
      <c r="U79" s="4">
        <f t="shared" si="8"/>
        <v>103</v>
      </c>
      <c r="V79" s="4">
        <f t="shared" si="9"/>
        <v>103</v>
      </c>
      <c r="W79" s="4">
        <f t="shared" si="10"/>
        <v>103</v>
      </c>
      <c r="X79" s="5"/>
      <c r="Y79" s="5"/>
      <c r="Z79" s="7"/>
      <c r="AA79" s="7"/>
      <c r="AB79" s="7"/>
      <c r="AC79" s="7"/>
      <c r="AD79" s="4">
        <v>1</v>
      </c>
      <c r="AE79" s="4"/>
      <c r="AF79" s="4">
        <f t="shared" si="11"/>
        <v>987</v>
      </c>
      <c r="AG79" s="4">
        <f t="shared" si="12"/>
        <v>987</v>
      </c>
      <c r="AH79" s="4">
        <f t="shared" si="13"/>
        <v>987</v>
      </c>
      <c r="AI79" s="5"/>
      <c r="AJ79" s="5"/>
      <c r="AK79" s="7"/>
      <c r="AL79" s="7"/>
      <c r="AO79" s="4"/>
      <c r="AP79" s="4"/>
      <c r="AQ79" s="4"/>
    </row>
    <row r="80" spans="1:70" x14ac:dyDescent="0.2">
      <c r="A80" s="1">
        <v>44210</v>
      </c>
      <c r="B80" t="s">
        <v>212</v>
      </c>
      <c r="C80" t="s">
        <v>54</v>
      </c>
      <c r="D80">
        <v>5</v>
      </c>
      <c r="E80">
        <v>1</v>
      </c>
      <c r="F80">
        <v>1</v>
      </c>
      <c r="G80" t="s">
        <v>59</v>
      </c>
      <c r="H80" t="s">
        <v>60</v>
      </c>
      <c r="I80">
        <v>9.1899999999999996E-2</v>
      </c>
      <c r="J80">
        <v>1.87</v>
      </c>
      <c r="K80">
        <v>49.5</v>
      </c>
      <c r="L80" t="s">
        <v>61</v>
      </c>
      <c r="M80" t="s">
        <v>62</v>
      </c>
      <c r="N80">
        <v>0.58399999999999996</v>
      </c>
      <c r="O80">
        <v>8.31</v>
      </c>
      <c r="P80">
        <v>491</v>
      </c>
      <c r="R80" s="4">
        <v>1</v>
      </c>
      <c r="S80" s="4">
        <v>1</v>
      </c>
      <c r="T80" s="4"/>
      <c r="U80" s="4">
        <f t="shared" si="8"/>
        <v>49.5</v>
      </c>
      <c r="V80" s="4">
        <f t="shared" si="9"/>
        <v>49.5</v>
      </c>
      <c r="W80" s="4">
        <f t="shared" si="10"/>
        <v>49.5</v>
      </c>
      <c r="X80" s="4"/>
      <c r="Y80" s="4"/>
      <c r="Z80" s="7"/>
      <c r="AA80" s="7"/>
      <c r="AB80" s="7"/>
      <c r="AC80" s="7"/>
      <c r="AD80" s="4">
        <v>1</v>
      </c>
      <c r="AE80" s="4"/>
      <c r="AF80" s="4">
        <f t="shared" si="11"/>
        <v>491</v>
      </c>
      <c r="AG80" s="4">
        <f t="shared" si="12"/>
        <v>491</v>
      </c>
      <c r="AH80" s="4">
        <f t="shared" si="13"/>
        <v>491</v>
      </c>
      <c r="AM80" s="7"/>
      <c r="AN80" s="7"/>
      <c r="AO80" s="4"/>
      <c r="AP80" s="4"/>
      <c r="AQ80" s="4"/>
    </row>
    <row r="81" spans="1:70" x14ac:dyDescent="0.2">
      <c r="A81" s="1">
        <v>44210</v>
      </c>
      <c r="B81" t="s">
        <v>212</v>
      </c>
      <c r="C81" t="s">
        <v>51</v>
      </c>
      <c r="D81">
        <v>7</v>
      </c>
      <c r="E81">
        <v>1</v>
      </c>
      <c r="F81">
        <v>1</v>
      </c>
      <c r="G81" t="s">
        <v>59</v>
      </c>
      <c r="H81" t="s">
        <v>60</v>
      </c>
      <c r="I81">
        <v>4.9500000000000002E-2</v>
      </c>
      <c r="J81">
        <v>1.1200000000000001</v>
      </c>
      <c r="K81">
        <v>26.1</v>
      </c>
      <c r="L81" t="s">
        <v>61</v>
      </c>
      <c r="M81" t="s">
        <v>62</v>
      </c>
      <c r="N81">
        <v>0.28100000000000003</v>
      </c>
      <c r="O81">
        <v>4.13</v>
      </c>
      <c r="P81">
        <v>202</v>
      </c>
      <c r="R81" s="4">
        <v>1</v>
      </c>
      <c r="S81" s="4">
        <v>1</v>
      </c>
      <c r="T81" s="4"/>
      <c r="U81" s="4">
        <f t="shared" si="8"/>
        <v>26.1</v>
      </c>
      <c r="V81" s="4">
        <f t="shared" si="9"/>
        <v>26.1</v>
      </c>
      <c r="W81" s="4">
        <f t="shared" si="10"/>
        <v>26.1</v>
      </c>
      <c r="X81" s="5"/>
      <c r="Y81" s="5"/>
      <c r="Z81" s="7"/>
      <c r="AA81" s="7"/>
      <c r="AB81" s="7"/>
      <c r="AC81" s="7"/>
      <c r="AD81" s="4">
        <v>1</v>
      </c>
      <c r="AE81" s="4"/>
      <c r="AF81" s="4">
        <f t="shared" si="11"/>
        <v>202</v>
      </c>
      <c r="AG81" s="4">
        <f t="shared" si="12"/>
        <v>202</v>
      </c>
      <c r="AH81" s="4">
        <f t="shared" si="13"/>
        <v>202</v>
      </c>
      <c r="AI81" s="5"/>
      <c r="AJ81" s="5"/>
      <c r="AO81" s="4"/>
      <c r="AP81" s="4"/>
      <c r="AQ81" s="4"/>
    </row>
    <row r="82" spans="1:70" x14ac:dyDescent="0.2">
      <c r="A82" s="1">
        <v>44210</v>
      </c>
      <c r="B82" t="s">
        <v>212</v>
      </c>
      <c r="C82" t="s">
        <v>55</v>
      </c>
      <c r="D82">
        <v>9</v>
      </c>
      <c r="E82">
        <v>1</v>
      </c>
      <c r="F82">
        <v>1</v>
      </c>
      <c r="G82" t="s">
        <v>59</v>
      </c>
      <c r="H82" t="s">
        <v>60</v>
      </c>
      <c r="I82">
        <v>2.9100000000000001E-2</v>
      </c>
      <c r="J82">
        <v>0.61</v>
      </c>
      <c r="K82">
        <v>9.89</v>
      </c>
      <c r="L82" t="s">
        <v>61</v>
      </c>
      <c r="M82" t="s">
        <v>62</v>
      </c>
      <c r="N82">
        <v>0.182</v>
      </c>
      <c r="O82">
        <v>2.72</v>
      </c>
      <c r="P82">
        <v>103</v>
      </c>
      <c r="R82" s="4">
        <v>1</v>
      </c>
      <c r="S82" s="4">
        <v>1</v>
      </c>
      <c r="T82" s="4"/>
      <c r="U82" s="4">
        <f t="shared" si="8"/>
        <v>9.89</v>
      </c>
      <c r="V82" s="4">
        <f t="shared" si="9"/>
        <v>9.89</v>
      </c>
      <c r="W82" s="4">
        <f t="shared" si="10"/>
        <v>9.89</v>
      </c>
      <c r="X82" s="5"/>
      <c r="Y82" s="5"/>
      <c r="Z82" s="7"/>
      <c r="AA82" s="7"/>
      <c r="AB82" s="4"/>
      <c r="AC82" s="4"/>
      <c r="AD82" s="4">
        <v>1</v>
      </c>
      <c r="AE82" s="4"/>
      <c r="AF82" s="4">
        <f t="shared" si="11"/>
        <v>103</v>
      </c>
      <c r="AG82" s="4">
        <f t="shared" si="12"/>
        <v>103</v>
      </c>
      <c r="AH82" s="4">
        <f t="shared" si="13"/>
        <v>103</v>
      </c>
      <c r="AK82" s="7"/>
      <c r="AL82" s="7"/>
      <c r="AO82" s="4"/>
      <c r="AP82" s="4"/>
      <c r="AQ82" s="4"/>
    </row>
    <row r="83" spans="1:70" x14ac:dyDescent="0.2">
      <c r="A83" s="1">
        <v>44210</v>
      </c>
      <c r="B83" t="s">
        <v>212</v>
      </c>
      <c r="C83" t="s">
        <v>56</v>
      </c>
      <c r="D83">
        <v>11</v>
      </c>
      <c r="E83">
        <v>1</v>
      </c>
      <c r="F83">
        <v>1</v>
      </c>
      <c r="G83" t="s">
        <v>59</v>
      </c>
      <c r="H83" t="s">
        <v>60</v>
      </c>
      <c r="I83">
        <v>2.5000000000000001E-2</v>
      </c>
      <c r="J83">
        <v>0.44800000000000001</v>
      </c>
      <c r="K83">
        <v>4.6900000000000004</v>
      </c>
      <c r="L83" t="s">
        <v>61</v>
      </c>
      <c r="M83" t="s">
        <v>62</v>
      </c>
      <c r="N83">
        <v>0.15</v>
      </c>
      <c r="O83">
        <v>2.25</v>
      </c>
      <c r="P83">
        <v>69.5</v>
      </c>
      <c r="R83" s="4">
        <v>1</v>
      </c>
      <c r="S83" s="4">
        <v>1</v>
      </c>
      <c r="T83" s="4"/>
      <c r="U83" s="4">
        <f t="shared" si="8"/>
        <v>4.6900000000000004</v>
      </c>
      <c r="V83" s="4">
        <f t="shared" si="9"/>
        <v>4.6900000000000004</v>
      </c>
      <c r="W83" s="4">
        <f t="shared" si="10"/>
        <v>4.6900000000000004</v>
      </c>
      <c r="X83" s="5"/>
      <c r="Y83" s="5"/>
      <c r="Z83" s="4"/>
      <c r="AA83" s="4"/>
      <c r="AB83" s="5"/>
      <c r="AC83" s="5"/>
      <c r="AD83" s="4">
        <v>1</v>
      </c>
      <c r="AE83" s="4"/>
      <c r="AF83" s="4">
        <f t="shared" si="11"/>
        <v>69.5</v>
      </c>
      <c r="AG83" s="4">
        <f t="shared" si="12"/>
        <v>69.5</v>
      </c>
      <c r="AH83" s="4">
        <f t="shared" si="13"/>
        <v>69.5</v>
      </c>
      <c r="AM83" s="7"/>
      <c r="AN83" s="7"/>
      <c r="AO83" s="4"/>
      <c r="AP83" s="4"/>
      <c r="AQ83" s="4"/>
    </row>
    <row r="84" spans="1:70" x14ac:dyDescent="0.2">
      <c r="A84" s="1">
        <v>44210</v>
      </c>
      <c r="B84" t="s">
        <v>212</v>
      </c>
      <c r="C84" t="s">
        <v>57</v>
      </c>
      <c r="D84">
        <v>13</v>
      </c>
      <c r="E84">
        <v>1</v>
      </c>
      <c r="F84">
        <v>1</v>
      </c>
      <c r="G84" t="s">
        <v>59</v>
      </c>
      <c r="H84" t="s">
        <v>60</v>
      </c>
      <c r="I84">
        <v>2.07E-2</v>
      </c>
      <c r="J84">
        <v>0.35299999999999998</v>
      </c>
      <c r="K84">
        <v>1.65</v>
      </c>
      <c r="L84" t="s">
        <v>61</v>
      </c>
      <c r="M84" t="s">
        <v>62</v>
      </c>
      <c r="N84">
        <v>0.111</v>
      </c>
      <c r="O84">
        <v>1.69</v>
      </c>
      <c r="P84">
        <v>29</v>
      </c>
      <c r="R84" s="4">
        <v>1</v>
      </c>
      <c r="S84" s="4">
        <v>1</v>
      </c>
      <c r="T84" s="4"/>
      <c r="U84" s="4">
        <f t="shared" si="8"/>
        <v>1.65</v>
      </c>
      <c r="V84" s="4">
        <f t="shared" si="9"/>
        <v>1.65</v>
      </c>
      <c r="W84" s="4">
        <f t="shared" si="10"/>
        <v>1.65</v>
      </c>
      <c r="X84" s="5"/>
      <c r="Y84" s="5"/>
      <c r="Z84" s="7"/>
      <c r="AA84" s="7"/>
      <c r="AB84" s="5"/>
      <c r="AC84" s="5"/>
      <c r="AD84" s="4">
        <v>1</v>
      </c>
      <c r="AE84" s="4"/>
      <c r="AF84" s="4">
        <f t="shared" si="11"/>
        <v>29</v>
      </c>
      <c r="AG84" s="4">
        <f t="shared" si="12"/>
        <v>29</v>
      </c>
      <c r="AH84" s="4">
        <f t="shared" si="13"/>
        <v>29</v>
      </c>
      <c r="AI84" s="5"/>
      <c r="AJ84" s="5"/>
      <c r="AO84" s="4"/>
      <c r="AP84" s="4"/>
      <c r="AQ84" s="4"/>
    </row>
    <row r="85" spans="1:70" x14ac:dyDescent="0.2">
      <c r="A85" s="1">
        <v>44210</v>
      </c>
      <c r="B85" t="s">
        <v>212</v>
      </c>
      <c r="C85" t="s">
        <v>58</v>
      </c>
      <c r="D85">
        <v>15</v>
      </c>
      <c r="E85">
        <v>1</v>
      </c>
      <c r="F85">
        <v>1</v>
      </c>
      <c r="G85" t="s">
        <v>59</v>
      </c>
      <c r="H85" t="s">
        <v>60</v>
      </c>
      <c r="I85">
        <v>2.1000000000000001E-2</v>
      </c>
      <c r="J85">
        <v>0.35299999999999998</v>
      </c>
      <c r="K85">
        <v>1.66</v>
      </c>
      <c r="L85" t="s">
        <v>61</v>
      </c>
      <c r="M85" t="s">
        <v>62</v>
      </c>
      <c r="N85">
        <v>7.9899999999999999E-2</v>
      </c>
      <c r="O85">
        <v>1.32</v>
      </c>
      <c r="P85">
        <v>2.88</v>
      </c>
      <c r="R85" s="4">
        <v>1</v>
      </c>
      <c r="S85" s="4">
        <v>1</v>
      </c>
      <c r="T85" s="4"/>
      <c r="U85" s="4">
        <f t="shared" si="8"/>
        <v>1.66</v>
      </c>
      <c r="V85" s="4">
        <f t="shared" si="9"/>
        <v>1.66</v>
      </c>
      <c r="W85" s="4">
        <f t="shared" si="10"/>
        <v>1.66</v>
      </c>
      <c r="Z85" s="7"/>
      <c r="AA85" s="7"/>
      <c r="AD85" s="4">
        <v>1</v>
      </c>
      <c r="AE85" s="4"/>
      <c r="AF85" s="4">
        <f t="shared" si="11"/>
        <v>2.88</v>
      </c>
      <c r="AG85" s="4">
        <f t="shared" si="12"/>
        <v>2.88</v>
      </c>
      <c r="AH85" s="4">
        <f t="shared" si="13"/>
        <v>2.88</v>
      </c>
      <c r="AO85" s="4"/>
      <c r="AP85" s="4"/>
      <c r="AQ85" s="4"/>
    </row>
    <row r="86" spans="1:70" x14ac:dyDescent="0.2">
      <c r="A86" s="1">
        <v>44210</v>
      </c>
      <c r="B86" t="s">
        <v>212</v>
      </c>
      <c r="C86" t="s">
        <v>102</v>
      </c>
      <c r="D86" t="s">
        <v>12</v>
      </c>
      <c r="E86">
        <v>1</v>
      </c>
      <c r="F86">
        <v>1</v>
      </c>
      <c r="G86" t="s">
        <v>59</v>
      </c>
      <c r="H86" t="s">
        <v>60</v>
      </c>
      <c r="I86">
        <v>0.126</v>
      </c>
      <c r="J86">
        <v>1.54</v>
      </c>
      <c r="K86">
        <v>39.299999999999997</v>
      </c>
      <c r="L86" t="s">
        <v>61</v>
      </c>
      <c r="M86" t="s">
        <v>62</v>
      </c>
      <c r="N86">
        <v>1.6</v>
      </c>
      <c r="O86">
        <v>23.1</v>
      </c>
      <c r="P86">
        <v>1420</v>
      </c>
      <c r="Q86" s="4">
        <f>100*O86/O87</f>
        <v>88.84615384615384</v>
      </c>
      <c r="R86" s="4">
        <v>1</v>
      </c>
      <c r="S86" s="4">
        <v>1</v>
      </c>
      <c r="T86" s="4"/>
      <c r="U86" s="4">
        <f t="shared" si="8"/>
        <v>39.299999999999997</v>
      </c>
      <c r="V86" s="4">
        <f t="shared" si="9"/>
        <v>39.299999999999997</v>
      </c>
      <c r="W86" s="4">
        <f t="shared" si="10"/>
        <v>39.299999999999997</v>
      </c>
      <c r="X86" s="5"/>
      <c r="Y86" s="5"/>
      <c r="AB86" s="7"/>
      <c r="AC86" s="7"/>
      <c r="AD86" s="4">
        <v>1</v>
      </c>
      <c r="AE86" s="4"/>
      <c r="AF86" s="4">
        <f t="shared" si="11"/>
        <v>1420</v>
      </c>
      <c r="AG86" s="4">
        <f t="shared" si="12"/>
        <v>1420</v>
      </c>
      <c r="AH86" s="4">
        <f t="shared" si="13"/>
        <v>1420</v>
      </c>
      <c r="AI86" s="5"/>
      <c r="AJ86" s="5"/>
      <c r="AK86" s="7"/>
      <c r="AL86" s="7"/>
      <c r="AM86" s="7"/>
      <c r="AN86" s="7"/>
      <c r="AO86" s="4"/>
      <c r="AP86" s="4"/>
      <c r="AQ86" s="4"/>
    </row>
    <row r="87" spans="1:70" x14ac:dyDescent="0.2">
      <c r="A87" s="1">
        <v>44210</v>
      </c>
      <c r="B87" t="s">
        <v>212</v>
      </c>
      <c r="C87" t="s">
        <v>103</v>
      </c>
      <c r="D87" t="s">
        <v>13</v>
      </c>
      <c r="E87">
        <v>1</v>
      </c>
      <c r="F87">
        <v>1</v>
      </c>
      <c r="G87" t="s">
        <v>59</v>
      </c>
      <c r="H87" t="s">
        <v>60</v>
      </c>
      <c r="I87">
        <v>2.92</v>
      </c>
      <c r="J87">
        <v>50.2</v>
      </c>
      <c r="K87">
        <v>488</v>
      </c>
      <c r="L87" t="s">
        <v>61</v>
      </c>
      <c r="M87" t="s">
        <v>62</v>
      </c>
      <c r="N87">
        <v>1.84</v>
      </c>
      <c r="O87">
        <v>26</v>
      </c>
      <c r="P87">
        <v>1590</v>
      </c>
      <c r="R87" s="4">
        <v>1</v>
      </c>
      <c r="S87" s="4">
        <v>1</v>
      </c>
      <c r="T87" s="4"/>
      <c r="U87" s="4">
        <f t="shared" si="8"/>
        <v>488</v>
      </c>
      <c r="V87" s="4">
        <f t="shared" si="9"/>
        <v>488</v>
      </c>
      <c r="W87" s="4">
        <f t="shared" si="10"/>
        <v>488</v>
      </c>
      <c r="X87" s="5"/>
      <c r="Y87" s="5"/>
      <c r="Z87" s="7"/>
      <c r="AA87" s="7"/>
      <c r="AD87" s="4">
        <v>1</v>
      </c>
      <c r="AE87" s="4"/>
      <c r="AF87" s="4">
        <f t="shared" si="11"/>
        <v>1590</v>
      </c>
      <c r="AG87" s="4">
        <f t="shared" si="12"/>
        <v>1590</v>
      </c>
      <c r="AH87" s="4">
        <f t="shared" si="13"/>
        <v>1590</v>
      </c>
      <c r="AI87" s="5"/>
      <c r="AJ87" s="5"/>
      <c r="AK87" s="7"/>
      <c r="AL87" s="7"/>
      <c r="AM87" s="7"/>
      <c r="AN87" s="7"/>
      <c r="AO87" s="4"/>
      <c r="AP87" s="4"/>
      <c r="AQ87" s="4"/>
    </row>
    <row r="88" spans="1:70" x14ac:dyDescent="0.2">
      <c r="A88" s="1">
        <v>44210</v>
      </c>
      <c r="B88" t="s">
        <v>212</v>
      </c>
      <c r="C88" t="s">
        <v>128</v>
      </c>
      <c r="D88">
        <v>71</v>
      </c>
      <c r="E88">
        <v>1</v>
      </c>
      <c r="F88">
        <v>1</v>
      </c>
      <c r="G88" t="s">
        <v>59</v>
      </c>
      <c r="H88" t="s">
        <v>60</v>
      </c>
      <c r="I88">
        <v>7.17E-2</v>
      </c>
      <c r="J88">
        <v>1.66</v>
      </c>
      <c r="K88">
        <v>43.1</v>
      </c>
      <c r="L88" t="s">
        <v>61</v>
      </c>
      <c r="M88" t="s">
        <v>62</v>
      </c>
      <c r="N88">
        <v>0.24399999999999999</v>
      </c>
      <c r="O88">
        <v>3.59</v>
      </c>
      <c r="P88">
        <v>165</v>
      </c>
      <c r="Q88" s="4"/>
      <c r="R88" s="4">
        <v>1</v>
      </c>
      <c r="S88" s="4">
        <v>1</v>
      </c>
      <c r="T88" s="4"/>
      <c r="U88" s="4">
        <f t="shared" ref="U88:U151" si="14">K88</f>
        <v>43.1</v>
      </c>
      <c r="V88" s="4">
        <f t="shared" ref="V88:V151" si="15">IF(R88=1,U88,(U88-6.8))</f>
        <v>43.1</v>
      </c>
      <c r="W88" s="4">
        <f t="shared" ref="W88:W151" si="16">IF(R88=1,U88,(V88*R88))</f>
        <v>43.1</v>
      </c>
      <c r="X88" s="5"/>
      <c r="Y88" s="5"/>
      <c r="AB88" s="7"/>
      <c r="AC88" s="7"/>
      <c r="AD88" s="4">
        <v>1</v>
      </c>
      <c r="AE88" s="4"/>
      <c r="AF88" s="4">
        <f t="shared" si="11"/>
        <v>165</v>
      </c>
      <c r="AG88" s="4">
        <f t="shared" si="12"/>
        <v>165</v>
      </c>
      <c r="AH88" s="4">
        <f t="shared" si="13"/>
        <v>165</v>
      </c>
      <c r="AI88" s="5"/>
      <c r="AJ88" s="5"/>
      <c r="AK88" s="7"/>
      <c r="AL88" s="7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2">
      <c r="A89" s="1">
        <v>44210</v>
      </c>
      <c r="B89" t="s">
        <v>212</v>
      </c>
      <c r="C89" t="s">
        <v>129</v>
      </c>
      <c r="D89">
        <v>72</v>
      </c>
      <c r="E89">
        <v>1</v>
      </c>
      <c r="F89">
        <v>1</v>
      </c>
      <c r="G89" t="s">
        <v>59</v>
      </c>
      <c r="H89" t="s">
        <v>60</v>
      </c>
      <c r="I89">
        <v>3.4099999999999998E-2</v>
      </c>
      <c r="J89">
        <v>0.78200000000000003</v>
      </c>
      <c r="K89">
        <v>15.4</v>
      </c>
      <c r="L89" t="s">
        <v>61</v>
      </c>
      <c r="M89" t="s">
        <v>62</v>
      </c>
      <c r="N89">
        <v>0.311</v>
      </c>
      <c r="O89">
        <v>4.57</v>
      </c>
      <c r="P89">
        <v>233</v>
      </c>
      <c r="Q89" s="4"/>
      <c r="R89" s="4">
        <v>1</v>
      </c>
      <c r="S89" s="4">
        <v>1</v>
      </c>
      <c r="T89" s="4"/>
      <c r="U89" s="4">
        <f t="shared" si="14"/>
        <v>15.4</v>
      </c>
      <c r="V89" s="4">
        <f t="shared" si="15"/>
        <v>15.4</v>
      </c>
      <c r="W89" s="4">
        <f t="shared" si="16"/>
        <v>15.4</v>
      </c>
      <c r="AD89" s="4">
        <v>1</v>
      </c>
      <c r="AE89" s="4"/>
      <c r="AF89" s="4">
        <f t="shared" si="11"/>
        <v>233</v>
      </c>
      <c r="AG89" s="4">
        <f t="shared" si="12"/>
        <v>233</v>
      </c>
      <c r="AH89" s="4">
        <f t="shared" si="13"/>
        <v>233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2">
      <c r="A90" s="1">
        <v>44210</v>
      </c>
      <c r="B90" t="s">
        <v>212</v>
      </c>
      <c r="C90" t="s">
        <v>130</v>
      </c>
      <c r="D90">
        <v>73</v>
      </c>
      <c r="E90">
        <v>1</v>
      </c>
      <c r="F90">
        <v>1</v>
      </c>
      <c r="G90" t="s">
        <v>59</v>
      </c>
      <c r="H90" t="s">
        <v>60</v>
      </c>
      <c r="I90">
        <v>7.1099999999999997E-2</v>
      </c>
      <c r="J90">
        <v>1.5</v>
      </c>
      <c r="K90">
        <v>37.9</v>
      </c>
      <c r="L90" t="s">
        <v>61</v>
      </c>
      <c r="M90" t="s">
        <v>62</v>
      </c>
      <c r="N90">
        <v>0.38400000000000001</v>
      </c>
      <c r="O90">
        <v>5.53</v>
      </c>
      <c r="P90">
        <v>300</v>
      </c>
      <c r="R90" s="4">
        <v>1</v>
      </c>
      <c r="S90" s="4">
        <v>1</v>
      </c>
      <c r="T90" s="4"/>
      <c r="U90" s="4">
        <f t="shared" si="14"/>
        <v>37.9</v>
      </c>
      <c r="V90" s="4">
        <f t="shared" si="15"/>
        <v>37.9</v>
      </c>
      <c r="W90" s="4">
        <f t="shared" si="16"/>
        <v>37.9</v>
      </c>
      <c r="AD90" s="4">
        <v>1</v>
      </c>
      <c r="AE90" s="4"/>
      <c r="AF90" s="4">
        <f t="shared" si="11"/>
        <v>300</v>
      </c>
      <c r="AG90" s="4">
        <f t="shared" si="12"/>
        <v>300</v>
      </c>
      <c r="AH90" s="4">
        <f t="shared" si="13"/>
        <v>300</v>
      </c>
      <c r="AI90" s="5"/>
      <c r="AJ90" s="5"/>
      <c r="AK90" s="7"/>
      <c r="AL90" s="7"/>
      <c r="AM90" s="4"/>
      <c r="AN90" s="4"/>
      <c r="AO90" s="4"/>
      <c r="AP90" s="4"/>
      <c r="AQ90" s="4"/>
    </row>
    <row r="91" spans="1:70" x14ac:dyDescent="0.2">
      <c r="A91" s="1">
        <v>44210</v>
      </c>
      <c r="B91" t="s">
        <v>212</v>
      </c>
      <c r="C91" t="s">
        <v>131</v>
      </c>
      <c r="D91">
        <v>74</v>
      </c>
      <c r="E91">
        <v>1</v>
      </c>
      <c r="F91">
        <v>1</v>
      </c>
      <c r="G91" t="s">
        <v>59</v>
      </c>
      <c r="H91" t="s">
        <v>60</v>
      </c>
      <c r="I91">
        <v>4.6300000000000001E-2</v>
      </c>
      <c r="J91">
        <v>1.08</v>
      </c>
      <c r="K91">
        <v>24.8</v>
      </c>
      <c r="L91" t="s">
        <v>61</v>
      </c>
      <c r="M91" t="s">
        <v>62</v>
      </c>
      <c r="N91">
        <v>1.93</v>
      </c>
      <c r="O91">
        <v>26.9</v>
      </c>
      <c r="P91">
        <v>1640</v>
      </c>
      <c r="R91" s="4">
        <v>1</v>
      </c>
      <c r="S91" s="4">
        <v>1</v>
      </c>
      <c r="T91" s="4"/>
      <c r="U91" s="4">
        <f t="shared" si="14"/>
        <v>24.8</v>
      </c>
      <c r="V91" s="4">
        <f t="shared" si="15"/>
        <v>24.8</v>
      </c>
      <c r="W91" s="4">
        <f t="shared" si="16"/>
        <v>24.8</v>
      </c>
      <c r="AD91" s="4">
        <v>1</v>
      </c>
      <c r="AE91" s="4"/>
      <c r="AF91" s="4">
        <f t="shared" si="11"/>
        <v>1640</v>
      </c>
      <c r="AG91" s="4">
        <f t="shared" si="12"/>
        <v>1640</v>
      </c>
      <c r="AH91" s="4">
        <f t="shared" si="13"/>
        <v>1640</v>
      </c>
      <c r="AK91" s="7"/>
      <c r="AL91" s="7"/>
      <c r="AO91" s="4"/>
      <c r="AP91" s="4"/>
      <c r="AQ91" s="4"/>
    </row>
    <row r="92" spans="1:70" x14ac:dyDescent="0.2">
      <c r="A92" s="1">
        <v>44210</v>
      </c>
      <c r="B92" t="s">
        <v>212</v>
      </c>
      <c r="C92" t="s">
        <v>132</v>
      </c>
      <c r="D92">
        <v>75</v>
      </c>
      <c r="E92">
        <v>1</v>
      </c>
      <c r="F92">
        <v>1</v>
      </c>
      <c r="G92" t="s">
        <v>59</v>
      </c>
      <c r="H92" t="s">
        <v>60</v>
      </c>
      <c r="I92">
        <v>7.1300000000000002E-2</v>
      </c>
      <c r="J92">
        <v>1.52</v>
      </c>
      <c r="K92">
        <v>38.700000000000003</v>
      </c>
      <c r="L92" t="s">
        <v>61</v>
      </c>
      <c r="M92" t="s">
        <v>62</v>
      </c>
      <c r="N92">
        <v>0.88600000000000001</v>
      </c>
      <c r="O92">
        <v>12.6</v>
      </c>
      <c r="P92">
        <v>775</v>
      </c>
      <c r="R92" s="4">
        <v>1</v>
      </c>
      <c r="S92" s="4">
        <v>1</v>
      </c>
      <c r="T92" s="4"/>
      <c r="U92" s="4">
        <f t="shared" si="14"/>
        <v>38.700000000000003</v>
      </c>
      <c r="V92" s="4">
        <f t="shared" si="15"/>
        <v>38.700000000000003</v>
      </c>
      <c r="W92" s="4">
        <f t="shared" si="16"/>
        <v>38.700000000000003</v>
      </c>
      <c r="X92" s="5"/>
      <c r="Y92" s="5"/>
      <c r="Z92" s="7"/>
      <c r="AA92" s="7"/>
      <c r="AD92" s="4">
        <v>1</v>
      </c>
      <c r="AE92" s="4"/>
      <c r="AF92" s="4">
        <f t="shared" si="11"/>
        <v>775</v>
      </c>
      <c r="AG92" s="4">
        <f t="shared" si="12"/>
        <v>775</v>
      </c>
      <c r="AH92" s="4">
        <f t="shared" si="13"/>
        <v>775</v>
      </c>
      <c r="AK92" s="7"/>
      <c r="AL92" s="7"/>
      <c r="AM92" s="7"/>
      <c r="AN92" s="7"/>
      <c r="AO92" s="4"/>
      <c r="AP92" s="4"/>
      <c r="AQ92" s="4"/>
    </row>
    <row r="93" spans="1:70" x14ac:dyDescent="0.2">
      <c r="A93" s="1">
        <v>44210</v>
      </c>
      <c r="B93" t="s">
        <v>212</v>
      </c>
      <c r="C93" t="s">
        <v>133</v>
      </c>
      <c r="D93">
        <v>76</v>
      </c>
      <c r="E93">
        <v>1</v>
      </c>
      <c r="F93">
        <v>1</v>
      </c>
      <c r="G93" t="s">
        <v>59</v>
      </c>
      <c r="H93" t="s">
        <v>60</v>
      </c>
      <c r="I93">
        <v>4.2799999999999998E-2</v>
      </c>
      <c r="J93">
        <v>0.98099999999999998</v>
      </c>
      <c r="K93">
        <v>21.7</v>
      </c>
      <c r="L93" t="s">
        <v>61</v>
      </c>
      <c r="M93" t="s">
        <v>62</v>
      </c>
      <c r="N93">
        <v>0.35699999999999998</v>
      </c>
      <c r="O93">
        <v>5.19</v>
      </c>
      <c r="P93">
        <v>276</v>
      </c>
      <c r="R93" s="4">
        <v>1</v>
      </c>
      <c r="S93" s="4">
        <v>1</v>
      </c>
      <c r="T93" s="4"/>
      <c r="U93" s="4">
        <f t="shared" si="14"/>
        <v>21.7</v>
      </c>
      <c r="V93" s="4">
        <f t="shared" si="15"/>
        <v>21.7</v>
      </c>
      <c r="W93" s="4">
        <f t="shared" si="16"/>
        <v>21.7</v>
      </c>
      <c r="AD93" s="4">
        <v>1</v>
      </c>
      <c r="AE93" s="4"/>
      <c r="AF93" s="4">
        <f t="shared" si="11"/>
        <v>276</v>
      </c>
      <c r="AG93" s="4">
        <f t="shared" si="12"/>
        <v>276</v>
      </c>
      <c r="AH93" s="4">
        <f t="shared" si="13"/>
        <v>276</v>
      </c>
      <c r="AI93" s="5"/>
      <c r="AJ93" s="5"/>
      <c r="AO93" s="4"/>
      <c r="AP93" s="4"/>
      <c r="AQ93" s="4"/>
    </row>
    <row r="94" spans="1:70" x14ac:dyDescent="0.2">
      <c r="A94" s="1">
        <v>44210</v>
      </c>
      <c r="B94" t="s">
        <v>212</v>
      </c>
      <c r="C94" t="s">
        <v>134</v>
      </c>
      <c r="D94">
        <v>77</v>
      </c>
      <c r="E94">
        <v>1</v>
      </c>
      <c r="F94">
        <v>1</v>
      </c>
      <c r="G94" t="s">
        <v>59</v>
      </c>
      <c r="H94" t="s">
        <v>60</v>
      </c>
      <c r="I94">
        <v>8.8900000000000007E-2</v>
      </c>
      <c r="J94">
        <v>1.99</v>
      </c>
      <c r="K94">
        <v>53.3</v>
      </c>
      <c r="L94" t="s">
        <v>61</v>
      </c>
      <c r="M94" t="s">
        <v>62</v>
      </c>
      <c r="N94">
        <v>0.40200000000000002</v>
      </c>
      <c r="O94">
        <v>5.8</v>
      </c>
      <c r="P94">
        <v>319</v>
      </c>
      <c r="R94" s="4">
        <v>1</v>
      </c>
      <c r="S94" s="4">
        <v>1</v>
      </c>
      <c r="T94" s="4"/>
      <c r="U94" s="4">
        <f t="shared" si="14"/>
        <v>53.3</v>
      </c>
      <c r="V94" s="4">
        <f t="shared" si="15"/>
        <v>53.3</v>
      </c>
      <c r="W94" s="4">
        <f t="shared" si="16"/>
        <v>53.3</v>
      </c>
      <c r="X94" s="5"/>
      <c r="Y94" s="5"/>
      <c r="Z94" s="7"/>
      <c r="AA94" s="7"/>
      <c r="AB94" s="7"/>
      <c r="AC94" s="7"/>
      <c r="AD94" s="4">
        <v>1</v>
      </c>
      <c r="AE94" s="4"/>
      <c r="AF94" s="4">
        <f t="shared" si="11"/>
        <v>319</v>
      </c>
      <c r="AG94" s="4">
        <f t="shared" si="12"/>
        <v>319</v>
      </c>
      <c r="AH94" s="4">
        <f t="shared" si="13"/>
        <v>319</v>
      </c>
      <c r="AM94" s="7"/>
      <c r="AN94" s="7"/>
      <c r="AO94" s="4"/>
      <c r="AP94" s="4"/>
      <c r="AQ94" s="4"/>
    </row>
    <row r="95" spans="1:70" x14ac:dyDescent="0.2">
      <c r="A95" s="1">
        <v>44210</v>
      </c>
      <c r="B95" t="s">
        <v>212</v>
      </c>
      <c r="C95" t="s">
        <v>135</v>
      </c>
      <c r="D95">
        <v>78</v>
      </c>
      <c r="E95">
        <v>1</v>
      </c>
      <c r="F95">
        <v>1</v>
      </c>
      <c r="G95" t="s">
        <v>59</v>
      </c>
      <c r="H95" t="s">
        <v>60</v>
      </c>
      <c r="I95">
        <v>6.6900000000000001E-2</v>
      </c>
      <c r="J95">
        <v>1.46</v>
      </c>
      <c r="K95">
        <v>36.799999999999997</v>
      </c>
      <c r="L95" t="s">
        <v>61</v>
      </c>
      <c r="M95" t="s">
        <v>62</v>
      </c>
      <c r="N95">
        <v>2.06</v>
      </c>
      <c r="O95">
        <v>28.9</v>
      </c>
      <c r="P95">
        <v>1760</v>
      </c>
      <c r="R95" s="4">
        <v>1</v>
      </c>
      <c r="S95" s="4">
        <v>1</v>
      </c>
      <c r="T95" s="4"/>
      <c r="U95" s="4">
        <f t="shared" si="14"/>
        <v>36.799999999999997</v>
      </c>
      <c r="V95" s="4">
        <f t="shared" si="15"/>
        <v>36.799999999999997</v>
      </c>
      <c r="W95" s="4">
        <f t="shared" si="16"/>
        <v>36.799999999999997</v>
      </c>
      <c r="X95" s="5"/>
      <c r="Y95" s="5"/>
      <c r="Z95" s="7"/>
      <c r="AA95" s="7"/>
      <c r="AB95" s="7"/>
      <c r="AC95" s="7"/>
      <c r="AD95" s="4">
        <v>1</v>
      </c>
      <c r="AE95" s="4"/>
      <c r="AF95" s="4">
        <f t="shared" si="11"/>
        <v>1760</v>
      </c>
      <c r="AG95" s="4">
        <f t="shared" si="12"/>
        <v>1760</v>
      </c>
      <c r="AH95" s="4">
        <f t="shared" si="13"/>
        <v>1760</v>
      </c>
      <c r="AK95" s="7"/>
      <c r="AL95" s="7"/>
      <c r="AO95" s="4"/>
      <c r="AP95" s="4"/>
      <c r="AQ95" s="4"/>
    </row>
    <row r="96" spans="1:70" x14ac:dyDescent="0.2">
      <c r="A96" s="1">
        <v>44210</v>
      </c>
      <c r="B96" t="s">
        <v>212</v>
      </c>
      <c r="C96" t="s">
        <v>136</v>
      </c>
      <c r="D96">
        <v>79</v>
      </c>
      <c r="E96">
        <v>1</v>
      </c>
      <c r="F96">
        <v>1</v>
      </c>
      <c r="G96" t="s">
        <v>59</v>
      </c>
      <c r="H96" t="s">
        <v>60</v>
      </c>
      <c r="I96">
        <v>4.2000000000000003E-2</v>
      </c>
      <c r="J96">
        <v>0.90300000000000002</v>
      </c>
      <c r="K96">
        <v>19.3</v>
      </c>
      <c r="L96" t="s">
        <v>61</v>
      </c>
      <c r="M96" t="s">
        <v>62</v>
      </c>
      <c r="N96">
        <v>0.23699999999999999</v>
      </c>
      <c r="O96">
        <v>3.49</v>
      </c>
      <c r="P96">
        <v>157</v>
      </c>
      <c r="R96" s="4">
        <v>1</v>
      </c>
      <c r="S96" s="4">
        <v>1</v>
      </c>
      <c r="T96" s="4"/>
      <c r="U96" s="4">
        <f t="shared" si="14"/>
        <v>19.3</v>
      </c>
      <c r="V96" s="4">
        <f t="shared" si="15"/>
        <v>19.3</v>
      </c>
      <c r="W96" s="4">
        <f t="shared" si="16"/>
        <v>19.3</v>
      </c>
      <c r="X96" s="5"/>
      <c r="Y96" s="5"/>
      <c r="Z96" s="7"/>
      <c r="AA96" s="7"/>
      <c r="AB96" s="4"/>
      <c r="AC96" s="4"/>
      <c r="AD96" s="4">
        <v>1</v>
      </c>
      <c r="AE96" s="4"/>
      <c r="AF96" s="4">
        <f t="shared" si="11"/>
        <v>157</v>
      </c>
      <c r="AG96" s="4">
        <f t="shared" si="12"/>
        <v>157</v>
      </c>
      <c r="AH96" s="4">
        <f t="shared" si="13"/>
        <v>157</v>
      </c>
      <c r="AI96" s="5"/>
      <c r="AJ96" s="5"/>
      <c r="AM96" s="7"/>
      <c r="AN96" s="7"/>
      <c r="AO96" s="4"/>
      <c r="AP96" s="4"/>
      <c r="AQ96" s="4"/>
    </row>
    <row r="97" spans="1:70" x14ac:dyDescent="0.2">
      <c r="A97" s="1">
        <v>44210</v>
      </c>
      <c r="B97" t="s">
        <v>212</v>
      </c>
      <c r="C97" t="s">
        <v>137</v>
      </c>
      <c r="D97">
        <v>80</v>
      </c>
      <c r="E97">
        <v>1</v>
      </c>
      <c r="F97">
        <v>1</v>
      </c>
      <c r="G97" t="s">
        <v>59</v>
      </c>
      <c r="H97" t="s">
        <v>60</v>
      </c>
      <c r="I97">
        <v>2.76E-2</v>
      </c>
      <c r="J97">
        <v>0.55900000000000005</v>
      </c>
      <c r="K97">
        <v>8.27</v>
      </c>
      <c r="L97" t="s">
        <v>61</v>
      </c>
      <c r="M97" t="s">
        <v>62</v>
      </c>
      <c r="N97">
        <v>0.16800000000000001</v>
      </c>
      <c r="O97">
        <v>2.5299999999999998</v>
      </c>
      <c r="P97">
        <v>89.3</v>
      </c>
      <c r="R97" s="4">
        <v>1</v>
      </c>
      <c r="S97" s="4">
        <v>1</v>
      </c>
      <c r="T97" s="4"/>
      <c r="U97" s="4">
        <f t="shared" si="14"/>
        <v>8.27</v>
      </c>
      <c r="V97" s="4">
        <f t="shared" si="15"/>
        <v>8.27</v>
      </c>
      <c r="W97" s="4">
        <f t="shared" si="16"/>
        <v>8.27</v>
      </c>
      <c r="X97" s="5"/>
      <c r="Y97" s="5"/>
      <c r="Z97" s="7"/>
      <c r="AA97" s="7"/>
      <c r="AB97" s="5"/>
      <c r="AC97" s="5"/>
      <c r="AD97" s="4">
        <v>1</v>
      </c>
      <c r="AE97" s="4"/>
      <c r="AF97" s="4">
        <f t="shared" si="11"/>
        <v>89.3</v>
      </c>
      <c r="AG97" s="4">
        <f t="shared" si="12"/>
        <v>89.3</v>
      </c>
      <c r="AH97" s="4">
        <f t="shared" si="13"/>
        <v>89.3</v>
      </c>
      <c r="AO97" s="4"/>
      <c r="AP97" s="4"/>
      <c r="AQ97" s="4"/>
    </row>
    <row r="98" spans="1:70" x14ac:dyDescent="0.2">
      <c r="A98" s="1">
        <v>44210</v>
      </c>
      <c r="B98" t="s">
        <v>212</v>
      </c>
      <c r="C98" t="s">
        <v>138</v>
      </c>
      <c r="D98">
        <v>81</v>
      </c>
      <c r="E98">
        <v>1</v>
      </c>
      <c r="F98">
        <v>1</v>
      </c>
      <c r="G98" t="s">
        <v>59</v>
      </c>
      <c r="H98" t="s">
        <v>60</v>
      </c>
      <c r="I98">
        <v>7.2999999999999995E-2</v>
      </c>
      <c r="J98">
        <v>1.6</v>
      </c>
      <c r="K98">
        <v>41.1</v>
      </c>
      <c r="L98" t="s">
        <v>61</v>
      </c>
      <c r="M98" t="s">
        <v>62</v>
      </c>
      <c r="N98">
        <v>0.90800000000000003</v>
      </c>
      <c r="O98">
        <v>12.9</v>
      </c>
      <c r="P98">
        <v>796</v>
      </c>
      <c r="R98" s="4">
        <v>1</v>
      </c>
      <c r="S98" s="4">
        <v>1</v>
      </c>
      <c r="T98" s="4"/>
      <c r="U98" s="4">
        <f t="shared" si="14"/>
        <v>41.1</v>
      </c>
      <c r="V98" s="4">
        <f t="shared" si="15"/>
        <v>41.1</v>
      </c>
      <c r="W98" s="4">
        <f t="shared" si="16"/>
        <v>41.1</v>
      </c>
      <c r="X98" s="5"/>
      <c r="Y98" s="5"/>
      <c r="Z98" s="7">
        <f>ABS(100*ABS(W98-W92)/AVERAGE(W98,W92))</f>
        <v>6.0150375939849576</v>
      </c>
      <c r="AA98" s="7" t="str">
        <f>IF(W98&gt;10, (IF((AND(Z98&gt;=0,Z98&lt;=20)=TRUE),"PASS","FAIL")),(IF((AND(Z98&gt;=0,Z98&lt;=50)=TRUE),"PASS","FAIL")))</f>
        <v>PASS</v>
      </c>
      <c r="AB98" s="7"/>
      <c r="AC98" s="7"/>
      <c r="AD98" s="4">
        <v>1</v>
      </c>
      <c r="AE98" s="4"/>
      <c r="AF98" s="4">
        <f t="shared" si="11"/>
        <v>796</v>
      </c>
      <c r="AG98" s="4">
        <f t="shared" si="12"/>
        <v>796</v>
      </c>
      <c r="AH98" s="4">
        <f t="shared" si="13"/>
        <v>796</v>
      </c>
      <c r="AI98" s="5"/>
      <c r="AJ98" s="5"/>
      <c r="AK98" s="7">
        <f>ABS(100*ABS(AH98-AH92)/AVERAGE(AH98,AH92))</f>
        <v>2.673456397199236</v>
      </c>
      <c r="AL98" s="7" t="str">
        <f>IF(AH98&gt;10, (IF((AND(AK98&gt;=0,AK98&lt;=20)=TRUE),"PASS","FAIL")),(IF((AND(AK98&gt;=0,AK98&lt;=50)=TRUE),"PASS","FAIL")))</f>
        <v>PASS</v>
      </c>
      <c r="AM98" s="7"/>
      <c r="AN98" s="7"/>
      <c r="AO98" s="4"/>
      <c r="AP98" s="4"/>
      <c r="AQ98" s="4"/>
    </row>
    <row r="99" spans="1:70" x14ac:dyDescent="0.2">
      <c r="A99" s="1">
        <v>44210</v>
      </c>
      <c r="B99" t="s">
        <v>212</v>
      </c>
      <c r="C99" t="s">
        <v>139</v>
      </c>
      <c r="D99">
        <v>82</v>
      </c>
      <c r="E99">
        <v>1</v>
      </c>
      <c r="F99">
        <v>1</v>
      </c>
      <c r="G99" t="s">
        <v>59</v>
      </c>
      <c r="H99" t="s">
        <v>60</v>
      </c>
      <c r="I99">
        <v>6.1100000000000002E-2</v>
      </c>
      <c r="J99">
        <v>1.3</v>
      </c>
      <c r="K99">
        <v>31.8</v>
      </c>
      <c r="L99" t="s">
        <v>61</v>
      </c>
      <c r="M99" t="s">
        <v>62</v>
      </c>
      <c r="N99">
        <v>0.42399999999999999</v>
      </c>
      <c r="O99">
        <v>6.27</v>
      </c>
      <c r="P99">
        <v>351</v>
      </c>
      <c r="R99" s="4">
        <v>1</v>
      </c>
      <c r="S99" s="4">
        <v>1</v>
      </c>
      <c r="T99" s="4"/>
      <c r="U99" s="4">
        <f t="shared" si="14"/>
        <v>31.8</v>
      </c>
      <c r="V99" s="4">
        <f t="shared" si="15"/>
        <v>31.8</v>
      </c>
      <c r="W99" s="4">
        <f t="shared" si="16"/>
        <v>31.8</v>
      </c>
      <c r="X99" s="5"/>
      <c r="Y99" s="5"/>
      <c r="Z99" s="7"/>
      <c r="AA99" s="7"/>
      <c r="AB99" s="7">
        <f>100*((W99*10250)-(W97*10000))/(1000*250)</f>
        <v>97.3</v>
      </c>
      <c r="AC99" s="7" t="str">
        <f>IF(W99&gt;30, (IF((AND(AB99&gt;=80,AB99&lt;=120)=TRUE),"PASS","FAIL")),(IF((AND(AB99&gt;=50,AB99&lt;=150)=TRUE),"PASS","FAIL")))</f>
        <v>PASS</v>
      </c>
      <c r="AD99" s="4">
        <v>1</v>
      </c>
      <c r="AE99" s="4"/>
      <c r="AF99" s="4">
        <f t="shared" si="11"/>
        <v>351</v>
      </c>
      <c r="AG99" s="4">
        <f t="shared" si="12"/>
        <v>351</v>
      </c>
      <c r="AH99" s="4">
        <f t="shared" si="13"/>
        <v>351</v>
      </c>
      <c r="AI99" s="5"/>
      <c r="AJ99" s="5"/>
      <c r="AK99" s="7"/>
      <c r="AL99" s="7"/>
      <c r="AM99" s="7">
        <f>100*((AH99*10250)-(AH97*10000))/(10000*250)</f>
        <v>108.19</v>
      </c>
      <c r="AN99" s="7" t="str">
        <f>IF(AH99&gt;30, (IF((AND(AM99&gt;=80,AM99&lt;=120)=TRUE),"PASS","FAIL")),(IF((AND(AM99&gt;=50,AM99&lt;=150)=TRUE),"PASS","FAIL")))</f>
        <v>PASS</v>
      </c>
      <c r="AO99" s="4"/>
      <c r="AP99" s="4"/>
      <c r="AQ99" s="4"/>
    </row>
    <row r="100" spans="1:70" x14ac:dyDescent="0.2">
      <c r="A100" s="1">
        <v>44210</v>
      </c>
      <c r="B100" t="s">
        <v>212</v>
      </c>
      <c r="C100" t="s">
        <v>51</v>
      </c>
      <c r="D100">
        <v>7</v>
      </c>
      <c r="E100">
        <v>1</v>
      </c>
      <c r="F100">
        <v>1</v>
      </c>
      <c r="G100" t="s">
        <v>59</v>
      </c>
      <c r="H100" t="s">
        <v>60</v>
      </c>
      <c r="I100">
        <v>5.11E-2</v>
      </c>
      <c r="J100">
        <v>1.1599999999999999</v>
      </c>
      <c r="K100">
        <v>27.5</v>
      </c>
      <c r="L100" t="s">
        <v>61</v>
      </c>
      <c r="M100" t="s">
        <v>62</v>
      </c>
      <c r="N100">
        <v>0.32300000000000001</v>
      </c>
      <c r="O100">
        <v>4.71</v>
      </c>
      <c r="P100">
        <v>243</v>
      </c>
      <c r="R100" s="4">
        <v>1</v>
      </c>
      <c r="S100" s="4">
        <v>1</v>
      </c>
      <c r="T100" s="4"/>
      <c r="U100" s="4">
        <f t="shared" si="14"/>
        <v>27.5</v>
      </c>
      <c r="V100" s="4">
        <f t="shared" si="15"/>
        <v>27.5</v>
      </c>
      <c r="W100" s="4">
        <f t="shared" si="16"/>
        <v>27.5</v>
      </c>
      <c r="X100" s="5">
        <f>100*(W100-25)/25</f>
        <v>10</v>
      </c>
      <c r="Y100" s="5" t="str">
        <f>IF((ABS(X100))&lt;=20,"PASS","FAIL")</f>
        <v>PASS</v>
      </c>
      <c r="Z100" s="7"/>
      <c r="AA100" s="7"/>
      <c r="AB100" s="7"/>
      <c r="AC100" s="7"/>
      <c r="AD100" s="4">
        <v>1</v>
      </c>
      <c r="AE100" s="4"/>
      <c r="AF100" s="4">
        <f t="shared" si="11"/>
        <v>243</v>
      </c>
      <c r="AG100" s="4">
        <f t="shared" si="12"/>
        <v>243</v>
      </c>
      <c r="AH100" s="4">
        <f t="shared" si="13"/>
        <v>243</v>
      </c>
      <c r="AI100" s="5">
        <f>100*(AH100-250)/250</f>
        <v>-2.8</v>
      </c>
      <c r="AJ100" s="5" t="str">
        <f>IF((ABS(AI100))&lt;=20,"PASS","FAIL")</f>
        <v>PASS</v>
      </c>
      <c r="AK100" s="4"/>
      <c r="AL100" s="4"/>
      <c r="AM100" s="5"/>
      <c r="AN100" s="5"/>
      <c r="AO100" s="4"/>
      <c r="AP100" s="4"/>
      <c r="AQ100" s="4"/>
    </row>
    <row r="101" spans="1:70" x14ac:dyDescent="0.2">
      <c r="A101" s="1">
        <v>44210</v>
      </c>
      <c r="B101" t="s">
        <v>212</v>
      </c>
      <c r="C101" t="s">
        <v>65</v>
      </c>
      <c r="D101" t="s">
        <v>11</v>
      </c>
      <c r="E101">
        <v>1</v>
      </c>
      <c r="F101">
        <v>1</v>
      </c>
      <c r="G101" t="s">
        <v>59</v>
      </c>
      <c r="H101" t="s">
        <v>60</v>
      </c>
      <c r="I101">
        <v>0.126</v>
      </c>
      <c r="J101">
        <v>1.55</v>
      </c>
      <c r="K101">
        <v>39.799999999999997</v>
      </c>
      <c r="L101" t="s">
        <v>61</v>
      </c>
      <c r="M101" t="s">
        <v>62</v>
      </c>
      <c r="N101">
        <v>3.0400000000000002E-3</v>
      </c>
      <c r="O101">
        <v>1.24E-2</v>
      </c>
      <c r="P101">
        <v>-92.2</v>
      </c>
      <c r="R101" s="4">
        <v>1</v>
      </c>
      <c r="S101" s="4">
        <v>1</v>
      </c>
      <c r="T101" s="4"/>
      <c r="U101" s="4">
        <f t="shared" si="14"/>
        <v>39.799999999999997</v>
      </c>
      <c r="V101" s="4">
        <f t="shared" si="15"/>
        <v>39.799999999999997</v>
      </c>
      <c r="W101" s="4">
        <f t="shared" si="16"/>
        <v>39.799999999999997</v>
      </c>
      <c r="Z101" s="7"/>
      <c r="AA101" s="7"/>
      <c r="AD101" s="4">
        <v>1</v>
      </c>
      <c r="AE101" s="4"/>
      <c r="AF101" s="4">
        <f t="shared" si="11"/>
        <v>-92.2</v>
      </c>
      <c r="AG101" s="4">
        <f t="shared" si="12"/>
        <v>-92.2</v>
      </c>
      <c r="AH101" s="4">
        <f t="shared" si="13"/>
        <v>-92.2</v>
      </c>
      <c r="AI101" s="5"/>
      <c r="AJ101" s="5"/>
      <c r="AK101" s="7"/>
      <c r="AL101" s="7"/>
      <c r="AM101" s="7"/>
      <c r="AN101" s="7"/>
      <c r="AO101" s="4"/>
      <c r="AP101" s="4"/>
      <c r="AQ101" s="4"/>
    </row>
    <row r="102" spans="1:70" x14ac:dyDescent="0.2">
      <c r="A102" s="1">
        <v>44210</v>
      </c>
      <c r="B102" t="s">
        <v>212</v>
      </c>
      <c r="C102" t="s">
        <v>140</v>
      </c>
      <c r="D102">
        <v>83</v>
      </c>
      <c r="E102">
        <v>1</v>
      </c>
      <c r="F102">
        <v>1</v>
      </c>
      <c r="G102" t="s">
        <v>59</v>
      </c>
      <c r="H102" t="s">
        <v>60</v>
      </c>
      <c r="I102">
        <v>4.2299999999999997E-2</v>
      </c>
      <c r="J102">
        <v>0.97799999999999998</v>
      </c>
      <c r="K102">
        <v>21.6</v>
      </c>
      <c r="L102" t="s">
        <v>61</v>
      </c>
      <c r="M102" t="s">
        <v>62</v>
      </c>
      <c r="N102">
        <v>0.43</v>
      </c>
      <c r="O102">
        <v>6.23</v>
      </c>
      <c r="P102">
        <v>349</v>
      </c>
      <c r="Q102" s="4"/>
      <c r="R102" s="4">
        <v>1</v>
      </c>
      <c r="S102" s="4">
        <v>1</v>
      </c>
      <c r="T102" s="4"/>
      <c r="U102" s="4">
        <f t="shared" si="14"/>
        <v>21.6</v>
      </c>
      <c r="V102" s="4">
        <f t="shared" si="15"/>
        <v>21.6</v>
      </c>
      <c r="W102" s="4">
        <f t="shared" si="16"/>
        <v>21.6</v>
      </c>
      <c r="X102" s="5"/>
      <c r="Y102" s="5"/>
      <c r="AB102" s="7"/>
      <c r="AC102" s="7"/>
      <c r="AD102" s="4">
        <v>1</v>
      </c>
      <c r="AE102" s="4"/>
      <c r="AF102" s="4">
        <f t="shared" si="11"/>
        <v>349</v>
      </c>
      <c r="AG102" s="4">
        <f t="shared" si="12"/>
        <v>349</v>
      </c>
      <c r="AH102" s="4">
        <f t="shared" si="13"/>
        <v>349</v>
      </c>
      <c r="AI102" s="4"/>
      <c r="AJ102" s="4"/>
      <c r="AK102" s="7"/>
      <c r="AL102" s="7"/>
      <c r="AM102" s="7"/>
      <c r="AN102" s="7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x14ac:dyDescent="0.2">
      <c r="A103" s="1">
        <v>44210</v>
      </c>
      <c r="B103" t="s">
        <v>212</v>
      </c>
      <c r="C103" t="s">
        <v>141</v>
      </c>
      <c r="D103">
        <v>84</v>
      </c>
      <c r="E103">
        <v>1</v>
      </c>
      <c r="F103">
        <v>1</v>
      </c>
      <c r="G103" t="s">
        <v>59</v>
      </c>
      <c r="H103" t="s">
        <v>60</v>
      </c>
      <c r="I103">
        <v>5.1299999999999998E-2</v>
      </c>
      <c r="J103">
        <v>1.17</v>
      </c>
      <c r="K103">
        <v>27.7</v>
      </c>
      <c r="L103" t="s">
        <v>61</v>
      </c>
      <c r="M103" t="s">
        <v>62</v>
      </c>
      <c r="N103">
        <v>0.59899999999999998</v>
      </c>
      <c r="O103">
        <v>8.61</v>
      </c>
      <c r="P103">
        <v>511</v>
      </c>
      <c r="Q103" s="4"/>
      <c r="R103" s="4">
        <v>1</v>
      </c>
      <c r="S103" s="4">
        <v>1</v>
      </c>
      <c r="T103" s="4"/>
      <c r="U103" s="4">
        <f t="shared" si="14"/>
        <v>27.7</v>
      </c>
      <c r="V103" s="4">
        <f t="shared" si="15"/>
        <v>27.7</v>
      </c>
      <c r="W103" s="4">
        <f t="shared" si="16"/>
        <v>27.7</v>
      </c>
      <c r="X103" s="5"/>
      <c r="Y103" s="5"/>
      <c r="AD103" s="4">
        <v>1</v>
      </c>
      <c r="AE103" s="4"/>
      <c r="AF103" s="4">
        <f t="shared" si="11"/>
        <v>511</v>
      </c>
      <c r="AG103" s="4">
        <f t="shared" si="12"/>
        <v>511</v>
      </c>
      <c r="AH103" s="4">
        <f t="shared" si="13"/>
        <v>511</v>
      </c>
      <c r="AI103" s="5"/>
      <c r="AJ103" s="5"/>
      <c r="AK103" s="7"/>
      <c r="AL103" s="7"/>
      <c r="AM103" s="7"/>
      <c r="AN103" s="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x14ac:dyDescent="0.2">
      <c r="A104" s="1">
        <v>44210</v>
      </c>
      <c r="B104" t="s">
        <v>212</v>
      </c>
      <c r="C104" t="s">
        <v>142</v>
      </c>
      <c r="D104">
        <v>85</v>
      </c>
      <c r="E104">
        <v>1</v>
      </c>
      <c r="F104">
        <v>1</v>
      </c>
      <c r="G104" t="s">
        <v>59</v>
      </c>
      <c r="H104" t="s">
        <v>60</v>
      </c>
      <c r="I104">
        <v>5.0599999999999999E-2</v>
      </c>
      <c r="J104">
        <v>1.18</v>
      </c>
      <c r="K104">
        <v>28</v>
      </c>
      <c r="L104" t="s">
        <v>61</v>
      </c>
      <c r="M104" t="s">
        <v>62</v>
      </c>
      <c r="N104">
        <v>0.38900000000000001</v>
      </c>
      <c r="O104">
        <v>5.64</v>
      </c>
      <c r="P104">
        <v>308</v>
      </c>
      <c r="Q104" s="4"/>
      <c r="R104" s="4">
        <v>1</v>
      </c>
      <c r="S104" s="4">
        <v>1</v>
      </c>
      <c r="T104" s="4"/>
      <c r="U104" s="4">
        <f t="shared" si="14"/>
        <v>28</v>
      </c>
      <c r="V104" s="4">
        <f t="shared" si="15"/>
        <v>28</v>
      </c>
      <c r="W104" s="4">
        <f t="shared" si="16"/>
        <v>28</v>
      </c>
      <c r="AD104" s="4">
        <v>1</v>
      </c>
      <c r="AE104" s="4"/>
      <c r="AF104" s="4">
        <f t="shared" si="11"/>
        <v>308</v>
      </c>
      <c r="AG104" s="4">
        <f t="shared" si="12"/>
        <v>308</v>
      </c>
      <c r="AH104" s="4">
        <f t="shared" si="13"/>
        <v>308</v>
      </c>
      <c r="AI104" s="5"/>
      <c r="AJ104" s="5"/>
      <c r="AK104" s="7"/>
      <c r="AL104" s="7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x14ac:dyDescent="0.2">
      <c r="A105" s="1">
        <v>44210</v>
      </c>
      <c r="B105" t="s">
        <v>212</v>
      </c>
      <c r="C105" t="s">
        <v>143</v>
      </c>
      <c r="D105">
        <v>86</v>
      </c>
      <c r="E105">
        <v>1</v>
      </c>
      <c r="F105">
        <v>1</v>
      </c>
      <c r="G105" t="s">
        <v>59</v>
      </c>
      <c r="H105" t="s">
        <v>60</v>
      </c>
      <c r="I105">
        <v>2.9000000000000001E-2</v>
      </c>
      <c r="J105">
        <v>0.57199999999999995</v>
      </c>
      <c r="K105">
        <v>8.69</v>
      </c>
      <c r="L105" t="s">
        <v>61</v>
      </c>
      <c r="M105" t="s">
        <v>62</v>
      </c>
      <c r="N105">
        <v>0.53500000000000003</v>
      </c>
      <c r="O105">
        <v>7.71</v>
      </c>
      <c r="P105">
        <v>450</v>
      </c>
      <c r="Q105" s="4"/>
      <c r="R105" s="4">
        <v>1</v>
      </c>
      <c r="S105" s="4">
        <v>1</v>
      </c>
      <c r="T105" s="4"/>
      <c r="U105" s="4">
        <f t="shared" si="14"/>
        <v>8.69</v>
      </c>
      <c r="V105" s="4">
        <f t="shared" si="15"/>
        <v>8.69</v>
      </c>
      <c r="W105" s="4">
        <f t="shared" si="16"/>
        <v>8.69</v>
      </c>
      <c r="X105" s="4"/>
      <c r="Y105" s="4"/>
      <c r="Z105" s="4"/>
      <c r="AA105" s="4"/>
      <c r="AB105" s="7"/>
      <c r="AC105" s="7"/>
      <c r="AD105" s="4">
        <v>1</v>
      </c>
      <c r="AE105" s="4"/>
      <c r="AF105" s="4">
        <f t="shared" si="11"/>
        <v>450</v>
      </c>
      <c r="AG105" s="4">
        <f t="shared" si="12"/>
        <v>450</v>
      </c>
      <c r="AH105" s="4">
        <f t="shared" si="13"/>
        <v>450</v>
      </c>
      <c r="AI105" s="5"/>
      <c r="AJ105" s="5"/>
      <c r="AK105" s="4"/>
      <c r="AL105" s="4"/>
      <c r="AM105" s="5"/>
      <c r="AN105" s="5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x14ac:dyDescent="0.2">
      <c r="A106" s="1">
        <v>44210</v>
      </c>
      <c r="B106" t="s">
        <v>212</v>
      </c>
      <c r="C106" t="s">
        <v>144</v>
      </c>
      <c r="D106">
        <v>87</v>
      </c>
      <c r="E106">
        <v>1</v>
      </c>
      <c r="F106">
        <v>1</v>
      </c>
      <c r="G106" t="s">
        <v>59</v>
      </c>
      <c r="H106" t="s">
        <v>60</v>
      </c>
      <c r="I106">
        <v>7.0800000000000002E-2</v>
      </c>
      <c r="J106">
        <v>1.55</v>
      </c>
      <c r="K106">
        <v>39.5</v>
      </c>
      <c r="L106" t="s">
        <v>61</v>
      </c>
      <c r="M106" t="s">
        <v>62</v>
      </c>
      <c r="N106">
        <v>0.93799999999999994</v>
      </c>
      <c r="O106">
        <v>13.3</v>
      </c>
      <c r="P106">
        <v>822</v>
      </c>
      <c r="R106" s="4">
        <v>1</v>
      </c>
      <c r="S106" s="4">
        <v>1</v>
      </c>
      <c r="T106" s="4"/>
      <c r="U106" s="4">
        <f t="shared" si="14"/>
        <v>39.5</v>
      </c>
      <c r="V106" s="4">
        <f t="shared" si="15"/>
        <v>39.5</v>
      </c>
      <c r="W106" s="4">
        <f t="shared" si="16"/>
        <v>39.5</v>
      </c>
      <c r="X106" s="5"/>
      <c r="Y106" s="5"/>
      <c r="Z106" s="4"/>
      <c r="AA106" s="4"/>
      <c r="AB106" s="5"/>
      <c r="AC106" s="5"/>
      <c r="AD106" s="4">
        <v>1</v>
      </c>
      <c r="AE106" s="4"/>
      <c r="AF106" s="4">
        <f t="shared" si="11"/>
        <v>822</v>
      </c>
      <c r="AG106" s="4">
        <f t="shared" si="12"/>
        <v>822</v>
      </c>
      <c r="AH106" s="4">
        <f t="shared" si="13"/>
        <v>822</v>
      </c>
      <c r="AI106" s="5"/>
      <c r="AJ106" s="5"/>
      <c r="AK106" s="7"/>
      <c r="AL106" s="7"/>
      <c r="AM106" s="5"/>
      <c r="AN106" s="5"/>
      <c r="AO106" s="4"/>
      <c r="AP106" s="4"/>
      <c r="AQ106" s="4"/>
    </row>
    <row r="107" spans="1:70" x14ac:dyDescent="0.2">
      <c r="A107" s="1">
        <v>44210</v>
      </c>
      <c r="B107" t="s">
        <v>212</v>
      </c>
      <c r="C107" t="s">
        <v>145</v>
      </c>
      <c r="D107">
        <v>88</v>
      </c>
      <c r="E107">
        <v>1</v>
      </c>
      <c r="F107">
        <v>1</v>
      </c>
      <c r="G107" t="s">
        <v>59</v>
      </c>
      <c r="H107" t="s">
        <v>60</v>
      </c>
      <c r="I107">
        <v>3.6400000000000002E-2</v>
      </c>
      <c r="J107">
        <v>0.78100000000000003</v>
      </c>
      <c r="K107">
        <v>15.4</v>
      </c>
      <c r="L107" t="s">
        <v>61</v>
      </c>
      <c r="M107" t="s">
        <v>62</v>
      </c>
      <c r="N107">
        <v>0.35099999999999998</v>
      </c>
      <c r="O107">
        <v>5.08</v>
      </c>
      <c r="P107">
        <v>269</v>
      </c>
      <c r="R107" s="4">
        <v>1</v>
      </c>
      <c r="S107" s="4">
        <v>1</v>
      </c>
      <c r="T107" s="4"/>
      <c r="U107" s="4">
        <f t="shared" si="14"/>
        <v>15.4</v>
      </c>
      <c r="V107" s="4">
        <f t="shared" si="15"/>
        <v>15.4</v>
      </c>
      <c r="W107" s="4">
        <f t="shared" si="16"/>
        <v>15.4</v>
      </c>
      <c r="Z107" s="7"/>
      <c r="AA107" s="7"/>
      <c r="AD107" s="4">
        <v>1</v>
      </c>
      <c r="AE107" s="4"/>
      <c r="AF107" s="4">
        <f t="shared" si="11"/>
        <v>269</v>
      </c>
      <c r="AG107" s="4">
        <f t="shared" si="12"/>
        <v>269</v>
      </c>
      <c r="AH107" s="4">
        <f t="shared" si="13"/>
        <v>269</v>
      </c>
      <c r="AK107" s="7"/>
      <c r="AL107" s="7"/>
      <c r="AO107" s="4"/>
      <c r="AP107" s="4"/>
      <c r="AQ107" s="4"/>
    </row>
    <row r="108" spans="1:70" x14ac:dyDescent="0.2">
      <c r="A108" s="1">
        <v>44210</v>
      </c>
      <c r="B108" t="s">
        <v>212</v>
      </c>
      <c r="C108" t="s">
        <v>146</v>
      </c>
      <c r="D108">
        <v>89</v>
      </c>
      <c r="E108">
        <v>1</v>
      </c>
      <c r="F108">
        <v>1</v>
      </c>
      <c r="G108" t="s">
        <v>59</v>
      </c>
      <c r="H108" t="s">
        <v>60</v>
      </c>
      <c r="I108">
        <v>3.3399999999999999E-2</v>
      </c>
      <c r="J108">
        <v>0.752</v>
      </c>
      <c r="K108">
        <v>14.5</v>
      </c>
      <c r="L108" t="s">
        <v>61</v>
      </c>
      <c r="M108" t="s">
        <v>62</v>
      </c>
      <c r="N108">
        <v>0.29699999999999999</v>
      </c>
      <c r="O108">
        <v>4.3499999999999996</v>
      </c>
      <c r="P108">
        <v>218</v>
      </c>
      <c r="R108" s="4">
        <v>1</v>
      </c>
      <c r="S108" s="4">
        <v>1</v>
      </c>
      <c r="T108" s="4"/>
      <c r="U108" s="4">
        <f t="shared" si="14"/>
        <v>14.5</v>
      </c>
      <c r="V108" s="4">
        <f t="shared" si="15"/>
        <v>14.5</v>
      </c>
      <c r="W108" s="4">
        <f t="shared" si="16"/>
        <v>14.5</v>
      </c>
      <c r="X108" s="5"/>
      <c r="Y108" s="5"/>
      <c r="Z108" s="7"/>
      <c r="AA108" s="7"/>
      <c r="AB108" s="7"/>
      <c r="AC108" s="7"/>
      <c r="AD108" s="4">
        <v>1</v>
      </c>
      <c r="AE108" s="4"/>
      <c r="AF108" s="4">
        <f t="shared" si="11"/>
        <v>218</v>
      </c>
      <c r="AG108" s="4">
        <f t="shared" si="12"/>
        <v>218</v>
      </c>
      <c r="AH108" s="4">
        <f t="shared" si="13"/>
        <v>218</v>
      </c>
      <c r="AI108" s="5"/>
      <c r="AJ108" s="5"/>
      <c r="AM108" s="7"/>
      <c r="AN108" s="7"/>
      <c r="AO108" s="4"/>
      <c r="AP108" s="4"/>
      <c r="AQ108" s="4"/>
    </row>
    <row r="109" spans="1:70" x14ac:dyDescent="0.2">
      <c r="A109" s="1">
        <v>44210</v>
      </c>
      <c r="B109" t="s">
        <v>212</v>
      </c>
      <c r="C109" t="s">
        <v>147</v>
      </c>
      <c r="D109">
        <v>90</v>
      </c>
      <c r="E109">
        <v>1</v>
      </c>
      <c r="F109">
        <v>1</v>
      </c>
      <c r="G109" t="s">
        <v>59</v>
      </c>
      <c r="H109" t="s">
        <v>60</v>
      </c>
      <c r="I109">
        <v>6.9599999999999995E-2</v>
      </c>
      <c r="J109">
        <v>1.52</v>
      </c>
      <c r="K109">
        <v>38.799999999999997</v>
      </c>
      <c r="L109" t="s">
        <v>61</v>
      </c>
      <c r="M109" t="s">
        <v>62</v>
      </c>
      <c r="N109">
        <v>0.53900000000000003</v>
      </c>
      <c r="O109">
        <v>7.79</v>
      </c>
      <c r="P109">
        <v>455</v>
      </c>
      <c r="R109" s="4">
        <v>1</v>
      </c>
      <c r="S109" s="4">
        <v>1</v>
      </c>
      <c r="T109" s="4"/>
      <c r="U109" s="4">
        <f t="shared" si="14"/>
        <v>38.799999999999997</v>
      </c>
      <c r="V109" s="4">
        <f t="shared" si="15"/>
        <v>38.799999999999997</v>
      </c>
      <c r="W109" s="4">
        <f t="shared" si="16"/>
        <v>38.799999999999997</v>
      </c>
      <c r="X109" s="5"/>
      <c r="Y109" s="5"/>
      <c r="Z109" s="7"/>
      <c r="AA109" s="7"/>
      <c r="AB109" s="7"/>
      <c r="AC109" s="7"/>
      <c r="AD109" s="4">
        <v>1</v>
      </c>
      <c r="AE109" s="4"/>
      <c r="AF109" s="4">
        <f t="shared" si="11"/>
        <v>455</v>
      </c>
      <c r="AG109" s="4">
        <f t="shared" si="12"/>
        <v>455</v>
      </c>
      <c r="AH109" s="4">
        <f t="shared" si="13"/>
        <v>455</v>
      </c>
      <c r="AI109" s="5"/>
      <c r="AJ109" s="5"/>
      <c r="AK109" s="7"/>
      <c r="AL109" s="7"/>
      <c r="AO109" s="4"/>
      <c r="AP109" s="4"/>
      <c r="AQ109" s="4"/>
    </row>
    <row r="110" spans="1:70" x14ac:dyDescent="0.2">
      <c r="A110" s="1">
        <v>44210</v>
      </c>
      <c r="B110" t="s">
        <v>212</v>
      </c>
      <c r="C110" t="s">
        <v>148</v>
      </c>
      <c r="D110">
        <v>91</v>
      </c>
      <c r="E110">
        <v>1</v>
      </c>
      <c r="F110">
        <v>1</v>
      </c>
      <c r="G110" t="s">
        <v>59</v>
      </c>
      <c r="H110" t="s">
        <v>60</v>
      </c>
      <c r="I110">
        <v>6.3E-2</v>
      </c>
      <c r="J110">
        <v>1.4</v>
      </c>
      <c r="K110">
        <v>35</v>
      </c>
      <c r="L110" t="s">
        <v>61</v>
      </c>
      <c r="M110" t="s">
        <v>62</v>
      </c>
      <c r="N110">
        <v>0.47699999999999998</v>
      </c>
      <c r="O110">
        <v>6.88</v>
      </c>
      <c r="P110">
        <v>393</v>
      </c>
      <c r="R110" s="4">
        <v>1</v>
      </c>
      <c r="S110" s="4">
        <v>1</v>
      </c>
      <c r="T110" s="4"/>
      <c r="U110" s="4">
        <f t="shared" si="14"/>
        <v>35</v>
      </c>
      <c r="V110" s="4">
        <f t="shared" si="15"/>
        <v>35</v>
      </c>
      <c r="W110" s="4">
        <f t="shared" si="16"/>
        <v>35</v>
      </c>
      <c r="X110" s="5"/>
      <c r="Y110" s="5"/>
      <c r="Z110" s="7"/>
      <c r="AA110" s="7"/>
      <c r="AB110" s="7"/>
      <c r="AC110" s="7"/>
      <c r="AD110" s="4">
        <v>1</v>
      </c>
      <c r="AE110" s="4"/>
      <c r="AF110" s="4">
        <f t="shared" si="11"/>
        <v>393</v>
      </c>
      <c r="AG110" s="4">
        <f t="shared" si="12"/>
        <v>393</v>
      </c>
      <c r="AH110" s="4">
        <f t="shared" si="13"/>
        <v>393</v>
      </c>
      <c r="AI110" s="5"/>
      <c r="AJ110" s="5"/>
      <c r="AM110" s="7"/>
      <c r="AN110" s="7"/>
      <c r="AO110" s="4"/>
      <c r="AP110" s="4"/>
      <c r="AQ110" s="4"/>
    </row>
    <row r="111" spans="1:70" x14ac:dyDescent="0.2">
      <c r="A111" s="1">
        <v>44210</v>
      </c>
      <c r="B111" t="s">
        <v>212</v>
      </c>
      <c r="C111" t="s">
        <v>149</v>
      </c>
      <c r="D111">
        <v>92</v>
      </c>
      <c r="E111">
        <v>1</v>
      </c>
      <c r="F111">
        <v>1</v>
      </c>
      <c r="G111" t="s">
        <v>59</v>
      </c>
      <c r="H111" t="s">
        <v>60</v>
      </c>
      <c r="I111">
        <v>0.13700000000000001</v>
      </c>
      <c r="J111">
        <v>2.69</v>
      </c>
      <c r="K111">
        <v>74.7</v>
      </c>
      <c r="L111" t="s">
        <v>61</v>
      </c>
      <c r="M111" t="s">
        <v>62</v>
      </c>
      <c r="N111">
        <v>0.64200000000000002</v>
      </c>
      <c r="O111">
        <v>9.23</v>
      </c>
      <c r="P111">
        <v>553</v>
      </c>
      <c r="R111" s="4">
        <v>1</v>
      </c>
      <c r="S111" s="4">
        <v>1</v>
      </c>
      <c r="T111" s="4"/>
      <c r="U111" s="4">
        <f t="shared" si="14"/>
        <v>74.7</v>
      </c>
      <c r="V111" s="4">
        <f t="shared" si="15"/>
        <v>74.7</v>
      </c>
      <c r="W111" s="4">
        <f t="shared" si="16"/>
        <v>74.7</v>
      </c>
      <c r="X111" s="5"/>
      <c r="Y111" s="5"/>
      <c r="Z111" s="4"/>
      <c r="AA111" s="4"/>
      <c r="AB111" s="5"/>
      <c r="AC111" s="5"/>
      <c r="AD111" s="4">
        <v>1</v>
      </c>
      <c r="AE111" s="4"/>
      <c r="AF111" s="4">
        <f t="shared" si="11"/>
        <v>553</v>
      </c>
      <c r="AG111" s="4">
        <f t="shared" si="12"/>
        <v>553</v>
      </c>
      <c r="AH111" s="4">
        <f t="shared" si="13"/>
        <v>553</v>
      </c>
      <c r="AO111" s="4"/>
      <c r="AP111" s="4"/>
      <c r="AQ111" s="4"/>
    </row>
    <row r="112" spans="1:70" x14ac:dyDescent="0.2">
      <c r="A112" s="1">
        <v>44210</v>
      </c>
      <c r="B112" t="s">
        <v>212</v>
      </c>
      <c r="C112" t="s">
        <v>150</v>
      </c>
      <c r="D112">
        <v>93</v>
      </c>
      <c r="E112">
        <v>1</v>
      </c>
      <c r="F112">
        <v>1</v>
      </c>
      <c r="G112" t="s">
        <v>59</v>
      </c>
      <c r="H112" t="s">
        <v>60</v>
      </c>
      <c r="I112">
        <v>7.0499999999999993E-2</v>
      </c>
      <c r="J112">
        <v>1.5</v>
      </c>
      <c r="K112">
        <v>38</v>
      </c>
      <c r="L112" t="s">
        <v>61</v>
      </c>
      <c r="M112" t="s">
        <v>62</v>
      </c>
      <c r="N112">
        <v>1.05</v>
      </c>
      <c r="O112">
        <v>14.8</v>
      </c>
      <c r="P112">
        <v>918</v>
      </c>
      <c r="R112" s="4">
        <v>1</v>
      </c>
      <c r="S112" s="4">
        <v>1</v>
      </c>
      <c r="T112" s="4"/>
      <c r="U112" s="4">
        <f t="shared" si="14"/>
        <v>38</v>
      </c>
      <c r="V112" s="4">
        <f t="shared" si="15"/>
        <v>38</v>
      </c>
      <c r="W112" s="4">
        <f t="shared" si="16"/>
        <v>38</v>
      </c>
      <c r="X112" s="5"/>
      <c r="Y112" s="5"/>
      <c r="Z112" s="7">
        <f>ABS(100*ABS(W112-W106)/AVERAGE(W112,W106))</f>
        <v>3.870967741935484</v>
      </c>
      <c r="AA112" s="7" t="str">
        <f>IF(W112&gt;10, (IF((AND(Z112&gt;=0,Z112&lt;=20)=TRUE),"PASS","FAIL")),(IF((AND(Z112&gt;=0,Z112&lt;=50)=TRUE),"PASS","FAIL")))</f>
        <v>PASS</v>
      </c>
      <c r="AB112" s="7"/>
      <c r="AC112" s="7"/>
      <c r="AD112" s="4">
        <v>1</v>
      </c>
      <c r="AE112" s="4"/>
      <c r="AF112" s="4">
        <f t="shared" si="11"/>
        <v>918</v>
      </c>
      <c r="AG112" s="4">
        <f t="shared" si="12"/>
        <v>918</v>
      </c>
      <c r="AH112" s="4">
        <f t="shared" si="13"/>
        <v>918</v>
      </c>
      <c r="AI112" s="5"/>
      <c r="AJ112" s="5"/>
      <c r="AK112" s="7">
        <f>ABS(100*ABS(AH112-AH106)/AVERAGE(AH112,AH106))</f>
        <v>11.03448275862069</v>
      </c>
      <c r="AL112" s="7" t="str">
        <f>IF(AH112&gt;10, (IF((AND(AK112&gt;=0,AK112&lt;=20)=TRUE),"PASS","FAIL")),(IF((AND(AK112&gt;=0,AK112&lt;=50)=TRUE),"PASS","FAIL")))</f>
        <v>PASS</v>
      </c>
      <c r="AM112" s="7"/>
      <c r="AN112" s="7"/>
      <c r="AO112" s="4"/>
      <c r="AP112" s="4"/>
      <c r="AQ112" s="4"/>
    </row>
    <row r="113" spans="1:70" x14ac:dyDescent="0.2">
      <c r="A113" s="1">
        <v>44210</v>
      </c>
      <c r="B113" t="s">
        <v>212</v>
      </c>
      <c r="C113" t="s">
        <v>151</v>
      </c>
      <c r="D113">
        <v>94</v>
      </c>
      <c r="E113">
        <v>1</v>
      </c>
      <c r="F113">
        <v>1</v>
      </c>
      <c r="G113" t="s">
        <v>59</v>
      </c>
      <c r="H113" t="s">
        <v>60</v>
      </c>
      <c r="I113">
        <v>0.17799999999999999</v>
      </c>
      <c r="J113">
        <v>3.38</v>
      </c>
      <c r="K113">
        <v>95.1</v>
      </c>
      <c r="L113" t="s">
        <v>61</v>
      </c>
      <c r="M113" t="s">
        <v>62</v>
      </c>
      <c r="N113">
        <v>0.84899999999999998</v>
      </c>
      <c r="O113">
        <v>12</v>
      </c>
      <c r="P113">
        <v>738</v>
      </c>
      <c r="R113" s="4">
        <v>1</v>
      </c>
      <c r="S113" s="4">
        <v>1</v>
      </c>
      <c r="T113" s="4"/>
      <c r="U113" s="4">
        <f t="shared" si="14"/>
        <v>95.1</v>
      </c>
      <c r="V113" s="4">
        <f t="shared" si="15"/>
        <v>95.1</v>
      </c>
      <c r="W113" s="4">
        <f t="shared" si="16"/>
        <v>95.1</v>
      </c>
      <c r="X113" s="5"/>
      <c r="Y113" s="5"/>
      <c r="Z113" s="7"/>
      <c r="AA113" s="7"/>
      <c r="AB113" s="7">
        <f>100*((W113*10250)-(W111*10000))/(1000*250)</f>
        <v>91.109999999999957</v>
      </c>
      <c r="AC113" s="7" t="str">
        <f>IF(W113&gt;30, (IF((AND(AB113&gt;=80,AB113&lt;=120)=TRUE),"PASS","FAIL")),(IF((AND(AB113&gt;=50,AB113&lt;=150)=TRUE),"PASS","FAIL")))</f>
        <v>PASS</v>
      </c>
      <c r="AD113" s="4">
        <v>1</v>
      </c>
      <c r="AE113" s="4"/>
      <c r="AF113" s="4">
        <f t="shared" si="11"/>
        <v>738</v>
      </c>
      <c r="AG113" s="4">
        <f t="shared" si="12"/>
        <v>738</v>
      </c>
      <c r="AH113" s="4">
        <f t="shared" si="13"/>
        <v>738</v>
      </c>
      <c r="AI113" s="5"/>
      <c r="AJ113" s="5"/>
      <c r="AK113" s="7"/>
      <c r="AL113" s="7"/>
      <c r="AM113" s="7">
        <f>100*((AH113*10250)-(AH111*10000))/(10000*250)</f>
        <v>81.38</v>
      </c>
      <c r="AN113" s="7" t="str">
        <f>IF(AH113&gt;30, (IF((AND(AM113&gt;=80,AM113&lt;=120)=TRUE),"PASS","FAIL")),(IF((AND(AM113&gt;=50,AM113&lt;=150)=TRUE),"PASS","FAIL")))</f>
        <v>PASS</v>
      </c>
      <c r="AO113" s="4"/>
      <c r="AP113" s="4"/>
      <c r="AQ113" s="4"/>
    </row>
    <row r="114" spans="1:70" x14ac:dyDescent="0.2">
      <c r="A114" s="1">
        <v>44210</v>
      </c>
      <c r="B114" t="s">
        <v>212</v>
      </c>
      <c r="C114" t="s">
        <v>51</v>
      </c>
      <c r="D114">
        <v>7</v>
      </c>
      <c r="E114">
        <v>1</v>
      </c>
      <c r="F114">
        <v>1</v>
      </c>
      <c r="G114" t="s">
        <v>59</v>
      </c>
      <c r="H114" t="s">
        <v>60</v>
      </c>
      <c r="I114">
        <v>5.0599999999999999E-2</v>
      </c>
      <c r="J114">
        <v>1.1100000000000001</v>
      </c>
      <c r="K114">
        <v>26</v>
      </c>
      <c r="L114" t="s">
        <v>61</v>
      </c>
      <c r="M114" t="s">
        <v>62</v>
      </c>
      <c r="N114">
        <v>0.36699999999999999</v>
      </c>
      <c r="O114">
        <v>5.33</v>
      </c>
      <c r="P114">
        <v>286</v>
      </c>
      <c r="R114" s="4">
        <v>1</v>
      </c>
      <c r="S114" s="4">
        <v>1</v>
      </c>
      <c r="T114" s="4"/>
      <c r="U114" s="4">
        <f t="shared" si="14"/>
        <v>26</v>
      </c>
      <c r="V114" s="4">
        <f t="shared" si="15"/>
        <v>26</v>
      </c>
      <c r="W114" s="4">
        <f t="shared" si="16"/>
        <v>26</v>
      </c>
      <c r="X114" s="5">
        <f>100*(W114-25)/25</f>
        <v>4</v>
      </c>
      <c r="Y114" s="5" t="str">
        <f>IF((ABS(X114))&lt;=20,"PASS","FAIL")</f>
        <v>PASS</v>
      </c>
      <c r="Z114" s="7"/>
      <c r="AA114" s="7"/>
      <c r="AB114" s="7"/>
      <c r="AC114" s="7"/>
      <c r="AD114" s="4">
        <v>1</v>
      </c>
      <c r="AE114" s="4"/>
      <c r="AF114" s="4">
        <f t="shared" si="11"/>
        <v>286</v>
      </c>
      <c r="AG114" s="4">
        <f t="shared" si="12"/>
        <v>286</v>
      </c>
      <c r="AH114" s="4">
        <f t="shared" si="13"/>
        <v>286</v>
      </c>
      <c r="AI114" s="5">
        <f>100*(AH114-250)/250</f>
        <v>14.4</v>
      </c>
      <c r="AJ114" s="5" t="str">
        <f>IF((ABS(AI114))&lt;=20,"PASS","FAIL")</f>
        <v>PASS</v>
      </c>
      <c r="AK114" s="4"/>
      <c r="AL114" s="4"/>
      <c r="AM114" s="5"/>
      <c r="AN114" s="5"/>
      <c r="AO114" s="4"/>
      <c r="AP114" s="4"/>
      <c r="AQ114" s="4"/>
    </row>
    <row r="115" spans="1:70" x14ac:dyDescent="0.2">
      <c r="A115" s="1">
        <v>44210</v>
      </c>
      <c r="B115" t="s">
        <v>212</v>
      </c>
      <c r="C115" t="s">
        <v>65</v>
      </c>
      <c r="D115" t="s">
        <v>11</v>
      </c>
      <c r="E115">
        <v>1</v>
      </c>
      <c r="F115">
        <v>1</v>
      </c>
      <c r="G115" t="s">
        <v>59</v>
      </c>
      <c r="H115" t="s">
        <v>60</v>
      </c>
      <c r="I115">
        <v>0.123</v>
      </c>
      <c r="J115">
        <v>1.52</v>
      </c>
      <c r="K115">
        <v>38.6</v>
      </c>
      <c r="L115" t="s">
        <v>61</v>
      </c>
      <c r="M115" t="s">
        <v>62</v>
      </c>
      <c r="N115">
        <v>-3.13E-3</v>
      </c>
      <c r="O115">
        <v>2.8600000000000001E-3</v>
      </c>
      <c r="P115">
        <v>-92.9</v>
      </c>
      <c r="R115" s="4">
        <v>1</v>
      </c>
      <c r="S115" s="4">
        <v>1</v>
      </c>
      <c r="T115" s="4"/>
      <c r="U115" s="4">
        <f t="shared" si="14"/>
        <v>38.6</v>
      </c>
      <c r="V115" s="4">
        <f t="shared" si="15"/>
        <v>38.6</v>
      </c>
      <c r="W115" s="4">
        <f t="shared" si="16"/>
        <v>38.6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11"/>
        <v>-92.9</v>
      </c>
      <c r="AG115" s="4">
        <f t="shared" si="12"/>
        <v>-92.9</v>
      </c>
      <c r="AH115" s="4">
        <f t="shared" si="13"/>
        <v>-92.9</v>
      </c>
      <c r="AO115" s="4"/>
      <c r="AP115" s="4"/>
      <c r="AQ115" s="4"/>
    </row>
    <row r="116" spans="1:70" x14ac:dyDescent="0.2">
      <c r="A116" s="1">
        <v>44210</v>
      </c>
      <c r="B116" t="s">
        <v>212</v>
      </c>
      <c r="C116" t="s">
        <v>152</v>
      </c>
      <c r="D116">
        <v>95</v>
      </c>
      <c r="E116">
        <v>1</v>
      </c>
      <c r="F116">
        <v>1</v>
      </c>
      <c r="G116" t="s">
        <v>59</v>
      </c>
      <c r="H116" t="s">
        <v>60</v>
      </c>
      <c r="I116">
        <v>4.4200000000000003E-2</v>
      </c>
      <c r="J116">
        <v>1.04</v>
      </c>
      <c r="K116">
        <v>23.6</v>
      </c>
      <c r="L116" t="s">
        <v>61</v>
      </c>
      <c r="M116" t="s">
        <v>62</v>
      </c>
      <c r="N116">
        <v>0.49199999999999999</v>
      </c>
      <c r="O116">
        <v>7.09</v>
      </c>
      <c r="P116">
        <v>408</v>
      </c>
      <c r="R116" s="4">
        <v>1</v>
      </c>
      <c r="S116" s="4">
        <v>1</v>
      </c>
      <c r="T116" s="4"/>
      <c r="U116" s="4">
        <f t="shared" si="14"/>
        <v>23.6</v>
      </c>
      <c r="V116" s="4">
        <f t="shared" si="15"/>
        <v>23.6</v>
      </c>
      <c r="W116" s="4">
        <f t="shared" si="16"/>
        <v>23.6</v>
      </c>
      <c r="X116" s="5"/>
      <c r="Y116" s="5"/>
      <c r="Z116" s="4"/>
      <c r="AA116" s="4"/>
      <c r="AB116" s="5"/>
      <c r="AC116" s="5"/>
      <c r="AD116" s="4">
        <v>1</v>
      </c>
      <c r="AE116" s="4"/>
      <c r="AF116" s="4">
        <f t="shared" si="11"/>
        <v>408</v>
      </c>
      <c r="AG116" s="4">
        <f t="shared" si="12"/>
        <v>408</v>
      </c>
      <c r="AH116" s="4">
        <f t="shared" si="13"/>
        <v>408</v>
      </c>
      <c r="AI116" s="5"/>
      <c r="AJ116" s="5"/>
      <c r="AK116" s="7"/>
      <c r="AL116" s="7"/>
      <c r="AM116" s="7"/>
      <c r="AN116" s="7"/>
      <c r="AO116" s="4"/>
      <c r="AP116" s="4"/>
      <c r="AQ116" s="4"/>
    </row>
    <row r="117" spans="1:70" x14ac:dyDescent="0.2">
      <c r="A117" s="1">
        <v>44210</v>
      </c>
      <c r="B117" t="s">
        <v>212</v>
      </c>
      <c r="C117" t="s">
        <v>153</v>
      </c>
      <c r="D117">
        <v>96</v>
      </c>
      <c r="E117">
        <v>1</v>
      </c>
      <c r="F117">
        <v>1</v>
      </c>
      <c r="G117" t="s">
        <v>59</v>
      </c>
      <c r="H117" t="s">
        <v>60</v>
      </c>
      <c r="I117">
        <v>3.0300000000000001E-2</v>
      </c>
      <c r="J117">
        <v>0.65100000000000002</v>
      </c>
      <c r="K117">
        <v>11.2</v>
      </c>
      <c r="L117" t="s">
        <v>61</v>
      </c>
      <c r="M117" t="s">
        <v>62</v>
      </c>
      <c r="N117">
        <v>0.23300000000000001</v>
      </c>
      <c r="O117">
        <v>3.44</v>
      </c>
      <c r="P117">
        <v>154</v>
      </c>
      <c r="R117" s="4">
        <v>1</v>
      </c>
      <c r="S117" s="4">
        <v>1</v>
      </c>
      <c r="T117" s="4"/>
      <c r="U117" s="4">
        <f t="shared" si="14"/>
        <v>11.2</v>
      </c>
      <c r="V117" s="4">
        <f t="shared" si="15"/>
        <v>11.2</v>
      </c>
      <c r="W117" s="4">
        <f t="shared" si="16"/>
        <v>11.2</v>
      </c>
      <c r="X117" s="5"/>
      <c r="Y117" s="5"/>
      <c r="Z117" s="4"/>
      <c r="AA117" s="4"/>
      <c r="AB117" s="5"/>
      <c r="AC117" s="5"/>
      <c r="AD117" s="4">
        <v>1</v>
      </c>
      <c r="AE117" s="4"/>
      <c r="AF117" s="4">
        <f t="shared" si="11"/>
        <v>154</v>
      </c>
      <c r="AG117" s="4">
        <f t="shared" si="12"/>
        <v>154</v>
      </c>
      <c r="AH117" s="4">
        <f t="shared" si="13"/>
        <v>154</v>
      </c>
      <c r="AI117" s="5"/>
      <c r="AJ117" s="5"/>
      <c r="AK117" s="7"/>
      <c r="AL117" s="7"/>
      <c r="AM117" s="7"/>
      <c r="AN117" s="7"/>
      <c r="AO117" s="4"/>
      <c r="AP117" s="4"/>
      <c r="AQ117" s="4"/>
    </row>
    <row r="118" spans="1:70" x14ac:dyDescent="0.2">
      <c r="A118" s="1">
        <v>44210</v>
      </c>
      <c r="B118" t="s">
        <v>212</v>
      </c>
      <c r="C118" t="s">
        <v>154</v>
      </c>
      <c r="D118">
        <v>97</v>
      </c>
      <c r="E118">
        <v>1</v>
      </c>
      <c r="F118">
        <v>1</v>
      </c>
      <c r="G118" t="s">
        <v>59</v>
      </c>
      <c r="H118" t="s">
        <v>60</v>
      </c>
      <c r="I118">
        <v>6.6299999999999998E-2</v>
      </c>
      <c r="J118">
        <v>1.45</v>
      </c>
      <c r="K118">
        <v>36.6</v>
      </c>
      <c r="L118" t="s">
        <v>61</v>
      </c>
      <c r="M118" t="s">
        <v>62</v>
      </c>
      <c r="N118">
        <v>0.44400000000000001</v>
      </c>
      <c r="O118">
        <v>6.46</v>
      </c>
      <c r="P118">
        <v>365</v>
      </c>
      <c r="Q118" s="4"/>
      <c r="R118" s="4">
        <v>1</v>
      </c>
      <c r="S118" s="4">
        <v>1</v>
      </c>
      <c r="T118" s="4"/>
      <c r="U118" s="4">
        <f t="shared" si="14"/>
        <v>36.6</v>
      </c>
      <c r="V118" s="4">
        <f t="shared" si="15"/>
        <v>36.6</v>
      </c>
      <c r="W118" s="4">
        <f t="shared" si="16"/>
        <v>36.6</v>
      </c>
      <c r="X118" s="5"/>
      <c r="Y118" s="5"/>
      <c r="Z118" s="4"/>
      <c r="AA118" s="4"/>
      <c r="AB118" s="5"/>
      <c r="AC118" s="5"/>
      <c r="AD118" s="4">
        <v>1</v>
      </c>
      <c r="AE118" s="4"/>
      <c r="AF118" s="4">
        <f t="shared" si="11"/>
        <v>365</v>
      </c>
      <c r="AG118" s="4">
        <f t="shared" si="12"/>
        <v>365</v>
      </c>
      <c r="AH118" s="4">
        <f t="shared" si="13"/>
        <v>365</v>
      </c>
      <c r="AI118" s="5"/>
      <c r="AJ118" s="5"/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2">
      <c r="A119" s="1">
        <v>44210</v>
      </c>
      <c r="B119" t="s">
        <v>212</v>
      </c>
      <c r="C119" t="s">
        <v>155</v>
      </c>
      <c r="D119">
        <v>98</v>
      </c>
      <c r="E119">
        <v>1</v>
      </c>
      <c r="F119">
        <v>1</v>
      </c>
      <c r="G119" t="s">
        <v>59</v>
      </c>
      <c r="H119" t="s">
        <v>60</v>
      </c>
      <c r="I119">
        <v>6.4100000000000004E-2</v>
      </c>
      <c r="J119">
        <v>1.28</v>
      </c>
      <c r="K119">
        <v>31.2</v>
      </c>
      <c r="L119" t="s">
        <v>61</v>
      </c>
      <c r="M119" t="s">
        <v>62</v>
      </c>
      <c r="N119">
        <v>0.54700000000000004</v>
      </c>
      <c r="O119">
        <v>7.82</v>
      </c>
      <c r="P119">
        <v>458</v>
      </c>
      <c r="R119" s="4">
        <v>1</v>
      </c>
      <c r="S119" s="4">
        <v>1</v>
      </c>
      <c r="T119" s="4"/>
      <c r="U119" s="4">
        <f t="shared" si="14"/>
        <v>31.2</v>
      </c>
      <c r="V119" s="4">
        <f t="shared" si="15"/>
        <v>31.2</v>
      </c>
      <c r="W119" s="4">
        <f t="shared" si="16"/>
        <v>31.2</v>
      </c>
      <c r="X119" s="5"/>
      <c r="Y119" s="5"/>
      <c r="Z119" s="4"/>
      <c r="AA119" s="4"/>
      <c r="AB119" s="5"/>
      <c r="AC119" s="5"/>
      <c r="AD119" s="4">
        <v>1</v>
      </c>
      <c r="AE119" s="4"/>
      <c r="AF119" s="4">
        <f t="shared" si="11"/>
        <v>458</v>
      </c>
      <c r="AG119" s="4">
        <f t="shared" si="12"/>
        <v>458</v>
      </c>
      <c r="AH119" s="4">
        <f t="shared" si="13"/>
        <v>458</v>
      </c>
      <c r="AI119" s="5"/>
      <c r="AJ119" s="5"/>
      <c r="AK119" s="7"/>
      <c r="AL119" s="7"/>
      <c r="AM119" s="5"/>
      <c r="AN119" s="5"/>
      <c r="AO119" s="4"/>
      <c r="AP119" s="4"/>
      <c r="AQ119" s="4"/>
    </row>
    <row r="120" spans="1:70" x14ac:dyDescent="0.2">
      <c r="A120" s="1">
        <v>44210</v>
      </c>
      <c r="B120" t="s">
        <v>212</v>
      </c>
      <c r="C120" t="s">
        <v>156</v>
      </c>
      <c r="D120">
        <v>99</v>
      </c>
      <c r="E120">
        <v>1</v>
      </c>
      <c r="F120">
        <v>1</v>
      </c>
      <c r="G120" t="s">
        <v>59</v>
      </c>
      <c r="H120" t="s">
        <v>60</v>
      </c>
      <c r="I120">
        <v>0.105</v>
      </c>
      <c r="J120">
        <v>2.12</v>
      </c>
      <c r="K120">
        <v>57.2</v>
      </c>
      <c r="L120" t="s">
        <v>61</v>
      </c>
      <c r="M120" t="s">
        <v>62</v>
      </c>
      <c r="N120">
        <v>0.80400000000000005</v>
      </c>
      <c r="O120">
        <v>11.5</v>
      </c>
      <c r="P120">
        <v>703</v>
      </c>
      <c r="Q120" s="4"/>
      <c r="R120" s="4">
        <v>1</v>
      </c>
      <c r="S120" s="4">
        <v>1</v>
      </c>
      <c r="T120" s="4"/>
      <c r="U120" s="4">
        <f t="shared" si="14"/>
        <v>57.2</v>
      </c>
      <c r="V120" s="4">
        <f t="shared" si="15"/>
        <v>57.2</v>
      </c>
      <c r="W120" s="4">
        <f t="shared" si="16"/>
        <v>57.2</v>
      </c>
      <c r="X120" s="5"/>
      <c r="Y120" s="5"/>
      <c r="Z120" s="4"/>
      <c r="AA120" s="4"/>
      <c r="AB120" s="5"/>
      <c r="AC120" s="5"/>
      <c r="AD120" s="4">
        <v>1</v>
      </c>
      <c r="AE120" s="4"/>
      <c r="AF120" s="4">
        <f t="shared" si="11"/>
        <v>703</v>
      </c>
      <c r="AG120" s="4">
        <f t="shared" si="12"/>
        <v>703</v>
      </c>
      <c r="AH120" s="4">
        <f t="shared" si="13"/>
        <v>703</v>
      </c>
      <c r="AI120" s="4"/>
      <c r="AJ120" s="4"/>
      <c r="AK120" s="7"/>
      <c r="AL120" s="7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2">
      <c r="A121" s="1">
        <v>44210</v>
      </c>
      <c r="B121" t="s">
        <v>212</v>
      </c>
      <c r="C121" t="s">
        <v>157</v>
      </c>
      <c r="D121">
        <v>100</v>
      </c>
      <c r="E121">
        <v>1</v>
      </c>
      <c r="F121">
        <v>1</v>
      </c>
      <c r="G121" t="s">
        <v>59</v>
      </c>
      <c r="H121" t="s">
        <v>60</v>
      </c>
      <c r="I121">
        <v>0.14099999999999999</v>
      </c>
      <c r="J121">
        <v>2.79</v>
      </c>
      <c r="K121">
        <v>77.599999999999994</v>
      </c>
      <c r="L121" t="s">
        <v>61</v>
      </c>
      <c r="M121" t="s">
        <v>62</v>
      </c>
      <c r="N121">
        <v>0.623</v>
      </c>
      <c r="O121">
        <v>8.85</v>
      </c>
      <c r="P121">
        <v>528</v>
      </c>
      <c r="R121" s="4">
        <v>1</v>
      </c>
      <c r="S121" s="4">
        <v>1</v>
      </c>
      <c r="T121" s="4"/>
      <c r="U121" s="4">
        <f t="shared" si="14"/>
        <v>77.599999999999994</v>
      </c>
      <c r="V121" s="4">
        <f t="shared" si="15"/>
        <v>77.599999999999994</v>
      </c>
      <c r="W121" s="4">
        <f t="shared" si="16"/>
        <v>77.599999999999994</v>
      </c>
      <c r="X121" s="5"/>
      <c r="Y121" s="5"/>
      <c r="Z121" s="7"/>
      <c r="AA121" s="7"/>
      <c r="AB121" s="4"/>
      <c r="AC121" s="4"/>
      <c r="AD121" s="4">
        <v>1</v>
      </c>
      <c r="AE121" s="4"/>
      <c r="AF121" s="4">
        <f t="shared" si="11"/>
        <v>528</v>
      </c>
      <c r="AG121" s="4">
        <f t="shared" si="12"/>
        <v>528</v>
      </c>
      <c r="AH121" s="4">
        <f t="shared" si="13"/>
        <v>528</v>
      </c>
      <c r="AK121" s="7"/>
      <c r="AL121" s="7"/>
      <c r="AO121" s="4"/>
      <c r="AP121" s="4"/>
      <c r="AQ121" s="4"/>
    </row>
    <row r="122" spans="1:70" x14ac:dyDescent="0.2">
      <c r="A122" s="1">
        <v>44210</v>
      </c>
      <c r="B122" t="s">
        <v>212</v>
      </c>
      <c r="C122" t="s">
        <v>158</v>
      </c>
      <c r="D122">
        <v>101</v>
      </c>
      <c r="E122">
        <v>1</v>
      </c>
      <c r="F122">
        <v>1</v>
      </c>
      <c r="G122" t="s">
        <v>59</v>
      </c>
      <c r="H122" t="s">
        <v>60</v>
      </c>
      <c r="I122">
        <v>6.7799999999999999E-2</v>
      </c>
      <c r="J122">
        <v>1.5</v>
      </c>
      <c r="K122">
        <v>38.1</v>
      </c>
      <c r="L122" t="s">
        <v>61</v>
      </c>
      <c r="M122" t="s">
        <v>62</v>
      </c>
      <c r="N122">
        <v>0.44900000000000001</v>
      </c>
      <c r="O122">
        <v>6.49</v>
      </c>
      <c r="P122">
        <v>367</v>
      </c>
      <c r="R122" s="4">
        <v>1</v>
      </c>
      <c r="S122" s="4">
        <v>1</v>
      </c>
      <c r="T122" s="4"/>
      <c r="U122" s="4">
        <f t="shared" si="14"/>
        <v>38.1</v>
      </c>
      <c r="V122" s="4">
        <f t="shared" si="15"/>
        <v>38.1</v>
      </c>
      <c r="W122" s="4">
        <f t="shared" si="16"/>
        <v>38.1</v>
      </c>
      <c r="X122" s="5"/>
      <c r="Y122" s="5"/>
      <c r="Z122" s="7"/>
      <c r="AA122" s="7"/>
      <c r="AD122" s="4">
        <v>1</v>
      </c>
      <c r="AE122" s="4"/>
      <c r="AF122" s="4">
        <f t="shared" si="11"/>
        <v>367</v>
      </c>
      <c r="AG122" s="4">
        <f t="shared" si="12"/>
        <v>367</v>
      </c>
      <c r="AH122" s="4">
        <f t="shared" si="13"/>
        <v>367</v>
      </c>
      <c r="AI122" s="5"/>
      <c r="AJ122" s="5"/>
      <c r="AM122" s="7"/>
      <c r="AN122" s="7"/>
      <c r="AO122" s="4"/>
      <c r="AP122" s="4"/>
      <c r="AQ122" s="4"/>
    </row>
    <row r="123" spans="1:70" x14ac:dyDescent="0.2">
      <c r="A123" s="1">
        <v>44210</v>
      </c>
      <c r="B123" t="s">
        <v>212</v>
      </c>
      <c r="C123" t="s">
        <v>159</v>
      </c>
      <c r="D123">
        <v>102</v>
      </c>
      <c r="E123">
        <v>1</v>
      </c>
      <c r="F123">
        <v>1</v>
      </c>
      <c r="G123" t="s">
        <v>59</v>
      </c>
      <c r="H123" t="s">
        <v>60</v>
      </c>
      <c r="I123">
        <v>7.8700000000000006E-2</v>
      </c>
      <c r="J123">
        <v>1.66</v>
      </c>
      <c r="K123">
        <v>43</v>
      </c>
      <c r="L123" t="s">
        <v>61</v>
      </c>
      <c r="M123" t="s">
        <v>62</v>
      </c>
      <c r="N123">
        <v>0.52600000000000002</v>
      </c>
      <c r="O123">
        <v>7.55</v>
      </c>
      <c r="P123">
        <v>440</v>
      </c>
      <c r="R123" s="4">
        <v>1</v>
      </c>
      <c r="S123" s="4">
        <v>1</v>
      </c>
      <c r="T123" s="4"/>
      <c r="U123" s="4">
        <f t="shared" si="14"/>
        <v>43</v>
      </c>
      <c r="V123" s="4">
        <f t="shared" si="15"/>
        <v>43</v>
      </c>
      <c r="W123" s="4">
        <f t="shared" si="16"/>
        <v>43</v>
      </c>
      <c r="X123" s="5"/>
      <c r="Y123" s="5"/>
      <c r="Z123" s="7"/>
      <c r="AA123" s="7"/>
      <c r="AB123" s="7"/>
      <c r="AC123" s="7"/>
      <c r="AD123" s="4">
        <v>1</v>
      </c>
      <c r="AE123" s="4"/>
      <c r="AF123" s="4">
        <f t="shared" si="11"/>
        <v>440</v>
      </c>
      <c r="AG123" s="4">
        <f t="shared" si="12"/>
        <v>440</v>
      </c>
      <c r="AH123" s="4">
        <f t="shared" si="13"/>
        <v>440</v>
      </c>
      <c r="AK123" s="7"/>
      <c r="AL123" s="7"/>
      <c r="AO123" s="4"/>
      <c r="AP123" s="4"/>
      <c r="AQ123" s="4"/>
    </row>
    <row r="124" spans="1:70" x14ac:dyDescent="0.2">
      <c r="A124" s="1">
        <v>44210</v>
      </c>
      <c r="B124" t="s">
        <v>212</v>
      </c>
      <c r="C124" t="s">
        <v>160</v>
      </c>
      <c r="D124">
        <v>103</v>
      </c>
      <c r="E124">
        <v>1</v>
      </c>
      <c r="F124">
        <v>1</v>
      </c>
      <c r="G124" t="s">
        <v>59</v>
      </c>
      <c r="H124" t="s">
        <v>60</v>
      </c>
      <c r="I124">
        <v>5.28E-2</v>
      </c>
      <c r="J124">
        <v>1.1499999999999999</v>
      </c>
      <c r="K124">
        <v>27.2</v>
      </c>
      <c r="L124" t="s">
        <v>61</v>
      </c>
      <c r="M124" t="s">
        <v>62</v>
      </c>
      <c r="N124">
        <v>0.35699999999999998</v>
      </c>
      <c r="O124">
        <v>5.21</v>
      </c>
      <c r="P124">
        <v>278</v>
      </c>
      <c r="R124" s="4">
        <v>1</v>
      </c>
      <c r="S124" s="4">
        <v>1</v>
      </c>
      <c r="T124" s="4"/>
      <c r="U124" s="4">
        <f t="shared" si="14"/>
        <v>27.2</v>
      </c>
      <c r="V124" s="4">
        <f t="shared" si="15"/>
        <v>27.2</v>
      </c>
      <c r="W124" s="4">
        <f t="shared" si="16"/>
        <v>27.2</v>
      </c>
      <c r="X124" s="5"/>
      <c r="Y124" s="5"/>
      <c r="Z124" s="7"/>
      <c r="AA124" s="7"/>
      <c r="AB124" s="7"/>
      <c r="AC124" s="7"/>
      <c r="AD124" s="4">
        <v>1</v>
      </c>
      <c r="AE124" s="4"/>
      <c r="AF124" s="4">
        <f t="shared" si="11"/>
        <v>278</v>
      </c>
      <c r="AG124" s="4">
        <f t="shared" si="12"/>
        <v>278</v>
      </c>
      <c r="AH124" s="4">
        <f t="shared" si="13"/>
        <v>278</v>
      </c>
      <c r="AI124" s="5"/>
      <c r="AJ124" s="5"/>
      <c r="AM124" s="7"/>
      <c r="AN124" s="7"/>
      <c r="AO124" s="4"/>
      <c r="AP124" s="4"/>
      <c r="AQ124" s="4"/>
    </row>
    <row r="125" spans="1:70" x14ac:dyDescent="0.2">
      <c r="A125" s="1">
        <v>44210</v>
      </c>
      <c r="B125" t="s">
        <v>212</v>
      </c>
      <c r="C125" t="s">
        <v>161</v>
      </c>
      <c r="D125">
        <v>104</v>
      </c>
      <c r="E125">
        <v>1</v>
      </c>
      <c r="F125">
        <v>1</v>
      </c>
      <c r="G125" t="s">
        <v>59</v>
      </c>
      <c r="H125" t="s">
        <v>60</v>
      </c>
      <c r="I125">
        <v>3.7999999999999999E-2</v>
      </c>
      <c r="J125">
        <v>0.751</v>
      </c>
      <c r="K125">
        <v>14.4</v>
      </c>
      <c r="L125" t="s">
        <v>61</v>
      </c>
      <c r="M125" t="s">
        <v>62</v>
      </c>
      <c r="N125">
        <v>0.30499999999999999</v>
      </c>
      <c r="O125">
        <v>4.5</v>
      </c>
      <c r="P125">
        <v>228</v>
      </c>
      <c r="R125" s="4">
        <v>1</v>
      </c>
      <c r="S125" s="4">
        <v>1</v>
      </c>
      <c r="T125" s="4"/>
      <c r="U125" s="4">
        <f t="shared" si="14"/>
        <v>14.4</v>
      </c>
      <c r="V125" s="4">
        <f t="shared" si="15"/>
        <v>14.4</v>
      </c>
      <c r="W125" s="4">
        <f t="shared" si="16"/>
        <v>14.4</v>
      </c>
      <c r="X125" s="5"/>
      <c r="Y125" s="5"/>
      <c r="Z125" s="7"/>
      <c r="AA125" s="7"/>
      <c r="AD125" s="4">
        <v>1</v>
      </c>
      <c r="AE125" s="4"/>
      <c r="AF125" s="4">
        <f t="shared" si="11"/>
        <v>228</v>
      </c>
      <c r="AG125" s="4">
        <f t="shared" si="12"/>
        <v>228</v>
      </c>
      <c r="AH125" s="4">
        <f t="shared" si="13"/>
        <v>228</v>
      </c>
      <c r="AI125" s="5"/>
      <c r="AJ125" s="5"/>
      <c r="AO125" s="4"/>
      <c r="AP125" s="4"/>
      <c r="AQ125" s="4"/>
    </row>
    <row r="126" spans="1:70" x14ac:dyDescent="0.2">
      <c r="A126" s="1">
        <v>44210</v>
      </c>
      <c r="B126" t="s">
        <v>212</v>
      </c>
      <c r="C126" t="s">
        <v>162</v>
      </c>
      <c r="D126">
        <v>105</v>
      </c>
      <c r="E126">
        <v>1</v>
      </c>
      <c r="F126">
        <v>1</v>
      </c>
      <c r="G126" t="s">
        <v>59</v>
      </c>
      <c r="H126" t="s">
        <v>60</v>
      </c>
      <c r="I126">
        <v>0.10299999999999999</v>
      </c>
      <c r="J126">
        <v>2.13</v>
      </c>
      <c r="K126">
        <v>57.5</v>
      </c>
      <c r="L126" t="s">
        <v>61</v>
      </c>
      <c r="M126" t="s">
        <v>62</v>
      </c>
      <c r="N126">
        <v>0.93300000000000005</v>
      </c>
      <c r="O126">
        <v>13.3</v>
      </c>
      <c r="P126">
        <v>820</v>
      </c>
      <c r="R126" s="4">
        <v>1</v>
      </c>
      <c r="S126" s="4">
        <v>1</v>
      </c>
      <c r="T126" s="4"/>
      <c r="U126" s="4">
        <f t="shared" si="14"/>
        <v>57.5</v>
      </c>
      <c r="V126" s="4">
        <f t="shared" si="15"/>
        <v>57.5</v>
      </c>
      <c r="W126" s="4">
        <f t="shared" si="16"/>
        <v>57.5</v>
      </c>
      <c r="X126" s="5"/>
      <c r="Y126" s="5"/>
      <c r="Z126" s="7">
        <f>ABS(100*ABS(W126-W120)/AVERAGE(W126,W120))</f>
        <v>0.52310374891019551</v>
      </c>
      <c r="AA126" s="7" t="str">
        <f>IF(W126&gt;10, (IF((AND(Z126&gt;=0,Z126&lt;=20)=TRUE),"PASS","FAIL")),(IF((AND(Z126&gt;=0,Z126&lt;=50)=TRUE),"PASS","FAIL")))</f>
        <v>PASS</v>
      </c>
      <c r="AB126" s="7"/>
      <c r="AC126" s="7"/>
      <c r="AD126" s="4">
        <v>1</v>
      </c>
      <c r="AE126" s="4"/>
      <c r="AF126" s="4">
        <f t="shared" si="11"/>
        <v>820</v>
      </c>
      <c r="AG126" s="4">
        <f t="shared" si="12"/>
        <v>820</v>
      </c>
      <c r="AH126" s="4">
        <f t="shared" si="13"/>
        <v>820</v>
      </c>
      <c r="AI126" s="5"/>
      <c r="AJ126" s="5"/>
      <c r="AK126" s="7">
        <f>ABS(100*ABS(AH126-AH120)/AVERAGE(AH126,AH120))</f>
        <v>15.364412344057781</v>
      </c>
      <c r="AL126" s="7" t="str">
        <f>IF(AH126&gt;10, (IF((AND(AK126&gt;=0,AK126&lt;=20)=TRUE),"PASS","FAIL")),(IF((AND(AK126&gt;=0,AK126&lt;=50)=TRUE),"PASS","FAIL")))</f>
        <v>PASS</v>
      </c>
      <c r="AM126" s="7"/>
      <c r="AN126" s="7"/>
      <c r="AO126" s="4"/>
      <c r="AP126" s="4"/>
      <c r="AQ126" s="4"/>
    </row>
    <row r="127" spans="1:70" x14ac:dyDescent="0.2">
      <c r="A127" s="1">
        <v>44210</v>
      </c>
      <c r="B127" t="s">
        <v>212</v>
      </c>
      <c r="C127" t="s">
        <v>163</v>
      </c>
      <c r="D127">
        <v>106</v>
      </c>
      <c r="E127">
        <v>1</v>
      </c>
      <c r="F127">
        <v>1</v>
      </c>
      <c r="G127" t="s">
        <v>59</v>
      </c>
      <c r="H127" t="s">
        <v>60</v>
      </c>
      <c r="I127">
        <v>7.0900000000000005E-2</v>
      </c>
      <c r="J127">
        <v>1.56</v>
      </c>
      <c r="K127">
        <v>39.799999999999997</v>
      </c>
      <c r="L127" t="s">
        <v>61</v>
      </c>
      <c r="M127" t="s">
        <v>62</v>
      </c>
      <c r="N127">
        <v>0.52500000000000002</v>
      </c>
      <c r="O127">
        <v>7.51</v>
      </c>
      <c r="P127">
        <v>437</v>
      </c>
      <c r="R127" s="4">
        <v>1</v>
      </c>
      <c r="S127" s="4">
        <v>1</v>
      </c>
      <c r="T127" s="4"/>
      <c r="U127" s="4">
        <f t="shared" si="14"/>
        <v>39.799999999999997</v>
      </c>
      <c r="V127" s="4">
        <f t="shared" si="15"/>
        <v>39.799999999999997</v>
      </c>
      <c r="W127" s="4">
        <f t="shared" si="16"/>
        <v>39.799999999999997</v>
      </c>
      <c r="X127" s="5"/>
      <c r="Y127" s="5"/>
      <c r="Z127" s="7"/>
      <c r="AA127" s="7"/>
      <c r="AB127" s="7">
        <f>100*((W127*10250)-(W125*10000))/(1000*250)</f>
        <v>105.57999999999997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4">
        <f t="shared" si="11"/>
        <v>437</v>
      </c>
      <c r="AG127" s="4">
        <f t="shared" si="12"/>
        <v>437</v>
      </c>
      <c r="AH127" s="4">
        <f t="shared" si="13"/>
        <v>437</v>
      </c>
      <c r="AI127" s="5"/>
      <c r="AJ127" s="5"/>
      <c r="AK127" s="7"/>
      <c r="AL127" s="7"/>
      <c r="AM127" s="7">
        <f>100*((AH127*10250)-(AH125*10000))/(10000*250)</f>
        <v>87.97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/>
      <c r="AQ127" s="4"/>
    </row>
    <row r="128" spans="1:70" x14ac:dyDescent="0.2">
      <c r="A128" s="1">
        <v>44210</v>
      </c>
      <c r="B128" t="s">
        <v>212</v>
      </c>
      <c r="C128" t="s">
        <v>52</v>
      </c>
      <c r="D128">
        <v>1</v>
      </c>
      <c r="E128">
        <v>1</v>
      </c>
      <c r="F128">
        <v>1</v>
      </c>
      <c r="G128" t="s">
        <v>59</v>
      </c>
      <c r="H128" t="s">
        <v>60</v>
      </c>
      <c r="I128">
        <v>0.28599999999999998</v>
      </c>
      <c r="J128">
        <v>5.31</v>
      </c>
      <c r="K128">
        <v>151</v>
      </c>
      <c r="L128" t="s">
        <v>61</v>
      </c>
      <c r="M128" t="s">
        <v>62</v>
      </c>
      <c r="N128">
        <v>1.67</v>
      </c>
      <c r="O128">
        <v>23.5</v>
      </c>
      <c r="P128">
        <v>1450</v>
      </c>
      <c r="R128" s="4">
        <v>1</v>
      </c>
      <c r="S128" s="4">
        <v>1</v>
      </c>
      <c r="T128" s="4"/>
      <c r="U128" s="4">
        <f t="shared" si="14"/>
        <v>151</v>
      </c>
      <c r="V128" s="4">
        <f t="shared" si="15"/>
        <v>151</v>
      </c>
      <c r="W128" s="4">
        <f t="shared" si="16"/>
        <v>151</v>
      </c>
      <c r="X128" s="5"/>
      <c r="Y128" s="5"/>
      <c r="Z128" s="7"/>
      <c r="AA128" s="7"/>
      <c r="AD128" s="4">
        <v>1</v>
      </c>
      <c r="AE128" s="4"/>
      <c r="AF128" s="4">
        <f t="shared" si="11"/>
        <v>1450</v>
      </c>
      <c r="AG128" s="4">
        <f t="shared" si="12"/>
        <v>1450</v>
      </c>
      <c r="AH128" s="4">
        <f t="shared" si="13"/>
        <v>1450</v>
      </c>
      <c r="AI128" s="5"/>
      <c r="AJ128" s="5"/>
      <c r="AK128" s="4"/>
      <c r="AL128" s="4"/>
      <c r="AM128" s="5"/>
      <c r="AN128" s="5"/>
      <c r="AO128" s="4"/>
      <c r="AP128" s="4"/>
      <c r="AQ128" s="4"/>
    </row>
    <row r="129" spans="1:70" x14ac:dyDescent="0.2">
      <c r="A129" s="1">
        <v>44210</v>
      </c>
      <c r="B129" t="s">
        <v>212</v>
      </c>
      <c r="C129" t="s">
        <v>53</v>
      </c>
      <c r="D129">
        <v>3</v>
      </c>
      <c r="E129">
        <v>1</v>
      </c>
      <c r="F129">
        <v>1</v>
      </c>
      <c r="G129" t="s">
        <v>59</v>
      </c>
      <c r="H129" t="s">
        <v>60</v>
      </c>
      <c r="I129">
        <v>0.19</v>
      </c>
      <c r="J129">
        <v>3.7</v>
      </c>
      <c r="K129">
        <v>105</v>
      </c>
      <c r="L129" t="s">
        <v>61</v>
      </c>
      <c r="M129" t="s">
        <v>62</v>
      </c>
      <c r="N129">
        <v>1.1100000000000001</v>
      </c>
      <c r="O129">
        <v>15.8</v>
      </c>
      <c r="P129">
        <v>978</v>
      </c>
      <c r="R129" s="4">
        <v>1</v>
      </c>
      <c r="S129" s="4">
        <v>1</v>
      </c>
      <c r="T129" s="4"/>
      <c r="U129" s="4">
        <f t="shared" si="14"/>
        <v>105</v>
      </c>
      <c r="V129" s="4">
        <f t="shared" si="15"/>
        <v>105</v>
      </c>
      <c r="W129" s="4">
        <f t="shared" si="16"/>
        <v>105</v>
      </c>
      <c r="AD129" s="4">
        <v>1</v>
      </c>
      <c r="AE129" s="4"/>
      <c r="AF129" s="4">
        <f t="shared" si="11"/>
        <v>978</v>
      </c>
      <c r="AG129" s="4">
        <f t="shared" si="12"/>
        <v>978</v>
      </c>
      <c r="AH129" s="4">
        <f t="shared" si="13"/>
        <v>978</v>
      </c>
      <c r="AK129" s="7"/>
      <c r="AL129" s="7"/>
      <c r="AO129" s="4"/>
      <c r="AP129" s="4"/>
      <c r="AQ129" s="4"/>
    </row>
    <row r="130" spans="1:70" x14ac:dyDescent="0.2">
      <c r="A130" s="1">
        <v>44210</v>
      </c>
      <c r="B130" t="s">
        <v>212</v>
      </c>
      <c r="C130" t="s">
        <v>54</v>
      </c>
      <c r="D130">
        <v>5</v>
      </c>
      <c r="E130">
        <v>1</v>
      </c>
      <c r="F130">
        <v>1</v>
      </c>
      <c r="G130" t="s">
        <v>59</v>
      </c>
      <c r="H130" t="s">
        <v>60</v>
      </c>
      <c r="I130">
        <v>8.9200000000000002E-2</v>
      </c>
      <c r="J130">
        <v>1.81</v>
      </c>
      <c r="K130">
        <v>47.8</v>
      </c>
      <c r="L130" t="s">
        <v>61</v>
      </c>
      <c r="M130" t="s">
        <v>62</v>
      </c>
      <c r="N130">
        <v>0.67900000000000005</v>
      </c>
      <c r="O130">
        <v>9.67</v>
      </c>
      <c r="P130">
        <v>582</v>
      </c>
      <c r="R130" s="4">
        <v>1</v>
      </c>
      <c r="S130" s="4">
        <v>1</v>
      </c>
      <c r="T130" s="4"/>
      <c r="U130" s="4">
        <f t="shared" si="14"/>
        <v>47.8</v>
      </c>
      <c r="V130" s="4">
        <f t="shared" si="15"/>
        <v>47.8</v>
      </c>
      <c r="W130" s="4">
        <f t="shared" si="16"/>
        <v>47.8</v>
      </c>
      <c r="X130" s="5"/>
      <c r="Y130" s="5"/>
      <c r="Z130" s="7"/>
      <c r="AA130" s="7"/>
      <c r="AB130" s="7"/>
      <c r="AC130" s="7"/>
      <c r="AD130" s="4">
        <v>1</v>
      </c>
      <c r="AE130" s="4"/>
      <c r="AF130" s="4">
        <f t="shared" si="11"/>
        <v>582</v>
      </c>
      <c r="AG130" s="4">
        <f t="shared" si="12"/>
        <v>582</v>
      </c>
      <c r="AH130" s="4">
        <f t="shared" si="13"/>
        <v>582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2">
      <c r="A131" s="1">
        <v>44210</v>
      </c>
      <c r="B131" t="s">
        <v>212</v>
      </c>
      <c r="C131" t="s">
        <v>51</v>
      </c>
      <c r="D131">
        <v>7</v>
      </c>
      <c r="E131">
        <v>1</v>
      </c>
      <c r="F131">
        <v>1</v>
      </c>
      <c r="G131" t="s">
        <v>59</v>
      </c>
      <c r="H131" t="s">
        <v>60</v>
      </c>
      <c r="I131">
        <v>5.0299999999999997E-2</v>
      </c>
      <c r="J131">
        <v>1.1299999999999999</v>
      </c>
      <c r="K131">
        <v>26.3</v>
      </c>
      <c r="L131" t="s">
        <v>61</v>
      </c>
      <c r="M131" t="s">
        <v>62</v>
      </c>
      <c r="N131">
        <v>0.33500000000000002</v>
      </c>
      <c r="O131">
        <v>4.8499999999999996</v>
      </c>
      <c r="P131">
        <v>253</v>
      </c>
      <c r="R131" s="4">
        <v>1</v>
      </c>
      <c r="S131" s="4">
        <v>1</v>
      </c>
      <c r="T131" s="4"/>
      <c r="U131" s="4">
        <f t="shared" si="14"/>
        <v>26.3</v>
      </c>
      <c r="V131" s="4">
        <f t="shared" si="15"/>
        <v>26.3</v>
      </c>
      <c r="W131" s="4">
        <f t="shared" si="16"/>
        <v>26.3</v>
      </c>
      <c r="Z131" s="7"/>
      <c r="AA131" s="7"/>
      <c r="AB131" s="7"/>
      <c r="AC131" s="7"/>
      <c r="AD131" s="4">
        <v>1</v>
      </c>
      <c r="AE131" s="4"/>
      <c r="AF131" s="4">
        <f t="shared" ref="AF131:AF194" si="17">P131</f>
        <v>253</v>
      </c>
      <c r="AG131" s="4">
        <f t="shared" si="12"/>
        <v>253</v>
      </c>
      <c r="AH131" s="4">
        <f t="shared" si="13"/>
        <v>253</v>
      </c>
      <c r="AI131" s="5"/>
      <c r="AJ131" s="5"/>
      <c r="AK131" s="7"/>
      <c r="AL131" s="7"/>
      <c r="AM131" s="7"/>
      <c r="AN131" s="7"/>
      <c r="AO131" s="4"/>
      <c r="AP131" s="4"/>
      <c r="AQ131" s="4"/>
    </row>
    <row r="132" spans="1:70" x14ac:dyDescent="0.2">
      <c r="A132" s="1">
        <v>44210</v>
      </c>
      <c r="B132" t="s">
        <v>212</v>
      </c>
      <c r="C132" t="s">
        <v>55</v>
      </c>
      <c r="D132">
        <v>9</v>
      </c>
      <c r="E132">
        <v>1</v>
      </c>
      <c r="F132">
        <v>1</v>
      </c>
      <c r="G132" t="s">
        <v>59</v>
      </c>
      <c r="H132" t="s">
        <v>60</v>
      </c>
      <c r="I132">
        <v>2.93E-2</v>
      </c>
      <c r="J132">
        <v>0.63200000000000001</v>
      </c>
      <c r="K132">
        <v>10.6</v>
      </c>
      <c r="L132" t="s">
        <v>61</v>
      </c>
      <c r="M132" t="s">
        <v>62</v>
      </c>
      <c r="N132">
        <v>0.20100000000000001</v>
      </c>
      <c r="O132">
        <v>3.02</v>
      </c>
      <c r="P132">
        <v>124</v>
      </c>
      <c r="Q132" s="4"/>
      <c r="R132" s="4">
        <v>1</v>
      </c>
      <c r="S132" s="4">
        <v>1</v>
      </c>
      <c r="T132" s="4"/>
      <c r="U132" s="4">
        <f t="shared" si="14"/>
        <v>10.6</v>
      </c>
      <c r="V132" s="4">
        <f t="shared" si="15"/>
        <v>10.6</v>
      </c>
      <c r="W132" s="4">
        <f t="shared" si="16"/>
        <v>10.6</v>
      </c>
      <c r="X132" s="5"/>
      <c r="Y132" s="5"/>
      <c r="Z132" s="7"/>
      <c r="AA132" s="7"/>
      <c r="AB132" s="7"/>
      <c r="AC132" s="7"/>
      <c r="AD132" s="4">
        <v>1</v>
      </c>
      <c r="AE132" s="4"/>
      <c r="AF132" s="4">
        <f t="shared" si="17"/>
        <v>124</v>
      </c>
      <c r="AG132" s="4">
        <f t="shared" si="12"/>
        <v>124</v>
      </c>
      <c r="AH132" s="4">
        <f t="shared" si="13"/>
        <v>124</v>
      </c>
      <c r="AI132" s="5"/>
      <c r="AJ132" s="5"/>
      <c r="AK132" s="7"/>
      <c r="AL132" s="7"/>
      <c r="AM132" s="7"/>
      <c r="AN132" s="7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x14ac:dyDescent="0.2">
      <c r="A133" s="1">
        <v>44210</v>
      </c>
      <c r="B133" t="s">
        <v>212</v>
      </c>
      <c r="C133" t="s">
        <v>56</v>
      </c>
      <c r="D133">
        <v>11</v>
      </c>
      <c r="E133">
        <v>1</v>
      </c>
      <c r="F133">
        <v>1</v>
      </c>
      <c r="G133" t="s">
        <v>59</v>
      </c>
      <c r="H133" t="s">
        <v>60</v>
      </c>
      <c r="I133">
        <v>2.3800000000000002E-2</v>
      </c>
      <c r="J133">
        <v>0.41899999999999998</v>
      </c>
      <c r="K133">
        <v>3.76</v>
      </c>
      <c r="L133" t="s">
        <v>61</v>
      </c>
      <c r="M133" t="s">
        <v>62</v>
      </c>
      <c r="N133">
        <v>0.14299999999999999</v>
      </c>
      <c r="O133">
        <v>2.1800000000000002</v>
      </c>
      <c r="P133">
        <v>64.5</v>
      </c>
      <c r="Q133" s="4"/>
      <c r="R133" s="4">
        <v>1</v>
      </c>
      <c r="S133" s="4">
        <v>1</v>
      </c>
      <c r="T133" s="4"/>
      <c r="U133" s="4">
        <f t="shared" si="14"/>
        <v>3.76</v>
      </c>
      <c r="V133" s="4">
        <f t="shared" si="15"/>
        <v>3.76</v>
      </c>
      <c r="W133" s="4">
        <f t="shared" si="16"/>
        <v>3.76</v>
      </c>
      <c r="Z133" s="7"/>
      <c r="AA133" s="7"/>
      <c r="AB133" s="7"/>
      <c r="AC133" s="7"/>
      <c r="AD133" s="4">
        <v>1</v>
      </c>
      <c r="AE133" s="4"/>
      <c r="AF133" s="4">
        <f t="shared" si="17"/>
        <v>64.5</v>
      </c>
      <c r="AG133" s="4">
        <f t="shared" si="12"/>
        <v>64.5</v>
      </c>
      <c r="AH133" s="4">
        <f t="shared" si="13"/>
        <v>64.5</v>
      </c>
      <c r="AI133" s="5"/>
      <c r="AJ133" s="5"/>
      <c r="AK133" s="4"/>
      <c r="AL133" s="4"/>
      <c r="AM133" s="5"/>
      <c r="AN133" s="5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x14ac:dyDescent="0.2">
      <c r="A134" s="1">
        <v>44210</v>
      </c>
      <c r="B134" t="s">
        <v>212</v>
      </c>
      <c r="C134" t="s">
        <v>57</v>
      </c>
      <c r="D134">
        <v>13</v>
      </c>
      <c r="E134">
        <v>1</v>
      </c>
      <c r="F134">
        <v>1</v>
      </c>
      <c r="G134" t="s">
        <v>59</v>
      </c>
      <c r="H134" t="s">
        <v>60</v>
      </c>
      <c r="I134">
        <v>3.4700000000000002E-2</v>
      </c>
      <c r="J134">
        <v>0.434</v>
      </c>
      <c r="K134">
        <v>4.25</v>
      </c>
      <c r="L134" t="s">
        <v>61</v>
      </c>
      <c r="M134" t="s">
        <v>62</v>
      </c>
      <c r="N134">
        <v>0.11</v>
      </c>
      <c r="O134">
        <v>1.72</v>
      </c>
      <c r="P134">
        <v>31</v>
      </c>
      <c r="Q134" s="4"/>
      <c r="R134" s="4">
        <v>1</v>
      </c>
      <c r="S134" s="4">
        <v>1</v>
      </c>
      <c r="T134" s="4"/>
      <c r="U134" s="4">
        <f t="shared" si="14"/>
        <v>4.25</v>
      </c>
      <c r="V134" s="4">
        <f t="shared" si="15"/>
        <v>4.25</v>
      </c>
      <c r="W134" s="4">
        <f t="shared" si="16"/>
        <v>4.25</v>
      </c>
      <c r="X134" s="5"/>
      <c r="Y134" s="5"/>
      <c r="Z134" s="7"/>
      <c r="AA134" s="7"/>
      <c r="AB134" s="4"/>
      <c r="AC134" s="4"/>
      <c r="AD134" s="4">
        <v>1</v>
      </c>
      <c r="AE134" s="4"/>
      <c r="AF134" s="4">
        <f t="shared" si="17"/>
        <v>31</v>
      </c>
      <c r="AG134" s="4">
        <f t="shared" si="12"/>
        <v>31</v>
      </c>
      <c r="AH134" s="4">
        <f t="shared" si="13"/>
        <v>31</v>
      </c>
      <c r="AI134" s="5"/>
      <c r="AJ134" s="5"/>
      <c r="AK134" s="4"/>
      <c r="AL134" s="4"/>
      <c r="AM134" s="5"/>
      <c r="AN134" s="5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x14ac:dyDescent="0.2">
      <c r="A135" s="1">
        <v>44210</v>
      </c>
      <c r="B135" t="s">
        <v>212</v>
      </c>
      <c r="C135" t="s">
        <v>58</v>
      </c>
      <c r="D135">
        <v>15</v>
      </c>
      <c r="E135">
        <v>1</v>
      </c>
      <c r="F135">
        <v>1</v>
      </c>
      <c r="G135" t="s">
        <v>59</v>
      </c>
      <c r="H135" t="s">
        <v>60</v>
      </c>
      <c r="I135">
        <v>2.0500000000000001E-2</v>
      </c>
      <c r="J135">
        <v>0.34100000000000003</v>
      </c>
      <c r="K135">
        <v>1.27</v>
      </c>
      <c r="L135" t="s">
        <v>61</v>
      </c>
      <c r="M135" t="s">
        <v>62</v>
      </c>
      <c r="N135">
        <v>8.1799999999999998E-2</v>
      </c>
      <c r="O135">
        <v>1.32</v>
      </c>
      <c r="P135">
        <v>2.64</v>
      </c>
      <c r="Q135" s="4"/>
      <c r="R135" s="4">
        <v>1</v>
      </c>
      <c r="S135" s="4">
        <v>1</v>
      </c>
      <c r="T135" s="4"/>
      <c r="U135" s="4">
        <f t="shared" si="14"/>
        <v>1.27</v>
      </c>
      <c r="V135" s="4">
        <f t="shared" si="15"/>
        <v>1.27</v>
      </c>
      <c r="W135" s="4">
        <f t="shared" si="16"/>
        <v>1.27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17"/>
        <v>2.64</v>
      </c>
      <c r="AG135" s="4">
        <f t="shared" si="12"/>
        <v>2.64</v>
      </c>
      <c r="AH135" s="4">
        <f t="shared" si="13"/>
        <v>2.64</v>
      </c>
      <c r="AI135" s="5"/>
      <c r="AJ135" s="5"/>
      <c r="AK135" s="4"/>
      <c r="AL135" s="4"/>
      <c r="AM135" s="5"/>
      <c r="AN135" s="5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x14ac:dyDescent="0.2">
      <c r="A136" s="1">
        <v>44210</v>
      </c>
      <c r="B136" t="s">
        <v>212</v>
      </c>
      <c r="C136" t="s">
        <v>102</v>
      </c>
      <c r="D136" t="s">
        <v>12</v>
      </c>
      <c r="E136">
        <v>1</v>
      </c>
      <c r="F136">
        <v>1</v>
      </c>
      <c r="G136" t="s">
        <v>59</v>
      </c>
      <c r="H136" t="s">
        <v>60</v>
      </c>
      <c r="I136">
        <v>0.126</v>
      </c>
      <c r="J136">
        <v>1.67</v>
      </c>
      <c r="K136">
        <v>43.5</v>
      </c>
      <c r="L136" t="s">
        <v>61</v>
      </c>
      <c r="M136" t="s">
        <v>62</v>
      </c>
      <c r="N136">
        <v>1.8</v>
      </c>
      <c r="O136">
        <v>25.8</v>
      </c>
      <c r="P136">
        <v>1580</v>
      </c>
      <c r="Q136" s="4"/>
      <c r="R136" s="4">
        <v>1</v>
      </c>
      <c r="S136" s="4">
        <v>1</v>
      </c>
      <c r="T136" s="4"/>
      <c r="U136" s="4">
        <f t="shared" si="14"/>
        <v>43.5</v>
      </c>
      <c r="V136" s="4">
        <f t="shared" si="15"/>
        <v>43.5</v>
      </c>
      <c r="W136" s="4">
        <f t="shared" si="16"/>
        <v>43.5</v>
      </c>
      <c r="Z136" s="7"/>
      <c r="AA136" s="7"/>
      <c r="AD136" s="4">
        <v>1</v>
      </c>
      <c r="AE136" s="4"/>
      <c r="AF136" s="4">
        <f t="shared" si="17"/>
        <v>1580</v>
      </c>
      <c r="AG136" s="4">
        <f t="shared" si="12"/>
        <v>1580</v>
      </c>
      <c r="AH136" s="4">
        <f t="shared" si="13"/>
        <v>1580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2">
      <c r="A137" s="1">
        <v>44210</v>
      </c>
      <c r="B137" t="s">
        <v>212</v>
      </c>
      <c r="C137" t="s">
        <v>103</v>
      </c>
      <c r="D137" t="s">
        <v>13</v>
      </c>
      <c r="E137">
        <v>1</v>
      </c>
      <c r="F137">
        <v>1</v>
      </c>
      <c r="G137" t="s">
        <v>59</v>
      </c>
      <c r="H137" t="s">
        <v>60</v>
      </c>
      <c r="I137">
        <v>2.9</v>
      </c>
      <c r="J137">
        <v>49.9</v>
      </c>
      <c r="K137">
        <v>492</v>
      </c>
      <c r="L137" t="s">
        <v>61</v>
      </c>
      <c r="M137" t="s">
        <v>62</v>
      </c>
      <c r="N137">
        <v>1.56</v>
      </c>
      <c r="O137">
        <v>22.1</v>
      </c>
      <c r="P137">
        <v>1370</v>
      </c>
      <c r="Q137" s="4"/>
      <c r="R137" s="4">
        <v>1</v>
      </c>
      <c r="S137" s="4">
        <v>1</v>
      </c>
      <c r="T137" s="4"/>
      <c r="U137" s="4">
        <f t="shared" si="14"/>
        <v>492</v>
      </c>
      <c r="V137" s="4">
        <f t="shared" si="15"/>
        <v>492</v>
      </c>
      <c r="W137" s="4">
        <f t="shared" si="16"/>
        <v>492</v>
      </c>
      <c r="X137" s="5"/>
      <c r="Y137" s="5"/>
      <c r="Z137" s="7"/>
      <c r="AA137" s="7"/>
      <c r="AB137" s="7"/>
      <c r="AC137" s="7"/>
      <c r="AD137" s="4">
        <v>1</v>
      </c>
      <c r="AE137" s="4"/>
      <c r="AF137" s="4">
        <f t="shared" si="17"/>
        <v>1370</v>
      </c>
      <c r="AG137" s="4">
        <f t="shared" si="12"/>
        <v>1370</v>
      </c>
      <c r="AH137" s="4">
        <f t="shared" si="13"/>
        <v>1370</v>
      </c>
      <c r="AI137" s="5"/>
      <c r="AJ137" s="5"/>
      <c r="AK137" s="4"/>
      <c r="AL137" s="4"/>
      <c r="AM137" s="5"/>
      <c r="AN137" s="5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2">
      <c r="A138" s="1">
        <v>44210</v>
      </c>
      <c r="B138" t="s">
        <v>212</v>
      </c>
      <c r="C138" t="s">
        <v>164</v>
      </c>
      <c r="D138">
        <v>107</v>
      </c>
      <c r="E138">
        <v>1</v>
      </c>
      <c r="F138">
        <v>1</v>
      </c>
      <c r="G138" t="s">
        <v>59</v>
      </c>
      <c r="H138" t="s">
        <v>60</v>
      </c>
      <c r="I138">
        <v>4.2200000000000001E-2</v>
      </c>
      <c r="J138">
        <v>0.96</v>
      </c>
      <c r="K138">
        <v>21.1</v>
      </c>
      <c r="L138" t="s">
        <v>61</v>
      </c>
      <c r="M138" t="s">
        <v>62</v>
      </c>
      <c r="N138">
        <v>0.39200000000000002</v>
      </c>
      <c r="O138">
        <v>5.68</v>
      </c>
      <c r="P138">
        <v>311</v>
      </c>
      <c r="Q138" s="4"/>
      <c r="R138" s="4">
        <v>1</v>
      </c>
      <c r="S138" s="4">
        <v>1</v>
      </c>
      <c r="T138" s="4"/>
      <c r="U138" s="4">
        <f t="shared" si="14"/>
        <v>21.1</v>
      </c>
      <c r="V138" s="4">
        <f t="shared" si="15"/>
        <v>21.1</v>
      </c>
      <c r="W138" s="4">
        <f t="shared" si="16"/>
        <v>21.1</v>
      </c>
      <c r="AB138" s="7"/>
      <c r="AC138" s="7"/>
      <c r="AD138" s="4">
        <v>1</v>
      </c>
      <c r="AE138" s="4"/>
      <c r="AF138" s="4">
        <f t="shared" si="17"/>
        <v>311</v>
      </c>
      <c r="AG138" s="4">
        <f t="shared" si="12"/>
        <v>311</v>
      </c>
      <c r="AH138" s="4">
        <f t="shared" si="13"/>
        <v>311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2">
      <c r="A139" s="1">
        <v>44210</v>
      </c>
      <c r="B139" t="s">
        <v>212</v>
      </c>
      <c r="C139" t="s">
        <v>165</v>
      </c>
      <c r="D139">
        <v>108</v>
      </c>
      <c r="E139">
        <v>1</v>
      </c>
      <c r="F139">
        <v>1</v>
      </c>
      <c r="G139" t="s">
        <v>59</v>
      </c>
      <c r="H139" t="s">
        <v>60</v>
      </c>
      <c r="I139">
        <v>5.7700000000000001E-2</v>
      </c>
      <c r="J139">
        <v>1.27</v>
      </c>
      <c r="K139">
        <v>30.8</v>
      </c>
      <c r="L139" t="s">
        <v>61</v>
      </c>
      <c r="M139" t="s">
        <v>62</v>
      </c>
      <c r="N139">
        <v>0.42499999999999999</v>
      </c>
      <c r="O139">
        <v>7.16</v>
      </c>
      <c r="P139">
        <v>413</v>
      </c>
      <c r="Q139" s="4"/>
      <c r="R139" s="4">
        <v>1</v>
      </c>
      <c r="S139" s="4">
        <v>1</v>
      </c>
      <c r="T139" s="4"/>
      <c r="U139" s="4">
        <f t="shared" si="14"/>
        <v>30.8</v>
      </c>
      <c r="V139" s="4">
        <f t="shared" si="15"/>
        <v>30.8</v>
      </c>
      <c r="W139" s="4">
        <f t="shared" si="16"/>
        <v>30.8</v>
      </c>
      <c r="X139" s="5"/>
      <c r="Y139" s="5"/>
      <c r="Z139" s="7"/>
      <c r="AA139" s="7"/>
      <c r="AB139" s="7"/>
      <c r="AC139" s="7"/>
      <c r="AD139" s="4">
        <v>1</v>
      </c>
      <c r="AE139" s="4"/>
      <c r="AF139" s="4">
        <f t="shared" si="17"/>
        <v>413</v>
      </c>
      <c r="AG139" s="4">
        <f t="shared" si="12"/>
        <v>413</v>
      </c>
      <c r="AH139" s="4">
        <f t="shared" si="13"/>
        <v>413</v>
      </c>
      <c r="AI139" s="5"/>
      <c r="AJ139" s="5"/>
      <c r="AK139" s="4"/>
      <c r="AL139" s="4"/>
      <c r="AM139" s="5"/>
      <c r="AN139" s="5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2">
      <c r="A140" s="1">
        <v>44210</v>
      </c>
      <c r="B140" t="s">
        <v>212</v>
      </c>
      <c r="C140" t="s">
        <v>166</v>
      </c>
      <c r="D140">
        <v>109</v>
      </c>
      <c r="E140">
        <v>1</v>
      </c>
      <c r="F140">
        <v>1</v>
      </c>
      <c r="G140" t="s">
        <v>59</v>
      </c>
      <c r="H140" t="s">
        <v>60</v>
      </c>
      <c r="I140">
        <v>6.0600000000000001E-2</v>
      </c>
      <c r="J140">
        <v>1.33</v>
      </c>
      <c r="K140">
        <v>32.6</v>
      </c>
      <c r="L140" t="s">
        <v>61</v>
      </c>
      <c r="M140" t="s">
        <v>62</v>
      </c>
      <c r="N140">
        <v>0.182</v>
      </c>
      <c r="O140">
        <v>2.14</v>
      </c>
      <c r="P140">
        <v>61.7</v>
      </c>
      <c r="Q140" s="4"/>
      <c r="R140" s="4">
        <v>1</v>
      </c>
      <c r="S140" s="4">
        <v>1</v>
      </c>
      <c r="T140" s="4"/>
      <c r="U140" s="4">
        <f t="shared" si="14"/>
        <v>32.6</v>
      </c>
      <c r="V140" s="4">
        <f t="shared" si="15"/>
        <v>32.6</v>
      </c>
      <c r="W140" s="4">
        <f t="shared" si="16"/>
        <v>32.6</v>
      </c>
      <c r="X140" s="5"/>
      <c r="Y140" s="5"/>
      <c r="Z140" s="7"/>
      <c r="AA140" s="7"/>
      <c r="AB140" s="7"/>
      <c r="AC140" s="7"/>
      <c r="AD140" s="4">
        <v>1</v>
      </c>
      <c r="AE140" s="4"/>
      <c r="AF140" s="4">
        <f t="shared" si="17"/>
        <v>61.7</v>
      </c>
      <c r="AG140" s="4">
        <f t="shared" si="12"/>
        <v>61.7</v>
      </c>
      <c r="AH140" s="4">
        <f t="shared" si="13"/>
        <v>61.7</v>
      </c>
      <c r="AI140" s="5"/>
      <c r="AJ140" s="5"/>
      <c r="AK140" s="4"/>
      <c r="AL140" s="4"/>
      <c r="AM140" s="5"/>
      <c r="AN140" s="5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2">
      <c r="A141" s="1">
        <v>44210</v>
      </c>
      <c r="B141" t="s">
        <v>212</v>
      </c>
      <c r="C141" t="s">
        <v>167</v>
      </c>
      <c r="D141">
        <v>110</v>
      </c>
      <c r="E141">
        <v>1</v>
      </c>
      <c r="F141">
        <v>1</v>
      </c>
      <c r="G141" t="s">
        <v>59</v>
      </c>
      <c r="H141" t="s">
        <v>60</v>
      </c>
      <c r="I141">
        <v>4.5499999999999999E-2</v>
      </c>
      <c r="J141">
        <v>1</v>
      </c>
      <c r="K141">
        <v>22.5</v>
      </c>
      <c r="L141" t="s">
        <v>61</v>
      </c>
      <c r="M141" t="s">
        <v>62</v>
      </c>
      <c r="N141">
        <v>1.5</v>
      </c>
      <c r="O141">
        <v>21.1</v>
      </c>
      <c r="P141">
        <v>1310</v>
      </c>
      <c r="Q141" s="4"/>
      <c r="R141" s="4">
        <v>1</v>
      </c>
      <c r="S141" s="4">
        <v>1</v>
      </c>
      <c r="T141" s="4"/>
      <c r="U141" s="4">
        <f t="shared" si="14"/>
        <v>22.5</v>
      </c>
      <c r="V141" s="4">
        <f t="shared" si="15"/>
        <v>22.5</v>
      </c>
      <c r="W141" s="4">
        <f t="shared" si="16"/>
        <v>22.5</v>
      </c>
      <c r="X141" s="5"/>
      <c r="Y141" s="5"/>
      <c r="Z141" s="4"/>
      <c r="AA141" s="4"/>
      <c r="AB141" s="5"/>
      <c r="AC141" s="5"/>
      <c r="AD141" s="4">
        <v>1</v>
      </c>
      <c r="AE141" s="4"/>
      <c r="AF141" s="4">
        <f t="shared" si="17"/>
        <v>1310</v>
      </c>
      <c r="AG141" s="4">
        <f t="shared" ref="AG141:AG204" si="18">IF(R141=1,AF141,(AF141-379))</f>
        <v>1310</v>
      </c>
      <c r="AH141" s="4">
        <f t="shared" ref="AH141:AH204" si="19">IF(R141=1,AF141,(AG141*R141))</f>
        <v>1310</v>
      </c>
      <c r="AI141" s="5"/>
      <c r="AJ141" s="5"/>
      <c r="AK141" s="4"/>
      <c r="AL141" s="4"/>
      <c r="AM141" s="5"/>
      <c r="AN141" s="5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2">
      <c r="A142" s="1">
        <v>44210</v>
      </c>
      <c r="B142" t="s">
        <v>212</v>
      </c>
      <c r="C142" t="s">
        <v>168</v>
      </c>
      <c r="D142">
        <v>111</v>
      </c>
      <c r="E142">
        <v>1</v>
      </c>
      <c r="F142">
        <v>1</v>
      </c>
      <c r="G142" t="s">
        <v>59</v>
      </c>
      <c r="H142" t="s">
        <v>60</v>
      </c>
      <c r="I142">
        <v>8.8800000000000004E-2</v>
      </c>
      <c r="J142">
        <v>1.91</v>
      </c>
      <c r="K142">
        <v>50.8</v>
      </c>
      <c r="L142" t="s">
        <v>61</v>
      </c>
      <c r="M142" t="s">
        <v>62</v>
      </c>
      <c r="N142">
        <v>0.36299999999999999</v>
      </c>
      <c r="O142">
        <v>5.22</v>
      </c>
      <c r="P142">
        <v>279</v>
      </c>
      <c r="Q142" s="4"/>
      <c r="R142" s="4">
        <v>1</v>
      </c>
      <c r="S142" s="4">
        <v>1</v>
      </c>
      <c r="T142" s="4"/>
      <c r="U142" s="4">
        <f t="shared" si="14"/>
        <v>50.8</v>
      </c>
      <c r="V142" s="4">
        <f t="shared" si="15"/>
        <v>50.8</v>
      </c>
      <c r="W142" s="4">
        <f t="shared" si="16"/>
        <v>50.8</v>
      </c>
      <c r="Z142" s="7"/>
      <c r="AA142" s="7"/>
      <c r="AD142" s="4">
        <v>1</v>
      </c>
      <c r="AE142" s="4"/>
      <c r="AF142" s="4">
        <f t="shared" si="17"/>
        <v>279</v>
      </c>
      <c r="AG142" s="4">
        <f t="shared" si="18"/>
        <v>279</v>
      </c>
      <c r="AH142" s="4">
        <f t="shared" si="19"/>
        <v>279</v>
      </c>
      <c r="AI142" s="5"/>
      <c r="AJ142" s="5"/>
      <c r="AK142" s="4"/>
      <c r="AL142" s="4"/>
      <c r="AM142" s="5"/>
      <c r="AN142" s="5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2">
      <c r="A143" s="1">
        <v>44210</v>
      </c>
      <c r="B143" t="s">
        <v>212</v>
      </c>
      <c r="C143" t="s">
        <v>169</v>
      </c>
      <c r="D143">
        <v>112</v>
      </c>
      <c r="E143">
        <v>1</v>
      </c>
      <c r="F143">
        <v>1</v>
      </c>
      <c r="G143" t="s">
        <v>59</v>
      </c>
      <c r="H143" t="s">
        <v>60</v>
      </c>
      <c r="I143">
        <v>3.1099999999999999E-2</v>
      </c>
      <c r="J143">
        <v>0.63500000000000001</v>
      </c>
      <c r="K143">
        <v>10.7</v>
      </c>
      <c r="L143" t="s">
        <v>61</v>
      </c>
      <c r="M143" t="s">
        <v>62</v>
      </c>
      <c r="N143">
        <v>0.29699999999999999</v>
      </c>
      <c r="O143">
        <v>4.3</v>
      </c>
      <c r="P143">
        <v>215</v>
      </c>
      <c r="Q143" s="4"/>
      <c r="R143" s="4">
        <v>1</v>
      </c>
      <c r="S143" s="4">
        <v>1</v>
      </c>
      <c r="T143" s="4"/>
      <c r="U143" s="4">
        <f t="shared" si="14"/>
        <v>10.7</v>
      </c>
      <c r="V143" s="4">
        <f t="shared" si="15"/>
        <v>10.7</v>
      </c>
      <c r="W143" s="4">
        <f t="shared" si="16"/>
        <v>10.7</v>
      </c>
      <c r="X143" s="5"/>
      <c r="Y143" s="5"/>
      <c r="AB143" s="7"/>
      <c r="AC143" s="7"/>
      <c r="AD143" s="4">
        <v>1</v>
      </c>
      <c r="AE143" s="4"/>
      <c r="AF143" s="4">
        <f t="shared" si="17"/>
        <v>215</v>
      </c>
      <c r="AG143" s="4">
        <f t="shared" si="18"/>
        <v>215</v>
      </c>
      <c r="AH143" s="4">
        <f t="shared" si="19"/>
        <v>215</v>
      </c>
      <c r="AI143" s="5"/>
      <c r="AJ143" s="5"/>
      <c r="AK143" s="7"/>
      <c r="AL143" s="7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2">
      <c r="A144" s="1">
        <v>44210</v>
      </c>
      <c r="B144" t="s">
        <v>212</v>
      </c>
      <c r="C144" t="s">
        <v>170</v>
      </c>
      <c r="D144">
        <v>113</v>
      </c>
      <c r="E144">
        <v>1</v>
      </c>
      <c r="F144">
        <v>1</v>
      </c>
      <c r="G144" t="s">
        <v>59</v>
      </c>
      <c r="H144" t="s">
        <v>60</v>
      </c>
      <c r="I144">
        <v>3.61E-2</v>
      </c>
      <c r="J144">
        <v>0.85699999999999998</v>
      </c>
      <c r="K144">
        <v>17.8</v>
      </c>
      <c r="L144" t="s">
        <v>61</v>
      </c>
      <c r="M144" t="s">
        <v>62</v>
      </c>
      <c r="N144">
        <v>0.26800000000000002</v>
      </c>
      <c r="O144">
        <v>3.94</v>
      </c>
      <c r="P144">
        <v>189</v>
      </c>
      <c r="R144" s="4">
        <v>1</v>
      </c>
      <c r="S144" s="4">
        <v>1</v>
      </c>
      <c r="T144" s="4"/>
      <c r="U144" s="4">
        <f t="shared" si="14"/>
        <v>17.8</v>
      </c>
      <c r="V144" s="4">
        <f t="shared" si="15"/>
        <v>17.8</v>
      </c>
      <c r="W144" s="4">
        <f t="shared" si="16"/>
        <v>17.8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17"/>
        <v>189</v>
      </c>
      <c r="AG144" s="4">
        <f t="shared" si="18"/>
        <v>189</v>
      </c>
      <c r="AH144" s="4">
        <f t="shared" si="19"/>
        <v>189</v>
      </c>
      <c r="AI144" s="5"/>
      <c r="AJ144" s="5"/>
      <c r="AK144" s="7"/>
      <c r="AL144" s="7"/>
      <c r="AO144" s="4"/>
      <c r="AP144" s="4"/>
      <c r="AQ144" s="4"/>
    </row>
    <row r="145" spans="1:70" x14ac:dyDescent="0.2">
      <c r="A145" s="1">
        <v>44210</v>
      </c>
      <c r="B145" t="s">
        <v>212</v>
      </c>
      <c r="C145" t="s">
        <v>171</v>
      </c>
      <c r="D145">
        <v>114</v>
      </c>
      <c r="E145">
        <v>1</v>
      </c>
      <c r="F145">
        <v>1</v>
      </c>
      <c r="G145" t="s">
        <v>59</v>
      </c>
      <c r="H145" t="s">
        <v>60</v>
      </c>
      <c r="I145">
        <v>5.0900000000000001E-2</v>
      </c>
      <c r="J145">
        <v>1.1399999999999999</v>
      </c>
      <c r="K145">
        <v>26.9</v>
      </c>
      <c r="L145" t="s">
        <v>61</v>
      </c>
      <c r="M145" t="s">
        <v>62</v>
      </c>
      <c r="N145">
        <v>0.46400000000000002</v>
      </c>
      <c r="O145">
        <v>6.71</v>
      </c>
      <c r="P145">
        <v>382</v>
      </c>
      <c r="R145" s="4">
        <v>1</v>
      </c>
      <c r="S145" s="4">
        <v>1</v>
      </c>
      <c r="T145" s="4"/>
      <c r="U145" s="4">
        <f t="shared" si="14"/>
        <v>26.9</v>
      </c>
      <c r="V145" s="4">
        <f t="shared" si="15"/>
        <v>26.9</v>
      </c>
      <c r="W145" s="4">
        <f t="shared" si="16"/>
        <v>26.9</v>
      </c>
      <c r="X145" s="5"/>
      <c r="Y145" s="5"/>
      <c r="Z145" s="7"/>
      <c r="AA145" s="7"/>
      <c r="AB145" s="7"/>
      <c r="AC145" s="7"/>
      <c r="AD145" s="4">
        <v>1</v>
      </c>
      <c r="AE145" s="4"/>
      <c r="AF145" s="4">
        <f t="shared" si="17"/>
        <v>382</v>
      </c>
      <c r="AG145" s="4">
        <f t="shared" si="18"/>
        <v>382</v>
      </c>
      <c r="AH145" s="4">
        <f t="shared" si="19"/>
        <v>382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2">
      <c r="A146" s="1">
        <v>44210</v>
      </c>
      <c r="B146" t="s">
        <v>212</v>
      </c>
      <c r="C146" t="s">
        <v>172</v>
      </c>
      <c r="D146">
        <v>115</v>
      </c>
      <c r="E146">
        <v>1</v>
      </c>
      <c r="F146">
        <v>1</v>
      </c>
      <c r="G146" t="s">
        <v>59</v>
      </c>
      <c r="H146" t="s">
        <v>60</v>
      </c>
      <c r="I146">
        <v>4.2999999999999997E-2</v>
      </c>
      <c r="J146">
        <v>1.02</v>
      </c>
      <c r="K146">
        <v>23.1</v>
      </c>
      <c r="L146" t="s">
        <v>61</v>
      </c>
      <c r="M146" t="s">
        <v>62</v>
      </c>
      <c r="N146">
        <v>0.39900000000000002</v>
      </c>
      <c r="O146">
        <v>5.76</v>
      </c>
      <c r="P146">
        <v>316</v>
      </c>
      <c r="R146" s="4">
        <v>1</v>
      </c>
      <c r="S146" s="4">
        <v>1</v>
      </c>
      <c r="T146" s="4"/>
      <c r="U146" s="4">
        <f t="shared" si="14"/>
        <v>23.1</v>
      </c>
      <c r="V146" s="4">
        <f t="shared" si="15"/>
        <v>23.1</v>
      </c>
      <c r="W146" s="4">
        <f t="shared" si="16"/>
        <v>23.1</v>
      </c>
      <c r="X146" s="4"/>
      <c r="Y146" s="4"/>
      <c r="Z146" s="7"/>
      <c r="AA146" s="7"/>
      <c r="AB146" s="7"/>
      <c r="AC146" s="7"/>
      <c r="AD146" s="4">
        <v>1</v>
      </c>
      <c r="AE146" s="4"/>
      <c r="AF146" s="4">
        <f t="shared" si="17"/>
        <v>316</v>
      </c>
      <c r="AG146" s="4">
        <f t="shared" si="18"/>
        <v>316</v>
      </c>
      <c r="AH146" s="4">
        <f t="shared" si="19"/>
        <v>316</v>
      </c>
      <c r="AI146" s="5"/>
      <c r="AJ146" s="5"/>
      <c r="AK146" s="7"/>
      <c r="AL146" s="7"/>
      <c r="AM146" s="7"/>
      <c r="AN146" s="7"/>
      <c r="AO146" s="4"/>
      <c r="AP146" s="4"/>
      <c r="AQ146" s="4"/>
    </row>
    <row r="147" spans="1:70" x14ac:dyDescent="0.2">
      <c r="A147" s="1">
        <v>44210</v>
      </c>
      <c r="B147" t="s">
        <v>212</v>
      </c>
      <c r="C147" t="s">
        <v>173</v>
      </c>
      <c r="D147">
        <v>116</v>
      </c>
      <c r="E147">
        <v>1</v>
      </c>
      <c r="F147">
        <v>1</v>
      </c>
      <c r="G147" t="s">
        <v>59</v>
      </c>
      <c r="H147" t="s">
        <v>60</v>
      </c>
      <c r="I147">
        <v>6.3500000000000001E-2</v>
      </c>
      <c r="J147">
        <v>1.49</v>
      </c>
      <c r="K147">
        <v>37.700000000000003</v>
      </c>
      <c r="L147" t="s">
        <v>61</v>
      </c>
      <c r="M147" t="s">
        <v>62</v>
      </c>
      <c r="N147">
        <v>0.871</v>
      </c>
      <c r="O147">
        <v>12.4</v>
      </c>
      <c r="P147">
        <v>762</v>
      </c>
      <c r="R147" s="4">
        <v>1</v>
      </c>
      <c r="S147" s="4">
        <v>1</v>
      </c>
      <c r="T147" s="4"/>
      <c r="U147" s="4">
        <f t="shared" si="14"/>
        <v>37.700000000000003</v>
      </c>
      <c r="V147" s="4">
        <f t="shared" si="15"/>
        <v>37.700000000000003</v>
      </c>
      <c r="W147" s="4">
        <f t="shared" si="16"/>
        <v>37.700000000000003</v>
      </c>
      <c r="X147" s="5"/>
      <c r="Y147" s="5"/>
      <c r="Z147" s="7"/>
      <c r="AA147" s="7"/>
      <c r="AB147" s="7"/>
      <c r="AC147" s="7"/>
      <c r="AD147" s="4">
        <v>1</v>
      </c>
      <c r="AE147" s="4"/>
      <c r="AF147" s="4">
        <f t="shared" si="17"/>
        <v>762</v>
      </c>
      <c r="AG147" s="4">
        <f t="shared" si="18"/>
        <v>762</v>
      </c>
      <c r="AH147" s="4">
        <f t="shared" si="19"/>
        <v>762</v>
      </c>
      <c r="AI147" s="5"/>
      <c r="AJ147" s="5"/>
      <c r="AK147" s="7"/>
      <c r="AL147" s="7"/>
      <c r="AO147" s="4"/>
      <c r="AP147" s="4"/>
      <c r="AQ147" s="4"/>
    </row>
    <row r="148" spans="1:70" x14ac:dyDescent="0.2">
      <c r="A148" s="1">
        <v>44210</v>
      </c>
      <c r="B148" t="s">
        <v>212</v>
      </c>
      <c r="C148" t="s">
        <v>174</v>
      </c>
      <c r="D148">
        <v>117</v>
      </c>
      <c r="E148">
        <v>1</v>
      </c>
      <c r="F148">
        <v>1</v>
      </c>
      <c r="G148" t="s">
        <v>59</v>
      </c>
      <c r="H148" t="s">
        <v>60</v>
      </c>
      <c r="I148">
        <v>8.6900000000000005E-2</v>
      </c>
      <c r="J148">
        <v>1.83</v>
      </c>
      <c r="K148">
        <v>48.3</v>
      </c>
      <c r="L148" t="s">
        <v>61</v>
      </c>
      <c r="M148" t="s">
        <v>62</v>
      </c>
      <c r="N148">
        <v>0.36</v>
      </c>
      <c r="O148">
        <v>5.24</v>
      </c>
      <c r="P148">
        <v>280</v>
      </c>
      <c r="Q148" s="4"/>
      <c r="R148" s="4">
        <v>1</v>
      </c>
      <c r="S148" s="4">
        <v>1</v>
      </c>
      <c r="T148" s="4"/>
      <c r="U148" s="4">
        <f t="shared" si="14"/>
        <v>48.3</v>
      </c>
      <c r="V148" s="4">
        <f t="shared" si="15"/>
        <v>48.3</v>
      </c>
      <c r="W148" s="4">
        <f t="shared" si="16"/>
        <v>48.3</v>
      </c>
      <c r="X148" s="5"/>
      <c r="Y148" s="5"/>
      <c r="Z148" s="7">
        <f>ABS(100*ABS(W148-W142)/AVERAGE(W148,W142))</f>
        <v>5.0454086781029268</v>
      </c>
      <c r="AA148" s="7" t="str">
        <f>IF(W148&gt;10, (IF((AND(Z148&gt;=0,Z148&lt;=20)=TRUE),"PASS","FAIL")),(IF((AND(Z148&gt;=0,Z148&lt;=50)=TRUE),"PASS","FAIL")))</f>
        <v>PASS</v>
      </c>
      <c r="AB148" s="7"/>
      <c r="AC148" s="7"/>
      <c r="AD148" s="4">
        <v>1</v>
      </c>
      <c r="AE148" s="4"/>
      <c r="AF148" s="4">
        <f t="shared" si="17"/>
        <v>280</v>
      </c>
      <c r="AG148" s="4">
        <f t="shared" si="18"/>
        <v>280</v>
      </c>
      <c r="AH148" s="4">
        <f t="shared" si="19"/>
        <v>280</v>
      </c>
      <c r="AI148" s="5"/>
      <c r="AJ148" s="5"/>
      <c r="AK148" s="7">
        <f>ABS(100*ABS(AH148-AH142)/AVERAGE(AH148,AH142))</f>
        <v>0.35778175313059035</v>
      </c>
      <c r="AL148" s="7" t="str">
        <f>IF(AH148&gt;10, (IF((AND(AK148&gt;=0,AK148&lt;=20)=TRUE),"PASS","FAIL")),(IF((AND(AK148&gt;=0,AK148&lt;=50)=TRUE),"PASS","FAIL")))</f>
        <v>PASS</v>
      </c>
      <c r="AM148" s="7"/>
      <c r="AN148" s="7"/>
      <c r="AO148" s="4"/>
      <c r="AP148" s="4"/>
      <c r="AQ148" s="4"/>
    </row>
    <row r="149" spans="1:70" x14ac:dyDescent="0.2">
      <c r="A149" s="1">
        <v>44210</v>
      </c>
      <c r="B149" t="s">
        <v>212</v>
      </c>
      <c r="C149" t="s">
        <v>175</v>
      </c>
      <c r="D149">
        <v>118</v>
      </c>
      <c r="E149">
        <v>1</v>
      </c>
      <c r="F149">
        <v>1</v>
      </c>
      <c r="G149" t="s">
        <v>59</v>
      </c>
      <c r="H149" t="s">
        <v>60</v>
      </c>
      <c r="I149">
        <v>9.8799999999999999E-2</v>
      </c>
      <c r="J149">
        <v>2.0099999999999998</v>
      </c>
      <c r="K149">
        <v>53.8</v>
      </c>
      <c r="L149" t="s">
        <v>61</v>
      </c>
      <c r="M149" t="s">
        <v>62</v>
      </c>
      <c r="N149">
        <v>1.1000000000000001</v>
      </c>
      <c r="O149">
        <v>15.5</v>
      </c>
      <c r="P149">
        <v>963</v>
      </c>
      <c r="R149" s="4">
        <v>1</v>
      </c>
      <c r="S149" s="4">
        <v>1</v>
      </c>
      <c r="T149" s="4"/>
      <c r="U149" s="4">
        <f t="shared" si="14"/>
        <v>53.8</v>
      </c>
      <c r="V149" s="4">
        <f t="shared" si="15"/>
        <v>53.8</v>
      </c>
      <c r="W149" s="4">
        <f t="shared" si="16"/>
        <v>53.8</v>
      </c>
      <c r="X149" s="5"/>
      <c r="Y149" s="5"/>
      <c r="Z149" s="7"/>
      <c r="AA149" s="7"/>
      <c r="AB149" s="7">
        <f>100*((W149*10250)-(W147*10000))/(1000*250)</f>
        <v>69.78</v>
      </c>
      <c r="AC149" s="7" t="str">
        <f>IF(W149&gt;30, (IF((AND(AB149&gt;=80,AB149&lt;=120)=TRUE),"PASS","FAIL")),(IF((AND(AB149&gt;=50,AB149&lt;=150)=TRUE),"PASS","FAIL")))</f>
        <v>FAIL</v>
      </c>
      <c r="AD149" s="4">
        <v>1</v>
      </c>
      <c r="AE149" s="4"/>
      <c r="AF149" s="4">
        <f t="shared" si="17"/>
        <v>963</v>
      </c>
      <c r="AG149" s="4">
        <f t="shared" si="18"/>
        <v>963</v>
      </c>
      <c r="AH149" s="4">
        <f t="shared" si="19"/>
        <v>963</v>
      </c>
      <c r="AI149" s="5"/>
      <c r="AJ149" s="5"/>
      <c r="AK149" s="7"/>
      <c r="AL149" s="7"/>
      <c r="AM149" s="7">
        <f>100*((AH149*10250)-(AH147*10000))/(10000*250)</f>
        <v>90.03</v>
      </c>
      <c r="AN149" s="7" t="str">
        <f>IF(AH149&gt;30, (IF((AND(AM149&gt;=80,AM149&lt;=120)=TRUE),"PASS","FAIL")),(IF((AND(AM149&gt;=50,AM149&lt;=150)=TRUE),"PASS","FAIL")))</f>
        <v>PASS</v>
      </c>
      <c r="AO149" s="4"/>
      <c r="AP149" s="4"/>
      <c r="AQ149" s="4"/>
    </row>
    <row r="150" spans="1:70" x14ac:dyDescent="0.2">
      <c r="A150" s="1">
        <v>44210</v>
      </c>
      <c r="B150" t="s">
        <v>212</v>
      </c>
      <c r="C150" t="s">
        <v>51</v>
      </c>
      <c r="D150">
        <v>7</v>
      </c>
      <c r="E150">
        <v>1</v>
      </c>
      <c r="F150">
        <v>1</v>
      </c>
      <c r="G150" t="s">
        <v>59</v>
      </c>
      <c r="H150" t="s">
        <v>60</v>
      </c>
      <c r="I150">
        <v>4.8899999999999999E-2</v>
      </c>
      <c r="J150">
        <v>1.1100000000000001</v>
      </c>
      <c r="K150">
        <v>25.8</v>
      </c>
      <c r="L150" t="s">
        <v>61</v>
      </c>
      <c r="M150" t="s">
        <v>62</v>
      </c>
      <c r="N150">
        <v>0.33</v>
      </c>
      <c r="O150">
        <v>4.8</v>
      </c>
      <c r="P150">
        <v>250</v>
      </c>
      <c r="R150" s="4">
        <v>1</v>
      </c>
      <c r="S150" s="4">
        <v>1</v>
      </c>
      <c r="T150" s="4"/>
      <c r="U150" s="4">
        <f t="shared" si="14"/>
        <v>25.8</v>
      </c>
      <c r="V150" s="4">
        <f t="shared" si="15"/>
        <v>25.8</v>
      </c>
      <c r="W150" s="4">
        <f t="shared" si="16"/>
        <v>25.8</v>
      </c>
      <c r="X150" s="5">
        <f>100*(W150-25)/25</f>
        <v>3.2000000000000028</v>
      </c>
      <c r="Y150" s="5" t="str">
        <f>IF((ABS(X150))&lt;=20,"PASS","FAIL")</f>
        <v>PASS</v>
      </c>
      <c r="Z150" s="7"/>
      <c r="AA150" s="7"/>
      <c r="AB150" s="7"/>
      <c r="AC150" s="7"/>
      <c r="AD150" s="4">
        <v>1</v>
      </c>
      <c r="AE150" s="4"/>
      <c r="AF150" s="4">
        <f t="shared" si="17"/>
        <v>250</v>
      </c>
      <c r="AG150" s="4">
        <f t="shared" si="18"/>
        <v>250</v>
      </c>
      <c r="AH150" s="4">
        <f t="shared" si="19"/>
        <v>250</v>
      </c>
      <c r="AI150" s="5">
        <f>100*(AH150-250)/250</f>
        <v>0</v>
      </c>
      <c r="AJ150" s="5" t="str">
        <f>IF((ABS(AI150))&lt;=20,"PASS","FAIL")</f>
        <v>PASS</v>
      </c>
      <c r="AK150" s="4"/>
      <c r="AL150" s="4"/>
      <c r="AM150" s="5"/>
      <c r="AN150" s="5"/>
      <c r="AO150" s="4"/>
      <c r="AP150" s="4"/>
      <c r="AQ150" s="4"/>
    </row>
    <row r="151" spans="1:70" x14ac:dyDescent="0.2">
      <c r="A151" s="1">
        <v>44210</v>
      </c>
      <c r="B151" t="s">
        <v>212</v>
      </c>
      <c r="C151" t="s">
        <v>65</v>
      </c>
      <c r="D151" t="s">
        <v>11</v>
      </c>
      <c r="E151">
        <v>1</v>
      </c>
      <c r="F151">
        <v>1</v>
      </c>
      <c r="G151" t="s">
        <v>59</v>
      </c>
      <c r="H151" t="s">
        <v>60</v>
      </c>
      <c r="I151">
        <v>0.14099999999999999</v>
      </c>
      <c r="J151">
        <v>1.72</v>
      </c>
      <c r="K151">
        <v>45.1</v>
      </c>
      <c r="L151" t="s">
        <v>61</v>
      </c>
      <c r="M151" t="s">
        <v>62</v>
      </c>
      <c r="N151">
        <v>-3.2699999999999999E-3</v>
      </c>
      <c r="O151">
        <v>-4.6800000000000001E-2</v>
      </c>
      <c r="P151">
        <v>-96.5</v>
      </c>
      <c r="R151" s="4">
        <v>1</v>
      </c>
      <c r="S151" s="4">
        <v>1</v>
      </c>
      <c r="T151" s="4"/>
      <c r="U151" s="4">
        <f t="shared" si="14"/>
        <v>45.1</v>
      </c>
      <c r="V151" s="4">
        <f t="shared" si="15"/>
        <v>45.1</v>
      </c>
      <c r="W151" s="4">
        <f t="shared" si="16"/>
        <v>45.1</v>
      </c>
      <c r="X151" s="5"/>
      <c r="Y151" s="5"/>
      <c r="Z151" s="4"/>
      <c r="AA151" s="4"/>
      <c r="AB151" s="5"/>
      <c r="AC151" s="5"/>
      <c r="AD151" s="4">
        <v>1</v>
      </c>
      <c r="AE151" s="4"/>
      <c r="AF151" s="4">
        <f t="shared" si="17"/>
        <v>-96.5</v>
      </c>
      <c r="AG151" s="4">
        <f t="shared" si="18"/>
        <v>-96.5</v>
      </c>
      <c r="AH151" s="4">
        <f t="shared" si="19"/>
        <v>-96.5</v>
      </c>
      <c r="AO151" s="4"/>
      <c r="AP151" s="4"/>
      <c r="AQ151" s="4"/>
    </row>
    <row r="152" spans="1:70" x14ac:dyDescent="0.2">
      <c r="A152" s="1">
        <v>44210</v>
      </c>
      <c r="B152" t="s">
        <v>212</v>
      </c>
      <c r="C152" t="s">
        <v>176</v>
      </c>
      <c r="D152">
        <v>119</v>
      </c>
      <c r="E152">
        <v>1</v>
      </c>
      <c r="F152">
        <v>1</v>
      </c>
      <c r="G152" t="s">
        <v>59</v>
      </c>
      <c r="H152" t="s">
        <v>60</v>
      </c>
      <c r="I152">
        <v>0.182</v>
      </c>
      <c r="J152">
        <v>3.46</v>
      </c>
      <c r="K152">
        <v>97.6</v>
      </c>
      <c r="L152" t="s">
        <v>61</v>
      </c>
      <c r="M152" t="s">
        <v>62</v>
      </c>
      <c r="N152">
        <v>0.77200000000000002</v>
      </c>
      <c r="O152">
        <v>11</v>
      </c>
      <c r="P152">
        <v>669</v>
      </c>
      <c r="R152" s="4">
        <v>1</v>
      </c>
      <c r="S152" s="4">
        <v>1</v>
      </c>
      <c r="T152" s="4"/>
      <c r="U152" s="4">
        <f t="shared" ref="U152:U215" si="20">K152</f>
        <v>97.6</v>
      </c>
      <c r="V152" s="4">
        <f t="shared" ref="V152:V215" si="21">IF(R152=1,U152,(U152-6.8))</f>
        <v>97.6</v>
      </c>
      <c r="W152" s="4">
        <f t="shared" ref="W152:W215" si="22">IF(R152=1,U152,(V152*R152))</f>
        <v>97.6</v>
      </c>
      <c r="Z152" s="7"/>
      <c r="AA152" s="7"/>
      <c r="AD152" s="4">
        <v>1</v>
      </c>
      <c r="AE152" s="4"/>
      <c r="AF152" s="4">
        <f t="shared" si="17"/>
        <v>669</v>
      </c>
      <c r="AG152" s="4">
        <f t="shared" si="18"/>
        <v>669</v>
      </c>
      <c r="AH152" s="4">
        <f t="shared" si="19"/>
        <v>669</v>
      </c>
      <c r="AI152" s="5"/>
      <c r="AJ152" s="5"/>
      <c r="AK152" s="7"/>
      <c r="AL152" s="7"/>
      <c r="AM152" s="7"/>
      <c r="AN152" s="7"/>
      <c r="AO152" s="4"/>
      <c r="AP152" s="4"/>
      <c r="AQ152" s="4"/>
    </row>
    <row r="153" spans="1:70" x14ac:dyDescent="0.2">
      <c r="A153" s="1">
        <v>44210</v>
      </c>
      <c r="B153" t="s">
        <v>212</v>
      </c>
      <c r="C153" t="s">
        <v>177</v>
      </c>
      <c r="D153">
        <v>120</v>
      </c>
      <c r="E153">
        <v>1</v>
      </c>
      <c r="F153">
        <v>1</v>
      </c>
      <c r="G153" t="s">
        <v>59</v>
      </c>
      <c r="H153" t="s">
        <v>60</v>
      </c>
      <c r="I153">
        <v>4.5400000000000003E-2</v>
      </c>
      <c r="J153">
        <v>1.03</v>
      </c>
      <c r="K153">
        <v>23.4</v>
      </c>
      <c r="L153" t="s">
        <v>61</v>
      </c>
      <c r="M153" t="s">
        <v>62</v>
      </c>
      <c r="N153">
        <v>1.26</v>
      </c>
      <c r="O153">
        <v>17.8</v>
      </c>
      <c r="P153">
        <v>1110</v>
      </c>
      <c r="R153" s="4">
        <v>1</v>
      </c>
      <c r="S153" s="4">
        <v>1</v>
      </c>
      <c r="T153" s="4"/>
      <c r="U153" s="4">
        <f t="shared" si="20"/>
        <v>23.4</v>
      </c>
      <c r="V153" s="4">
        <f t="shared" si="21"/>
        <v>23.4</v>
      </c>
      <c r="W153" s="4">
        <f t="shared" si="22"/>
        <v>23.4</v>
      </c>
      <c r="X153" s="5"/>
      <c r="Y153" s="5"/>
      <c r="Z153" s="7"/>
      <c r="AA153" s="7"/>
      <c r="AB153" s="7"/>
      <c r="AC153" s="7"/>
      <c r="AD153" s="4">
        <v>1</v>
      </c>
      <c r="AE153" s="4"/>
      <c r="AF153" s="4">
        <f t="shared" si="17"/>
        <v>1110</v>
      </c>
      <c r="AG153" s="4">
        <f t="shared" si="18"/>
        <v>1110</v>
      </c>
      <c r="AH153" s="4">
        <f t="shared" si="19"/>
        <v>1110</v>
      </c>
      <c r="AK153" s="7"/>
      <c r="AL153" s="7"/>
      <c r="AM153" s="7"/>
      <c r="AN153" s="7"/>
      <c r="AO153" s="4"/>
      <c r="AP153" s="4"/>
      <c r="AQ153" s="4"/>
    </row>
    <row r="154" spans="1:70" x14ac:dyDescent="0.2">
      <c r="A154" s="1">
        <v>44210</v>
      </c>
      <c r="B154" t="s">
        <v>212</v>
      </c>
      <c r="C154" t="s">
        <v>178</v>
      </c>
      <c r="D154">
        <v>121</v>
      </c>
      <c r="E154">
        <v>1</v>
      </c>
      <c r="F154">
        <v>1</v>
      </c>
      <c r="G154" t="s">
        <v>59</v>
      </c>
      <c r="H154" t="s">
        <v>60</v>
      </c>
      <c r="I154">
        <v>0.06</v>
      </c>
      <c r="J154">
        <v>1.35</v>
      </c>
      <c r="K154">
        <v>33.5</v>
      </c>
      <c r="L154" t="s">
        <v>61</v>
      </c>
      <c r="M154" t="s">
        <v>62</v>
      </c>
      <c r="N154">
        <v>0.22900000000000001</v>
      </c>
      <c r="O154">
        <v>3.36</v>
      </c>
      <c r="P154">
        <v>148</v>
      </c>
      <c r="R154" s="4">
        <v>1</v>
      </c>
      <c r="S154" s="4">
        <v>1</v>
      </c>
      <c r="T154" s="4"/>
      <c r="U154" s="4">
        <f t="shared" si="20"/>
        <v>33.5</v>
      </c>
      <c r="V154" s="4">
        <f t="shared" si="21"/>
        <v>33.5</v>
      </c>
      <c r="W154" s="4">
        <f t="shared" si="22"/>
        <v>33.5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17"/>
        <v>148</v>
      </c>
      <c r="AG154" s="4">
        <f t="shared" si="18"/>
        <v>148</v>
      </c>
      <c r="AH154" s="4">
        <f t="shared" si="19"/>
        <v>148</v>
      </c>
      <c r="AI154" s="5"/>
      <c r="AJ154" s="5"/>
      <c r="AK154" s="7"/>
      <c r="AL154" s="7"/>
      <c r="AM154" s="7"/>
      <c r="AN154" s="7"/>
      <c r="AO154" s="4"/>
      <c r="AP154" s="4"/>
      <c r="AQ154" s="4"/>
    </row>
    <row r="155" spans="1:70" x14ac:dyDescent="0.2">
      <c r="A155" s="1">
        <v>44210</v>
      </c>
      <c r="B155" t="s">
        <v>212</v>
      </c>
      <c r="C155" t="s">
        <v>179</v>
      </c>
      <c r="D155">
        <v>122</v>
      </c>
      <c r="E155">
        <v>1</v>
      </c>
      <c r="F155">
        <v>1</v>
      </c>
      <c r="G155" t="s">
        <v>59</v>
      </c>
      <c r="H155" t="s">
        <v>60</v>
      </c>
      <c r="I155">
        <v>6.1199999999999997E-2</v>
      </c>
      <c r="J155">
        <v>1.31</v>
      </c>
      <c r="K155">
        <v>32.200000000000003</v>
      </c>
      <c r="L155" t="s">
        <v>61</v>
      </c>
      <c r="M155" t="s">
        <v>62</v>
      </c>
      <c r="N155">
        <v>0.45200000000000001</v>
      </c>
      <c r="O155">
        <v>6.54</v>
      </c>
      <c r="P155">
        <v>370</v>
      </c>
      <c r="R155" s="4">
        <v>1</v>
      </c>
      <c r="S155" s="4">
        <v>1</v>
      </c>
      <c r="T155" s="4"/>
      <c r="U155" s="4">
        <f t="shared" si="20"/>
        <v>32.200000000000003</v>
      </c>
      <c r="V155" s="4">
        <f t="shared" si="21"/>
        <v>32.200000000000003</v>
      </c>
      <c r="W155" s="4">
        <f t="shared" si="22"/>
        <v>32.200000000000003</v>
      </c>
      <c r="X155" s="5"/>
      <c r="Y155" s="5"/>
      <c r="Z155" s="7"/>
      <c r="AA155" s="7"/>
      <c r="AB155" s="4"/>
      <c r="AC155" s="4"/>
      <c r="AD155" s="4">
        <v>1</v>
      </c>
      <c r="AE155" s="4"/>
      <c r="AF155" s="4">
        <f t="shared" si="17"/>
        <v>370</v>
      </c>
      <c r="AG155" s="4">
        <f t="shared" si="18"/>
        <v>370</v>
      </c>
      <c r="AH155" s="4">
        <f t="shared" si="19"/>
        <v>370</v>
      </c>
      <c r="AK155" s="7"/>
      <c r="AL155" s="7"/>
      <c r="AM155" s="7"/>
      <c r="AN155" s="7"/>
      <c r="AO155" s="4"/>
      <c r="AP155" s="4"/>
      <c r="AQ155" s="4"/>
    </row>
    <row r="156" spans="1:70" x14ac:dyDescent="0.2">
      <c r="A156" s="1">
        <v>44210</v>
      </c>
      <c r="B156" t="s">
        <v>212</v>
      </c>
      <c r="C156" t="s">
        <v>180</v>
      </c>
      <c r="D156">
        <v>123</v>
      </c>
      <c r="E156">
        <v>1</v>
      </c>
      <c r="F156">
        <v>1</v>
      </c>
      <c r="G156" t="s">
        <v>59</v>
      </c>
      <c r="H156" t="s">
        <v>60</v>
      </c>
      <c r="I156">
        <v>2.8199999999999999E-2</v>
      </c>
      <c r="J156">
        <v>0.58699999999999997</v>
      </c>
      <c r="K156">
        <v>9.18</v>
      </c>
      <c r="L156" t="s">
        <v>61</v>
      </c>
      <c r="M156" t="s">
        <v>62</v>
      </c>
      <c r="N156">
        <v>0.26700000000000002</v>
      </c>
      <c r="O156">
        <v>3.95</v>
      </c>
      <c r="P156">
        <v>190</v>
      </c>
      <c r="Q156" s="4"/>
      <c r="R156" s="4">
        <v>1</v>
      </c>
      <c r="S156" s="4">
        <v>1</v>
      </c>
      <c r="T156" s="4"/>
      <c r="U156" s="4">
        <f t="shared" si="20"/>
        <v>9.18</v>
      </c>
      <c r="V156" s="4">
        <f t="shared" si="21"/>
        <v>9.18</v>
      </c>
      <c r="W156" s="4">
        <f t="shared" si="22"/>
        <v>9.18</v>
      </c>
      <c r="X156" s="4"/>
      <c r="Y156" s="4"/>
      <c r="Z156" s="4"/>
      <c r="AA156" s="4"/>
      <c r="AB156" s="7"/>
      <c r="AC156" s="7"/>
      <c r="AD156" s="4">
        <v>1</v>
      </c>
      <c r="AE156" s="4"/>
      <c r="AF156" s="4">
        <f t="shared" si="17"/>
        <v>190</v>
      </c>
      <c r="AG156" s="4">
        <f t="shared" si="18"/>
        <v>190</v>
      </c>
      <c r="AH156" s="4">
        <f t="shared" si="19"/>
        <v>190</v>
      </c>
      <c r="AI156" s="5"/>
      <c r="AJ156" s="5"/>
      <c r="AK156" s="7"/>
      <c r="AL156" s="7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2">
      <c r="A157" s="1">
        <v>44210</v>
      </c>
      <c r="B157" t="s">
        <v>212</v>
      </c>
      <c r="C157" t="s">
        <v>181</v>
      </c>
      <c r="D157">
        <v>124</v>
      </c>
      <c r="E157">
        <v>1</v>
      </c>
      <c r="F157">
        <v>1</v>
      </c>
      <c r="G157" t="s">
        <v>59</v>
      </c>
      <c r="H157" t="s">
        <v>60</v>
      </c>
      <c r="I157">
        <v>6.6900000000000001E-2</v>
      </c>
      <c r="J157">
        <v>1.46</v>
      </c>
      <c r="K157">
        <v>37</v>
      </c>
      <c r="L157" t="s">
        <v>61</v>
      </c>
      <c r="M157" t="s">
        <v>62</v>
      </c>
      <c r="N157">
        <v>0.32500000000000001</v>
      </c>
      <c r="O157">
        <v>4.6900000000000004</v>
      </c>
      <c r="P157">
        <v>242</v>
      </c>
      <c r="Q157" s="4"/>
      <c r="R157" s="4">
        <v>1</v>
      </c>
      <c r="S157" s="4">
        <v>1</v>
      </c>
      <c r="T157" s="4"/>
      <c r="U157" s="4">
        <f t="shared" si="20"/>
        <v>37</v>
      </c>
      <c r="V157" s="4">
        <f t="shared" si="21"/>
        <v>37</v>
      </c>
      <c r="W157" s="4">
        <f t="shared" si="22"/>
        <v>37</v>
      </c>
      <c r="X157" s="5"/>
      <c r="Y157" s="5"/>
      <c r="Z157" s="4"/>
      <c r="AA157" s="4"/>
      <c r="AB157" s="5"/>
      <c r="AC157" s="5"/>
      <c r="AD157" s="4">
        <v>1</v>
      </c>
      <c r="AE157" s="4"/>
      <c r="AF157" s="4">
        <f t="shared" si="17"/>
        <v>242</v>
      </c>
      <c r="AG157" s="4">
        <f t="shared" si="18"/>
        <v>242</v>
      </c>
      <c r="AH157" s="4">
        <f t="shared" si="19"/>
        <v>242</v>
      </c>
      <c r="AI157" s="5"/>
      <c r="AJ157" s="5"/>
      <c r="AK157" s="4"/>
      <c r="AL157" s="4"/>
      <c r="AM157" s="5"/>
      <c r="AN157" s="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2">
      <c r="A158" s="1">
        <v>44210</v>
      </c>
      <c r="B158" t="s">
        <v>212</v>
      </c>
      <c r="C158" t="s">
        <v>182</v>
      </c>
      <c r="D158">
        <v>125</v>
      </c>
      <c r="E158">
        <v>1</v>
      </c>
      <c r="F158">
        <v>1</v>
      </c>
      <c r="G158" t="s">
        <v>59</v>
      </c>
      <c r="H158" t="s">
        <v>60</v>
      </c>
      <c r="I158">
        <v>9.2299999999999993E-2</v>
      </c>
      <c r="J158">
        <v>1.93</v>
      </c>
      <c r="K158">
        <v>51.4</v>
      </c>
      <c r="L158" t="s">
        <v>61</v>
      </c>
      <c r="M158" t="s">
        <v>62</v>
      </c>
      <c r="N158">
        <v>1.1499999999999999</v>
      </c>
      <c r="O158">
        <v>16.399999999999999</v>
      </c>
      <c r="P158">
        <v>1020</v>
      </c>
      <c r="R158" s="4">
        <v>1</v>
      </c>
      <c r="S158" s="4">
        <v>1</v>
      </c>
      <c r="T158" s="4"/>
      <c r="U158" s="4">
        <f t="shared" si="20"/>
        <v>51.4</v>
      </c>
      <c r="V158" s="4">
        <f t="shared" si="21"/>
        <v>51.4</v>
      </c>
      <c r="W158" s="4">
        <f t="shared" si="22"/>
        <v>51.4</v>
      </c>
      <c r="X158" s="5"/>
      <c r="Y158" s="5"/>
      <c r="AD158" s="4">
        <v>1</v>
      </c>
      <c r="AE158" s="4"/>
      <c r="AF158" s="4">
        <f t="shared" si="17"/>
        <v>1020</v>
      </c>
      <c r="AG158" s="4">
        <f t="shared" si="18"/>
        <v>1020</v>
      </c>
      <c r="AH158" s="4">
        <f t="shared" si="19"/>
        <v>1020</v>
      </c>
      <c r="AK158" s="7"/>
      <c r="AL158" s="7"/>
      <c r="AO158" s="4"/>
      <c r="AP158" s="4"/>
      <c r="AQ158" s="4"/>
    </row>
    <row r="159" spans="1:70" x14ac:dyDescent="0.2">
      <c r="A159" s="1">
        <v>44210</v>
      </c>
      <c r="B159" t="s">
        <v>212</v>
      </c>
      <c r="C159" t="s">
        <v>183</v>
      </c>
      <c r="D159">
        <v>126</v>
      </c>
      <c r="E159">
        <v>1</v>
      </c>
      <c r="F159">
        <v>1</v>
      </c>
      <c r="G159" t="s">
        <v>59</v>
      </c>
      <c r="H159" t="s">
        <v>60</v>
      </c>
      <c r="I159">
        <v>6.3200000000000006E-2</v>
      </c>
      <c r="J159">
        <v>1.36</v>
      </c>
      <c r="K159">
        <v>33.700000000000003</v>
      </c>
      <c r="L159" t="s">
        <v>61</v>
      </c>
      <c r="M159" t="s">
        <v>62</v>
      </c>
      <c r="N159">
        <v>0.48099999999999998</v>
      </c>
      <c r="O159">
        <v>6.93</v>
      </c>
      <c r="P159">
        <v>397</v>
      </c>
      <c r="R159" s="4">
        <v>1</v>
      </c>
      <c r="S159" s="4">
        <v>1</v>
      </c>
      <c r="T159" s="4"/>
      <c r="U159" s="4">
        <f t="shared" si="20"/>
        <v>33.700000000000003</v>
      </c>
      <c r="V159" s="4">
        <f t="shared" si="21"/>
        <v>33.700000000000003</v>
      </c>
      <c r="W159" s="4">
        <f t="shared" si="22"/>
        <v>33.700000000000003</v>
      </c>
      <c r="AD159" s="4">
        <v>1</v>
      </c>
      <c r="AE159" s="4"/>
      <c r="AF159" s="4">
        <f t="shared" si="17"/>
        <v>397</v>
      </c>
      <c r="AG159" s="4">
        <f t="shared" si="18"/>
        <v>397</v>
      </c>
      <c r="AH159" s="4">
        <f t="shared" si="19"/>
        <v>397</v>
      </c>
      <c r="AI159" s="5"/>
      <c r="AJ159" s="5"/>
      <c r="AK159" s="7"/>
      <c r="AL159" s="7"/>
      <c r="AM159" s="7"/>
      <c r="AN159" s="7"/>
      <c r="AO159" s="4"/>
      <c r="AP159" s="4"/>
      <c r="AQ159" s="4"/>
    </row>
    <row r="160" spans="1:70" x14ac:dyDescent="0.2">
      <c r="A160" s="1">
        <v>44210</v>
      </c>
      <c r="B160" t="s">
        <v>212</v>
      </c>
      <c r="C160" t="s">
        <v>184</v>
      </c>
      <c r="D160">
        <v>127</v>
      </c>
      <c r="E160">
        <v>1</v>
      </c>
      <c r="F160">
        <v>1</v>
      </c>
      <c r="G160" t="s">
        <v>59</v>
      </c>
      <c r="H160" t="s">
        <v>60</v>
      </c>
      <c r="I160">
        <v>2.8899999999999999E-2</v>
      </c>
      <c r="J160">
        <v>0.59399999999999997</v>
      </c>
      <c r="K160">
        <v>9.4</v>
      </c>
      <c r="L160" t="s">
        <v>61</v>
      </c>
      <c r="M160" t="s">
        <v>62</v>
      </c>
      <c r="N160">
        <v>0.38700000000000001</v>
      </c>
      <c r="O160">
        <v>5.66</v>
      </c>
      <c r="P160">
        <v>309</v>
      </c>
      <c r="R160" s="4">
        <v>1</v>
      </c>
      <c r="S160" s="4">
        <v>1</v>
      </c>
      <c r="T160" s="4"/>
      <c r="U160" s="4">
        <f t="shared" si="20"/>
        <v>9.4</v>
      </c>
      <c r="V160" s="4">
        <f t="shared" si="21"/>
        <v>9.4</v>
      </c>
      <c r="W160" s="4">
        <f t="shared" si="22"/>
        <v>9.4</v>
      </c>
      <c r="X160" s="5"/>
      <c r="Y160" s="5"/>
      <c r="Z160" s="7"/>
      <c r="AA160" s="7"/>
      <c r="AB160" s="7"/>
      <c r="AC160" s="7"/>
      <c r="AD160" s="4">
        <v>1</v>
      </c>
      <c r="AE160" s="4"/>
      <c r="AF160" s="4">
        <f t="shared" si="17"/>
        <v>309</v>
      </c>
      <c r="AG160" s="4">
        <f t="shared" si="18"/>
        <v>309</v>
      </c>
      <c r="AH160" s="4">
        <f t="shared" si="19"/>
        <v>309</v>
      </c>
      <c r="AM160" s="7"/>
      <c r="AN160" s="7"/>
      <c r="AO160" s="4"/>
      <c r="AP160" s="4"/>
      <c r="AQ160" s="4"/>
    </row>
    <row r="161" spans="1:70" x14ac:dyDescent="0.2">
      <c r="A161" s="1">
        <v>44210</v>
      </c>
      <c r="B161" t="s">
        <v>212</v>
      </c>
      <c r="C161" t="s">
        <v>185</v>
      </c>
      <c r="D161">
        <v>128</v>
      </c>
      <c r="E161">
        <v>1</v>
      </c>
      <c r="F161">
        <v>1</v>
      </c>
      <c r="G161" t="s">
        <v>59</v>
      </c>
      <c r="H161" t="s">
        <v>60</v>
      </c>
      <c r="I161">
        <v>3.4599999999999999E-2</v>
      </c>
      <c r="J161">
        <v>0.79300000000000004</v>
      </c>
      <c r="K161">
        <v>15.8</v>
      </c>
      <c r="L161" t="s">
        <v>61</v>
      </c>
      <c r="M161" t="s">
        <v>62</v>
      </c>
      <c r="N161">
        <v>0.29699999999999999</v>
      </c>
      <c r="O161">
        <v>4.3</v>
      </c>
      <c r="P161">
        <v>214</v>
      </c>
      <c r="R161" s="4">
        <v>1</v>
      </c>
      <c r="S161" s="4">
        <v>1</v>
      </c>
      <c r="T161" s="4"/>
      <c r="U161" s="4">
        <f t="shared" si="20"/>
        <v>15.8</v>
      </c>
      <c r="V161" s="4">
        <f t="shared" si="21"/>
        <v>15.8</v>
      </c>
      <c r="W161" s="4">
        <f t="shared" si="22"/>
        <v>15.8</v>
      </c>
      <c r="Z161" s="7"/>
      <c r="AA161" s="7"/>
      <c r="AB161" s="7"/>
      <c r="AC161" s="7"/>
      <c r="AD161" s="4">
        <v>1</v>
      </c>
      <c r="AE161" s="4"/>
      <c r="AF161" s="4">
        <f t="shared" si="17"/>
        <v>214</v>
      </c>
      <c r="AG161" s="4">
        <f t="shared" si="18"/>
        <v>214</v>
      </c>
      <c r="AH161" s="4">
        <f t="shared" si="19"/>
        <v>214</v>
      </c>
      <c r="AI161" s="5"/>
      <c r="AJ161" s="5"/>
      <c r="AK161" s="7"/>
      <c r="AL161" s="7"/>
      <c r="AM161" s="7"/>
      <c r="AN161" s="7"/>
      <c r="AO161" s="4"/>
      <c r="AP161" s="4"/>
      <c r="AQ161" s="4"/>
    </row>
    <row r="162" spans="1:70" x14ac:dyDescent="0.2">
      <c r="A162" s="1">
        <v>44210</v>
      </c>
      <c r="B162" t="s">
        <v>212</v>
      </c>
      <c r="C162" t="s">
        <v>186</v>
      </c>
      <c r="D162">
        <v>129</v>
      </c>
      <c r="E162">
        <v>1</v>
      </c>
      <c r="F162">
        <v>1</v>
      </c>
      <c r="G162" t="s">
        <v>59</v>
      </c>
      <c r="H162" t="s">
        <v>60</v>
      </c>
      <c r="I162">
        <v>2.7699999999999999E-2</v>
      </c>
      <c r="J162">
        <v>0.58799999999999997</v>
      </c>
      <c r="K162">
        <v>9.2100000000000009</v>
      </c>
      <c r="L162" t="s">
        <v>61</v>
      </c>
      <c r="M162" t="s">
        <v>62</v>
      </c>
      <c r="N162">
        <v>0.28299999999999997</v>
      </c>
      <c r="O162">
        <v>4.13</v>
      </c>
      <c r="P162">
        <v>203</v>
      </c>
      <c r="R162" s="4">
        <v>1</v>
      </c>
      <c r="S162" s="4">
        <v>1</v>
      </c>
      <c r="T162" s="4"/>
      <c r="U162" s="4">
        <f t="shared" si="20"/>
        <v>9.2100000000000009</v>
      </c>
      <c r="V162" s="4">
        <f t="shared" si="21"/>
        <v>9.2100000000000009</v>
      </c>
      <c r="W162" s="4">
        <f t="shared" si="22"/>
        <v>9.2100000000000009</v>
      </c>
      <c r="X162" s="5"/>
      <c r="Y162" s="5"/>
      <c r="Z162" s="7">
        <f>ABS(100*ABS(W162-W156)/AVERAGE(W162,W156))</f>
        <v>0.32626427406200259</v>
      </c>
      <c r="AA162" s="7" t="str">
        <f>IF(W162&gt;10, (IF((AND(Z162&gt;=0,Z162&lt;=20)=TRUE),"PASS","FAIL")),(IF((AND(Z162&gt;=0,Z162&lt;=50)=TRUE),"PASS","FAIL")))</f>
        <v>PASS</v>
      </c>
      <c r="AB162" s="7"/>
      <c r="AC162" s="7"/>
      <c r="AD162" s="4">
        <v>1</v>
      </c>
      <c r="AE162" s="4"/>
      <c r="AF162" s="4">
        <f t="shared" si="17"/>
        <v>203</v>
      </c>
      <c r="AG162" s="4">
        <f t="shared" si="18"/>
        <v>203</v>
      </c>
      <c r="AH162" s="4">
        <f t="shared" si="19"/>
        <v>203</v>
      </c>
      <c r="AI162" s="5"/>
      <c r="AJ162" s="5"/>
      <c r="AK162" s="7">
        <f>ABS(100*ABS(AH162-AH156)/AVERAGE(AH162,AH156))</f>
        <v>6.6157760814249365</v>
      </c>
      <c r="AL162" s="7" t="str">
        <f>IF(AH162&gt;10, (IF((AND(AK162&gt;=0,AK162&lt;=20)=TRUE),"PASS","FAIL")),(IF((AND(AK162&gt;=0,AK162&lt;=50)=TRUE),"PASS","FAIL")))</f>
        <v>PASS</v>
      </c>
      <c r="AM162" s="7"/>
      <c r="AN162" s="7"/>
      <c r="AO162" s="4"/>
      <c r="AP162" s="4"/>
      <c r="AQ162" s="4"/>
    </row>
    <row r="163" spans="1:70" x14ac:dyDescent="0.2">
      <c r="A163" s="1">
        <v>44210</v>
      </c>
      <c r="B163" t="s">
        <v>212</v>
      </c>
      <c r="C163" t="s">
        <v>187</v>
      </c>
      <c r="D163">
        <v>130</v>
      </c>
      <c r="E163">
        <v>1</v>
      </c>
      <c r="F163">
        <v>1</v>
      </c>
      <c r="G163" t="s">
        <v>59</v>
      </c>
      <c r="H163" t="s">
        <v>60</v>
      </c>
      <c r="I163">
        <v>7.8399999999999997E-2</v>
      </c>
      <c r="J163">
        <v>1.71</v>
      </c>
      <c r="K163">
        <v>44.7</v>
      </c>
      <c r="L163" t="s">
        <v>61</v>
      </c>
      <c r="M163" t="s">
        <v>62</v>
      </c>
      <c r="N163">
        <v>0.499</v>
      </c>
      <c r="O163">
        <v>7.17</v>
      </c>
      <c r="P163">
        <v>413</v>
      </c>
      <c r="R163" s="4">
        <v>1</v>
      </c>
      <c r="S163" s="4">
        <v>1</v>
      </c>
      <c r="T163" s="4"/>
      <c r="U163" s="4">
        <f t="shared" si="20"/>
        <v>44.7</v>
      </c>
      <c r="V163" s="4">
        <f t="shared" si="21"/>
        <v>44.7</v>
      </c>
      <c r="W163" s="4">
        <f t="shared" si="22"/>
        <v>44.7</v>
      </c>
      <c r="X163" s="5"/>
      <c r="Y163" s="5"/>
      <c r="Z163" s="7"/>
      <c r="AA163" s="7"/>
      <c r="AB163" s="7">
        <f>100*((W163*10250)-(W161*10000))/(1000*250)</f>
        <v>120.07000000000004</v>
      </c>
      <c r="AC163" s="7" t="str">
        <f>IF(W163&gt;30, (IF((AND(AB163&gt;=80,AB163&lt;=120)=TRUE),"PASS","FAIL")),(IF((AND(AB163&gt;=50,AB163&lt;=150)=TRUE),"PASS","FAIL")))</f>
        <v>FAIL</v>
      </c>
      <c r="AD163" s="4">
        <v>1</v>
      </c>
      <c r="AE163" s="4"/>
      <c r="AF163" s="4">
        <f t="shared" si="17"/>
        <v>413</v>
      </c>
      <c r="AG163" s="4">
        <f t="shared" si="18"/>
        <v>413</v>
      </c>
      <c r="AH163" s="4">
        <f t="shared" si="19"/>
        <v>413</v>
      </c>
      <c r="AI163" s="5"/>
      <c r="AJ163" s="5"/>
      <c r="AK163" s="7"/>
      <c r="AL163" s="7"/>
      <c r="AM163" s="7">
        <f>100*((AH163*10250)-(AH161*10000))/(10000*250)</f>
        <v>83.73</v>
      </c>
      <c r="AN163" s="7" t="str">
        <f>IF(AH163&gt;30, (IF((AND(AM163&gt;=80,AM163&lt;=120)=TRUE),"PASS","FAIL")),(IF((AND(AM163&gt;=50,AM163&lt;=150)=TRUE),"PASS","FAIL")))</f>
        <v>PASS</v>
      </c>
      <c r="AO163" s="4"/>
      <c r="AP163" s="4"/>
      <c r="AQ163" s="4"/>
    </row>
    <row r="164" spans="1:70" x14ac:dyDescent="0.2">
      <c r="A164" s="1">
        <v>44210</v>
      </c>
      <c r="B164" t="s">
        <v>212</v>
      </c>
      <c r="C164" t="s">
        <v>51</v>
      </c>
      <c r="D164">
        <v>7</v>
      </c>
      <c r="E164">
        <v>1</v>
      </c>
      <c r="F164">
        <v>1</v>
      </c>
      <c r="G164" t="s">
        <v>59</v>
      </c>
      <c r="H164" t="s">
        <v>60</v>
      </c>
      <c r="I164">
        <v>4.9200000000000001E-2</v>
      </c>
      <c r="J164">
        <v>1.1200000000000001</v>
      </c>
      <c r="K164">
        <v>26.2</v>
      </c>
      <c r="L164" t="s">
        <v>61</v>
      </c>
      <c r="M164" t="s">
        <v>62</v>
      </c>
      <c r="N164">
        <v>0.309</v>
      </c>
      <c r="O164">
        <v>4.5199999999999996</v>
      </c>
      <c r="P164">
        <v>230</v>
      </c>
      <c r="R164" s="4">
        <v>1</v>
      </c>
      <c r="S164" s="4">
        <v>1</v>
      </c>
      <c r="T164" s="4"/>
      <c r="U164" s="4">
        <f t="shared" si="20"/>
        <v>26.2</v>
      </c>
      <c r="V164" s="4">
        <f t="shared" si="21"/>
        <v>26.2</v>
      </c>
      <c r="W164" s="4">
        <f t="shared" si="22"/>
        <v>26.2</v>
      </c>
      <c r="X164" s="5">
        <f>100*(W164-25)/25</f>
        <v>4.7999999999999972</v>
      </c>
      <c r="Y164" s="5" t="str">
        <f>IF((ABS(X164))&lt;=20,"PASS","FAIL")</f>
        <v>PASS</v>
      </c>
      <c r="Z164" s="7"/>
      <c r="AA164" s="7"/>
      <c r="AB164" s="7"/>
      <c r="AC164" s="7"/>
      <c r="AD164" s="4">
        <v>1</v>
      </c>
      <c r="AE164" s="4"/>
      <c r="AF164" s="4">
        <f t="shared" si="17"/>
        <v>230</v>
      </c>
      <c r="AG164" s="4">
        <f t="shared" si="18"/>
        <v>230</v>
      </c>
      <c r="AH164" s="4">
        <f t="shared" si="19"/>
        <v>230</v>
      </c>
      <c r="AI164" s="5">
        <f>100*(AH164-250)/250</f>
        <v>-8</v>
      </c>
      <c r="AJ164" s="5" t="str">
        <f>IF((ABS(AI164))&lt;=20,"PASS","FAIL")</f>
        <v>PASS</v>
      </c>
      <c r="AK164" s="4"/>
      <c r="AL164" s="4"/>
      <c r="AM164" s="5"/>
      <c r="AN164" s="5"/>
      <c r="AO164" s="4"/>
      <c r="AP164" s="4"/>
      <c r="AQ164" s="4"/>
    </row>
    <row r="165" spans="1:70" x14ac:dyDescent="0.2">
      <c r="A165" s="1">
        <v>44210</v>
      </c>
      <c r="B165" t="s">
        <v>212</v>
      </c>
      <c r="C165" t="s">
        <v>65</v>
      </c>
      <c r="D165" t="s">
        <v>11</v>
      </c>
      <c r="E165">
        <v>1</v>
      </c>
      <c r="F165">
        <v>1</v>
      </c>
      <c r="G165" t="s">
        <v>59</v>
      </c>
      <c r="H165" t="s">
        <v>60</v>
      </c>
      <c r="I165">
        <v>0.124</v>
      </c>
      <c r="J165">
        <v>1.5</v>
      </c>
      <c r="K165">
        <v>38</v>
      </c>
      <c r="L165" t="s">
        <v>61</v>
      </c>
      <c r="M165" t="s">
        <v>62</v>
      </c>
      <c r="N165">
        <v>6.0200000000000002E-3</v>
      </c>
      <c r="O165">
        <v>0.107</v>
      </c>
      <c r="P165">
        <v>-85.3</v>
      </c>
      <c r="R165" s="4">
        <v>1</v>
      </c>
      <c r="S165" s="4">
        <v>1</v>
      </c>
      <c r="T165" s="4"/>
      <c r="U165" s="4">
        <f t="shared" si="20"/>
        <v>38</v>
      </c>
      <c r="V165" s="4">
        <f t="shared" si="21"/>
        <v>38</v>
      </c>
      <c r="W165" s="4">
        <f t="shared" si="22"/>
        <v>38</v>
      </c>
      <c r="X165" s="5"/>
      <c r="Y165" s="5"/>
      <c r="Z165" s="4"/>
      <c r="AA165" s="4"/>
      <c r="AB165" s="5"/>
      <c r="AC165" s="5"/>
      <c r="AD165" s="4">
        <v>1</v>
      </c>
      <c r="AE165" s="4"/>
      <c r="AF165" s="4">
        <f t="shared" si="17"/>
        <v>-85.3</v>
      </c>
      <c r="AG165" s="4">
        <f t="shared" si="18"/>
        <v>-85.3</v>
      </c>
      <c r="AH165" s="4">
        <f t="shared" si="19"/>
        <v>-85.3</v>
      </c>
      <c r="AI165" s="5"/>
      <c r="AJ165" s="5"/>
      <c r="AM165" s="7"/>
      <c r="AN165" s="7"/>
      <c r="AO165" s="4"/>
      <c r="AP165" s="4"/>
      <c r="AQ165" s="4"/>
    </row>
    <row r="166" spans="1:70" x14ac:dyDescent="0.2">
      <c r="A166" s="1">
        <v>44210</v>
      </c>
      <c r="B166" t="s">
        <v>212</v>
      </c>
      <c r="C166" t="s">
        <v>188</v>
      </c>
      <c r="D166">
        <v>131</v>
      </c>
      <c r="E166">
        <v>1</v>
      </c>
      <c r="F166">
        <v>1</v>
      </c>
      <c r="G166" t="s">
        <v>59</v>
      </c>
      <c r="H166" t="s">
        <v>60</v>
      </c>
      <c r="I166">
        <v>6.4100000000000004E-2</v>
      </c>
      <c r="J166">
        <v>1.4</v>
      </c>
      <c r="K166">
        <v>34.9</v>
      </c>
      <c r="L166" t="s">
        <v>61</v>
      </c>
      <c r="M166" t="s">
        <v>62</v>
      </c>
      <c r="N166">
        <v>0.42499999999999999</v>
      </c>
      <c r="O166">
        <v>6.2</v>
      </c>
      <c r="P166">
        <v>347</v>
      </c>
      <c r="R166" s="4">
        <v>1</v>
      </c>
      <c r="S166" s="4">
        <v>1</v>
      </c>
      <c r="T166" s="4"/>
      <c r="U166" s="4">
        <f t="shared" si="20"/>
        <v>34.9</v>
      </c>
      <c r="V166" s="4">
        <f t="shared" si="21"/>
        <v>34.9</v>
      </c>
      <c r="W166" s="4">
        <f t="shared" si="22"/>
        <v>34.9</v>
      </c>
      <c r="X166" s="5"/>
      <c r="Y166" s="5"/>
      <c r="AB166" s="7"/>
      <c r="AC166" s="7"/>
      <c r="AD166" s="4">
        <v>1</v>
      </c>
      <c r="AE166" s="4"/>
      <c r="AF166" s="4">
        <f t="shared" si="17"/>
        <v>347</v>
      </c>
      <c r="AG166" s="4">
        <f t="shared" si="18"/>
        <v>347</v>
      </c>
      <c r="AH166" s="4">
        <f t="shared" si="19"/>
        <v>347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2">
      <c r="A167" s="1">
        <v>44210</v>
      </c>
      <c r="B167" t="s">
        <v>212</v>
      </c>
      <c r="C167" t="s">
        <v>189</v>
      </c>
      <c r="D167">
        <v>132</v>
      </c>
      <c r="E167">
        <v>1</v>
      </c>
      <c r="F167">
        <v>1</v>
      </c>
      <c r="G167" t="s">
        <v>59</v>
      </c>
      <c r="H167" t="s">
        <v>60</v>
      </c>
      <c r="I167">
        <v>0.21199999999999999</v>
      </c>
      <c r="J167">
        <v>4.0199999999999996</v>
      </c>
      <c r="K167">
        <v>114</v>
      </c>
      <c r="L167" t="s">
        <v>61</v>
      </c>
      <c r="M167" t="s">
        <v>62</v>
      </c>
      <c r="N167">
        <v>0.78200000000000003</v>
      </c>
      <c r="O167">
        <v>11.2</v>
      </c>
      <c r="P167">
        <v>684</v>
      </c>
      <c r="R167" s="4">
        <v>1</v>
      </c>
      <c r="S167" s="4">
        <v>1</v>
      </c>
      <c r="T167" s="4"/>
      <c r="U167" s="4">
        <f t="shared" si="20"/>
        <v>114</v>
      </c>
      <c r="V167" s="4">
        <f t="shared" si="21"/>
        <v>114</v>
      </c>
      <c r="W167" s="4">
        <f t="shared" si="22"/>
        <v>114</v>
      </c>
      <c r="Z167" s="7"/>
      <c r="AA167" s="7"/>
      <c r="AD167" s="4">
        <v>1</v>
      </c>
      <c r="AE167" s="4"/>
      <c r="AF167" s="4">
        <f t="shared" si="17"/>
        <v>684</v>
      </c>
      <c r="AG167" s="4">
        <f t="shared" si="18"/>
        <v>684</v>
      </c>
      <c r="AH167" s="4">
        <f t="shared" si="19"/>
        <v>684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2">
      <c r="A168" s="1">
        <v>44210</v>
      </c>
      <c r="B168" t="s">
        <v>212</v>
      </c>
      <c r="C168" t="s">
        <v>190</v>
      </c>
      <c r="D168">
        <v>133</v>
      </c>
      <c r="E168">
        <v>1</v>
      </c>
      <c r="F168">
        <v>1</v>
      </c>
      <c r="G168" t="s">
        <v>59</v>
      </c>
      <c r="H168" t="s">
        <v>60</v>
      </c>
      <c r="I168">
        <v>7.3499999999999996E-2</v>
      </c>
      <c r="J168">
        <v>1.65</v>
      </c>
      <c r="K168">
        <v>42.7</v>
      </c>
      <c r="L168" t="s">
        <v>61</v>
      </c>
      <c r="M168" t="s">
        <v>62</v>
      </c>
      <c r="N168">
        <v>1.0900000000000001</v>
      </c>
      <c r="O168">
        <v>15.6</v>
      </c>
      <c r="P168">
        <v>967</v>
      </c>
      <c r="R168" s="4">
        <v>1</v>
      </c>
      <c r="S168" s="4">
        <v>1</v>
      </c>
      <c r="T168" s="4"/>
      <c r="U168" s="4">
        <f t="shared" si="20"/>
        <v>42.7</v>
      </c>
      <c r="V168" s="4">
        <f t="shared" si="21"/>
        <v>42.7</v>
      </c>
      <c r="W168" s="4">
        <f t="shared" si="22"/>
        <v>42.7</v>
      </c>
      <c r="Z168" s="7"/>
      <c r="AA168" s="7"/>
      <c r="AD168" s="4">
        <v>1</v>
      </c>
      <c r="AE168" s="4"/>
      <c r="AF168" s="4">
        <f t="shared" si="17"/>
        <v>967</v>
      </c>
      <c r="AG168" s="4">
        <f t="shared" si="18"/>
        <v>967</v>
      </c>
      <c r="AH168" s="4">
        <f t="shared" si="19"/>
        <v>967</v>
      </c>
      <c r="AI168" s="4"/>
      <c r="AJ168" s="4"/>
      <c r="AK168" s="7"/>
      <c r="AL168" s="7"/>
      <c r="AM168" s="7"/>
      <c r="AN168" s="7"/>
      <c r="AO168" s="4"/>
      <c r="AP168" s="4"/>
      <c r="AQ168" s="4"/>
    </row>
    <row r="169" spans="1:70" x14ac:dyDescent="0.2">
      <c r="A169" s="1">
        <v>44210</v>
      </c>
      <c r="B169" t="s">
        <v>212</v>
      </c>
      <c r="C169" t="s">
        <v>191</v>
      </c>
      <c r="D169">
        <v>134</v>
      </c>
      <c r="E169">
        <v>1</v>
      </c>
      <c r="F169">
        <v>1</v>
      </c>
      <c r="G169" t="s">
        <v>59</v>
      </c>
      <c r="H169" t="s">
        <v>60</v>
      </c>
      <c r="I169">
        <v>6.6500000000000004E-2</v>
      </c>
      <c r="J169">
        <v>1.49</v>
      </c>
      <c r="K169">
        <v>37.9</v>
      </c>
      <c r="L169" t="s">
        <v>61</v>
      </c>
      <c r="M169" t="s">
        <v>62</v>
      </c>
      <c r="N169">
        <v>0.39100000000000001</v>
      </c>
      <c r="O169">
        <v>5.64</v>
      </c>
      <c r="P169">
        <v>308</v>
      </c>
      <c r="Q169" s="4"/>
      <c r="R169" s="4">
        <v>1</v>
      </c>
      <c r="S169" s="4">
        <v>1</v>
      </c>
      <c r="T169" s="4"/>
      <c r="U169" s="4">
        <f t="shared" si="20"/>
        <v>37.9</v>
      </c>
      <c r="V169" s="4">
        <f t="shared" si="21"/>
        <v>37.9</v>
      </c>
      <c r="W169" s="4">
        <f t="shared" si="22"/>
        <v>37.9</v>
      </c>
      <c r="X169" s="5"/>
      <c r="Y169" s="5"/>
      <c r="AB169" s="7"/>
      <c r="AC169" s="7"/>
      <c r="AD169" s="4">
        <v>1</v>
      </c>
      <c r="AE169" s="4"/>
      <c r="AF169" s="4">
        <f t="shared" si="17"/>
        <v>308</v>
      </c>
      <c r="AG169" s="4">
        <f t="shared" si="18"/>
        <v>308</v>
      </c>
      <c r="AH169" s="4">
        <f t="shared" si="19"/>
        <v>308</v>
      </c>
      <c r="AI169" s="5"/>
      <c r="AJ169" s="5"/>
      <c r="AK169" s="7"/>
      <c r="AL169" s="7"/>
      <c r="AM169" s="7"/>
      <c r="AN169" s="7"/>
      <c r="AO169" s="4"/>
      <c r="AP169" s="4"/>
      <c r="AQ169" s="4"/>
    </row>
    <row r="170" spans="1:70" x14ac:dyDescent="0.2">
      <c r="A170" s="1">
        <v>44210</v>
      </c>
      <c r="B170" t="s">
        <v>212</v>
      </c>
      <c r="C170" t="s">
        <v>192</v>
      </c>
      <c r="D170">
        <v>135</v>
      </c>
      <c r="E170">
        <v>1</v>
      </c>
      <c r="F170">
        <v>1</v>
      </c>
      <c r="G170" t="s">
        <v>59</v>
      </c>
      <c r="H170" t="s">
        <v>60</v>
      </c>
      <c r="I170">
        <v>3.5900000000000001E-2</v>
      </c>
      <c r="J170">
        <v>0.64</v>
      </c>
      <c r="K170">
        <v>10.9</v>
      </c>
      <c r="L170" t="s">
        <v>61</v>
      </c>
      <c r="M170" t="s">
        <v>62</v>
      </c>
      <c r="N170">
        <v>0.36199999999999999</v>
      </c>
      <c r="O170">
        <v>5.31</v>
      </c>
      <c r="P170">
        <v>285</v>
      </c>
      <c r="Q170" s="4"/>
      <c r="R170" s="4">
        <v>1</v>
      </c>
      <c r="S170" s="4">
        <v>1</v>
      </c>
      <c r="T170" s="4"/>
      <c r="U170" s="4">
        <f t="shared" si="20"/>
        <v>10.9</v>
      </c>
      <c r="V170" s="4">
        <f t="shared" si="21"/>
        <v>10.9</v>
      </c>
      <c r="W170" s="4">
        <f t="shared" si="22"/>
        <v>10.9</v>
      </c>
      <c r="AB170" s="7"/>
      <c r="AC170" s="7"/>
      <c r="AD170" s="4">
        <v>1</v>
      </c>
      <c r="AE170" s="4"/>
      <c r="AF170" s="4">
        <f t="shared" si="17"/>
        <v>285</v>
      </c>
      <c r="AG170" s="4">
        <f t="shared" si="18"/>
        <v>285</v>
      </c>
      <c r="AH170" s="4">
        <f t="shared" si="19"/>
        <v>285</v>
      </c>
      <c r="AI170" s="5"/>
      <c r="AJ170" s="5"/>
      <c r="AK170" s="7"/>
      <c r="AL170" s="7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 x14ac:dyDescent="0.2">
      <c r="A171" s="1">
        <v>44210</v>
      </c>
      <c r="B171" t="s">
        <v>212</v>
      </c>
      <c r="C171" t="s">
        <v>193</v>
      </c>
      <c r="D171">
        <v>136</v>
      </c>
      <c r="E171">
        <v>1</v>
      </c>
      <c r="F171">
        <v>1</v>
      </c>
      <c r="G171" t="s">
        <v>59</v>
      </c>
      <c r="H171" t="s">
        <v>60</v>
      </c>
      <c r="I171">
        <v>3.56E-2</v>
      </c>
      <c r="J171">
        <v>0.79400000000000004</v>
      </c>
      <c r="K171">
        <v>15.8</v>
      </c>
      <c r="L171" t="s">
        <v>61</v>
      </c>
      <c r="M171" t="s">
        <v>62</v>
      </c>
      <c r="N171">
        <v>0.32600000000000001</v>
      </c>
      <c r="O171">
        <v>4.8</v>
      </c>
      <c r="P171">
        <v>249</v>
      </c>
      <c r="Q171" s="4"/>
      <c r="R171" s="4">
        <v>1</v>
      </c>
      <c r="S171" s="4">
        <v>1</v>
      </c>
      <c r="T171" s="4"/>
      <c r="U171" s="4">
        <f t="shared" si="20"/>
        <v>15.8</v>
      </c>
      <c r="V171" s="4">
        <f t="shared" si="21"/>
        <v>15.8</v>
      </c>
      <c r="W171" s="4">
        <f t="shared" si="22"/>
        <v>15.8</v>
      </c>
      <c r="X171" s="5"/>
      <c r="Y171" s="5"/>
      <c r="Z171" s="7"/>
      <c r="AA171" s="7"/>
      <c r="AB171" s="4"/>
      <c r="AC171" s="4"/>
      <c r="AD171" s="4">
        <v>1</v>
      </c>
      <c r="AE171" s="4"/>
      <c r="AF171" s="4">
        <f t="shared" si="17"/>
        <v>249</v>
      </c>
      <c r="AG171" s="4">
        <f t="shared" si="18"/>
        <v>249</v>
      </c>
      <c r="AH171" s="4">
        <f t="shared" si="19"/>
        <v>249</v>
      </c>
      <c r="AI171" s="5"/>
      <c r="AJ171" s="5"/>
      <c r="AK171" s="4"/>
      <c r="AL171" s="4"/>
      <c r="AM171" s="5"/>
      <c r="AN171" s="5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 x14ac:dyDescent="0.2">
      <c r="A172" s="1">
        <v>44210</v>
      </c>
      <c r="B172" t="s">
        <v>212</v>
      </c>
      <c r="C172" t="s">
        <v>194</v>
      </c>
      <c r="D172">
        <v>137</v>
      </c>
      <c r="E172">
        <v>1</v>
      </c>
      <c r="F172">
        <v>1</v>
      </c>
      <c r="G172" t="s">
        <v>59</v>
      </c>
      <c r="H172" t="s">
        <v>60</v>
      </c>
      <c r="I172">
        <v>6.2100000000000002E-2</v>
      </c>
      <c r="J172">
        <v>1.37</v>
      </c>
      <c r="K172">
        <v>34.1</v>
      </c>
      <c r="L172" t="s">
        <v>61</v>
      </c>
      <c r="M172" t="s">
        <v>62</v>
      </c>
      <c r="N172">
        <v>0.51800000000000002</v>
      </c>
      <c r="O172">
        <v>7.5</v>
      </c>
      <c r="P172">
        <v>436</v>
      </c>
      <c r="Q172" s="4"/>
      <c r="R172" s="4">
        <v>1</v>
      </c>
      <c r="S172" s="4">
        <v>1</v>
      </c>
      <c r="T172" s="4"/>
      <c r="U172" s="4">
        <f t="shared" si="20"/>
        <v>34.1</v>
      </c>
      <c r="V172" s="4">
        <f t="shared" si="21"/>
        <v>34.1</v>
      </c>
      <c r="W172" s="4">
        <f t="shared" si="22"/>
        <v>34.1</v>
      </c>
      <c r="X172" s="5"/>
      <c r="Y172" s="5"/>
      <c r="Z172" s="4"/>
      <c r="AA172" s="4"/>
      <c r="AB172" s="7"/>
      <c r="AC172" s="7"/>
      <c r="AD172" s="4">
        <v>1</v>
      </c>
      <c r="AE172" s="4"/>
      <c r="AF172" s="4">
        <f t="shared" si="17"/>
        <v>436</v>
      </c>
      <c r="AG172" s="4">
        <f t="shared" si="18"/>
        <v>436</v>
      </c>
      <c r="AH172" s="4">
        <f t="shared" si="19"/>
        <v>436</v>
      </c>
      <c r="AI172" s="5"/>
      <c r="AJ172" s="5"/>
      <c r="AK172" s="7"/>
      <c r="AL172" s="7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 x14ac:dyDescent="0.2">
      <c r="A173" s="1">
        <v>44210</v>
      </c>
      <c r="B173" t="s">
        <v>212</v>
      </c>
      <c r="C173" t="s">
        <v>195</v>
      </c>
      <c r="D173">
        <v>138</v>
      </c>
      <c r="E173">
        <v>1</v>
      </c>
      <c r="F173">
        <v>1</v>
      </c>
      <c r="G173" t="s">
        <v>59</v>
      </c>
      <c r="H173" t="s">
        <v>60</v>
      </c>
      <c r="I173">
        <v>7.1099999999999997E-2</v>
      </c>
      <c r="J173">
        <v>1.49</v>
      </c>
      <c r="K173">
        <v>37.799999999999997</v>
      </c>
      <c r="L173" t="s">
        <v>61</v>
      </c>
      <c r="M173" t="s">
        <v>62</v>
      </c>
      <c r="N173">
        <v>0.54800000000000004</v>
      </c>
      <c r="O173">
        <v>7.9</v>
      </c>
      <c r="P173">
        <v>463</v>
      </c>
      <c r="Q173" s="4"/>
      <c r="R173" s="4">
        <v>1</v>
      </c>
      <c r="S173" s="4">
        <v>1</v>
      </c>
      <c r="T173" s="4"/>
      <c r="U173" s="4">
        <f t="shared" si="20"/>
        <v>37.799999999999997</v>
      </c>
      <c r="V173" s="4">
        <f t="shared" si="21"/>
        <v>37.799999999999997</v>
      </c>
      <c r="W173" s="4">
        <f t="shared" si="22"/>
        <v>37.799999999999997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17"/>
        <v>463</v>
      </c>
      <c r="AG173" s="4">
        <f t="shared" si="18"/>
        <v>463</v>
      </c>
      <c r="AH173" s="4">
        <f t="shared" si="19"/>
        <v>463</v>
      </c>
      <c r="AI173" s="5"/>
      <c r="AJ173" s="5"/>
      <c r="AK173" s="4"/>
      <c r="AL173" s="4"/>
      <c r="AM173" s="5"/>
      <c r="AN173" s="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 x14ac:dyDescent="0.2">
      <c r="A174" s="1">
        <v>44210</v>
      </c>
      <c r="B174" t="s">
        <v>212</v>
      </c>
      <c r="C174" t="s">
        <v>196</v>
      </c>
      <c r="D174">
        <v>139</v>
      </c>
      <c r="E174">
        <v>1</v>
      </c>
      <c r="F174">
        <v>1</v>
      </c>
      <c r="G174" t="s">
        <v>59</v>
      </c>
      <c r="H174" t="s">
        <v>60</v>
      </c>
      <c r="I174">
        <v>6.13E-2</v>
      </c>
      <c r="J174">
        <v>1.35</v>
      </c>
      <c r="K174">
        <v>33.299999999999997</v>
      </c>
      <c r="L174" t="s">
        <v>61</v>
      </c>
      <c r="M174" t="s">
        <v>62</v>
      </c>
      <c r="N174">
        <v>0.26600000000000001</v>
      </c>
      <c r="O174">
        <v>3.93</v>
      </c>
      <c r="P174">
        <v>189</v>
      </c>
      <c r="R174" s="4">
        <v>1</v>
      </c>
      <c r="S174" s="4">
        <v>1</v>
      </c>
      <c r="T174" s="4"/>
      <c r="U174" s="4">
        <f t="shared" si="20"/>
        <v>33.299999999999997</v>
      </c>
      <c r="V174" s="4">
        <f t="shared" si="21"/>
        <v>33.299999999999997</v>
      </c>
      <c r="W174" s="4">
        <f t="shared" si="22"/>
        <v>33.299999999999997</v>
      </c>
      <c r="X174" s="5"/>
      <c r="Y174" s="5"/>
      <c r="Z174" s="7"/>
      <c r="AA174" s="7"/>
      <c r="AB174" s="7"/>
      <c r="AC174" s="7"/>
      <c r="AD174" s="4">
        <v>1</v>
      </c>
      <c r="AE174" s="4"/>
      <c r="AF174" s="4">
        <f t="shared" si="17"/>
        <v>189</v>
      </c>
      <c r="AG174" s="4">
        <f t="shared" si="18"/>
        <v>189</v>
      </c>
      <c r="AH174" s="4">
        <f t="shared" si="19"/>
        <v>189</v>
      </c>
      <c r="AK174" s="7"/>
      <c r="AL174" s="7"/>
      <c r="AO174" s="4"/>
      <c r="AP174" s="4"/>
      <c r="AQ174" s="4"/>
    </row>
    <row r="175" spans="1:70" x14ac:dyDescent="0.2">
      <c r="A175" s="1">
        <v>44210</v>
      </c>
      <c r="B175" t="s">
        <v>212</v>
      </c>
      <c r="C175" t="s">
        <v>197</v>
      </c>
      <c r="D175">
        <v>140</v>
      </c>
      <c r="E175">
        <v>1</v>
      </c>
      <c r="F175">
        <v>1</v>
      </c>
      <c r="G175" t="s">
        <v>59</v>
      </c>
      <c r="H175" t="s">
        <v>60</v>
      </c>
      <c r="I175">
        <v>2.76E-2</v>
      </c>
      <c r="J175">
        <v>0.58199999999999996</v>
      </c>
      <c r="K175">
        <v>9.02</v>
      </c>
      <c r="L175" t="s">
        <v>61</v>
      </c>
      <c r="M175" t="s">
        <v>62</v>
      </c>
      <c r="N175">
        <v>0.30599999999999999</v>
      </c>
      <c r="O175">
        <v>4.5</v>
      </c>
      <c r="P175">
        <v>228</v>
      </c>
      <c r="R175" s="4">
        <v>1</v>
      </c>
      <c r="S175" s="4">
        <v>1</v>
      </c>
      <c r="T175" s="4"/>
      <c r="U175" s="4">
        <f t="shared" si="20"/>
        <v>9.02</v>
      </c>
      <c r="V175" s="4">
        <f t="shared" si="21"/>
        <v>9.02</v>
      </c>
      <c r="W175" s="4">
        <f t="shared" si="22"/>
        <v>9.02</v>
      </c>
      <c r="X175" s="5"/>
      <c r="Y175" s="5"/>
      <c r="Z175" s="7"/>
      <c r="AA175" s="7"/>
      <c r="AB175" s="7"/>
      <c r="AC175" s="7"/>
      <c r="AD175" s="4">
        <v>1</v>
      </c>
      <c r="AE175" s="4"/>
      <c r="AF175" s="4">
        <f t="shared" si="17"/>
        <v>228</v>
      </c>
      <c r="AG175" s="4">
        <f t="shared" si="18"/>
        <v>228</v>
      </c>
      <c r="AH175" s="4">
        <f t="shared" si="19"/>
        <v>228</v>
      </c>
      <c r="AI175" s="5"/>
      <c r="AJ175" s="5"/>
      <c r="AK175" s="7"/>
      <c r="AL175" s="7"/>
      <c r="AM175" s="7"/>
      <c r="AN175" s="7"/>
      <c r="AO175" s="4"/>
      <c r="AP175" s="4"/>
      <c r="AQ175" s="4"/>
    </row>
    <row r="176" spans="1:70" x14ac:dyDescent="0.2">
      <c r="A176" s="1">
        <v>44210</v>
      </c>
      <c r="B176" t="s">
        <v>212</v>
      </c>
      <c r="C176" t="s">
        <v>198</v>
      </c>
      <c r="D176">
        <v>141</v>
      </c>
      <c r="E176">
        <v>1</v>
      </c>
      <c r="F176">
        <v>1</v>
      </c>
      <c r="G176" t="s">
        <v>59</v>
      </c>
      <c r="H176" t="s">
        <v>60</v>
      </c>
      <c r="I176">
        <v>3.9899999999999998E-2</v>
      </c>
      <c r="J176">
        <v>0.94399999999999995</v>
      </c>
      <c r="K176">
        <v>20.6</v>
      </c>
      <c r="L176" t="s">
        <v>61</v>
      </c>
      <c r="M176" t="s">
        <v>62</v>
      </c>
      <c r="N176">
        <v>0.378</v>
      </c>
      <c r="O176">
        <v>5.5</v>
      </c>
      <c r="P176">
        <v>298</v>
      </c>
      <c r="R176" s="4">
        <v>1</v>
      </c>
      <c r="S176" s="4">
        <v>1</v>
      </c>
      <c r="T176" s="4"/>
      <c r="U176" s="4">
        <f t="shared" si="20"/>
        <v>20.6</v>
      </c>
      <c r="V176" s="4">
        <f t="shared" si="21"/>
        <v>20.6</v>
      </c>
      <c r="W176" s="4">
        <f t="shared" si="22"/>
        <v>20.6</v>
      </c>
      <c r="X176" s="5"/>
      <c r="Y176" s="5"/>
      <c r="Z176" s="7">
        <f>ABS(100*ABS(W176-W170)/AVERAGE(W176,W170))</f>
        <v>61.587301587301596</v>
      </c>
      <c r="AA176" s="7" t="str">
        <f>IF(W176&gt;10, (IF((AND(Z176&gt;=0,Z176&lt;=20)=TRUE),"PASS","FAIL")),(IF((AND(Z176&gt;=0,Z176&lt;=50)=TRUE),"PASS","FAIL")))</f>
        <v>FAIL</v>
      </c>
      <c r="AB176" s="7"/>
      <c r="AC176" s="7"/>
      <c r="AD176" s="4">
        <v>1</v>
      </c>
      <c r="AE176" s="4"/>
      <c r="AF176" s="4">
        <f t="shared" si="17"/>
        <v>298</v>
      </c>
      <c r="AG176" s="4">
        <f t="shared" si="18"/>
        <v>298</v>
      </c>
      <c r="AH176" s="4">
        <f t="shared" si="19"/>
        <v>298</v>
      </c>
      <c r="AI176" s="5"/>
      <c r="AJ176" s="5"/>
      <c r="AK176" s="7">
        <f>ABS(100*ABS(AH176-AH170)/AVERAGE(AH176,AH170))</f>
        <v>4.4596912521440819</v>
      </c>
      <c r="AL176" s="7" t="str">
        <f>IF(AH176&gt;10, (IF((AND(AK176&gt;=0,AK176&lt;=20)=TRUE),"PASS","FAIL")),(IF((AND(AK176&gt;=0,AK176&lt;=50)=TRUE),"PASS","FAIL")))</f>
        <v>PASS</v>
      </c>
      <c r="AM176" s="7"/>
      <c r="AN176" s="7"/>
      <c r="AO176" s="4"/>
      <c r="AP176" s="4"/>
      <c r="AQ176" s="4"/>
    </row>
    <row r="177" spans="1:70" x14ac:dyDescent="0.2">
      <c r="A177" s="1">
        <v>44210</v>
      </c>
      <c r="B177" t="s">
        <v>212</v>
      </c>
      <c r="C177" t="s">
        <v>199</v>
      </c>
      <c r="D177">
        <v>142</v>
      </c>
      <c r="E177">
        <v>1</v>
      </c>
      <c r="F177">
        <v>1</v>
      </c>
      <c r="G177" t="s">
        <v>59</v>
      </c>
      <c r="H177" t="s">
        <v>60</v>
      </c>
      <c r="I177">
        <v>6.2899999999999998E-2</v>
      </c>
      <c r="J177">
        <v>1.37</v>
      </c>
      <c r="K177">
        <v>34</v>
      </c>
      <c r="L177" t="s">
        <v>61</v>
      </c>
      <c r="M177" t="s">
        <v>62</v>
      </c>
      <c r="N177">
        <v>0.57199999999999995</v>
      </c>
      <c r="O177">
        <v>8.1999999999999993</v>
      </c>
      <c r="P177">
        <v>483</v>
      </c>
      <c r="R177" s="4">
        <v>1</v>
      </c>
      <c r="S177" s="4">
        <v>1</v>
      </c>
      <c r="T177" s="4"/>
      <c r="U177" s="4">
        <f t="shared" si="20"/>
        <v>34</v>
      </c>
      <c r="V177" s="4">
        <f t="shared" si="21"/>
        <v>34</v>
      </c>
      <c r="W177" s="4">
        <f t="shared" si="22"/>
        <v>34</v>
      </c>
      <c r="X177" s="5"/>
      <c r="Y177" s="5"/>
      <c r="Z177" s="7"/>
      <c r="AA177" s="7"/>
      <c r="AB177" s="7">
        <f>100*((W177*10250)-(W175*10000))/(1000*250)</f>
        <v>103.32</v>
      </c>
      <c r="AC177" s="7" t="str">
        <f>IF(W177&gt;30, (IF((AND(AB177&gt;=80,AB177&lt;=120)=TRUE),"PASS","FAIL")),(IF((AND(AB177&gt;=50,AB177&lt;=150)=TRUE),"PASS","FAIL")))</f>
        <v>PASS</v>
      </c>
      <c r="AD177" s="4">
        <v>1</v>
      </c>
      <c r="AE177" s="4"/>
      <c r="AF177" s="4">
        <f t="shared" si="17"/>
        <v>483</v>
      </c>
      <c r="AG177" s="4">
        <f t="shared" si="18"/>
        <v>483</v>
      </c>
      <c r="AH177" s="4">
        <f t="shared" si="19"/>
        <v>483</v>
      </c>
      <c r="AI177" s="5"/>
      <c r="AJ177" s="5"/>
      <c r="AK177" s="7"/>
      <c r="AL177" s="7"/>
      <c r="AM177" s="7">
        <f>100*((AH177*10250)-(AH175*10000))/(10000*250)</f>
        <v>106.83</v>
      </c>
      <c r="AN177" s="7" t="str">
        <f>IF(AH177&gt;30, (IF((AND(AM177&gt;=80,AM177&lt;=120)=TRUE),"PASS","FAIL")),(IF((AND(AM177&gt;=50,AM177&lt;=150)=TRUE),"PASS","FAIL")))</f>
        <v>PASS</v>
      </c>
      <c r="AO177" s="4"/>
      <c r="AP177" s="4"/>
      <c r="AQ177" s="4"/>
    </row>
    <row r="178" spans="1:70" x14ac:dyDescent="0.2">
      <c r="A178" s="1">
        <v>44210</v>
      </c>
      <c r="B178" t="s">
        <v>212</v>
      </c>
      <c r="C178" t="s">
        <v>52</v>
      </c>
      <c r="D178">
        <v>1</v>
      </c>
      <c r="E178">
        <v>1</v>
      </c>
      <c r="F178">
        <v>1</v>
      </c>
      <c r="G178" t="s">
        <v>59</v>
      </c>
      <c r="H178" t="s">
        <v>60</v>
      </c>
      <c r="I178">
        <v>0.28399999999999997</v>
      </c>
      <c r="J178">
        <v>5.21</v>
      </c>
      <c r="K178">
        <v>148</v>
      </c>
      <c r="L178" t="s">
        <v>61</v>
      </c>
      <c r="M178" t="s">
        <v>62</v>
      </c>
      <c r="N178">
        <v>1.77</v>
      </c>
      <c r="O178">
        <v>24.9</v>
      </c>
      <c r="P178">
        <v>1530</v>
      </c>
      <c r="R178" s="4">
        <v>1</v>
      </c>
      <c r="S178" s="4">
        <v>1</v>
      </c>
      <c r="T178" s="4"/>
      <c r="U178" s="4">
        <f t="shared" si="20"/>
        <v>148</v>
      </c>
      <c r="V178" s="4">
        <f t="shared" si="21"/>
        <v>148</v>
      </c>
      <c r="W178" s="4">
        <f t="shared" si="22"/>
        <v>148</v>
      </c>
      <c r="X178" s="5"/>
      <c r="Y178" s="5"/>
      <c r="Z178" s="7"/>
      <c r="AA178" s="7"/>
      <c r="AB178" s="4"/>
      <c r="AC178" s="4"/>
      <c r="AD178" s="4">
        <v>1</v>
      </c>
      <c r="AE178" s="4"/>
      <c r="AF178" s="4">
        <f t="shared" si="17"/>
        <v>1530</v>
      </c>
      <c r="AG178" s="4">
        <f t="shared" si="18"/>
        <v>1530</v>
      </c>
      <c r="AH178" s="4">
        <f t="shared" si="19"/>
        <v>1530</v>
      </c>
      <c r="AI178" s="4"/>
      <c r="AJ178" s="4"/>
      <c r="AK178" s="4"/>
      <c r="AL178" s="4"/>
      <c r="AM178" s="7"/>
      <c r="AN178" s="7"/>
      <c r="AO178" s="4"/>
      <c r="AP178" s="4"/>
      <c r="AQ178" s="4"/>
    </row>
    <row r="179" spans="1:70" x14ac:dyDescent="0.2">
      <c r="A179" s="1">
        <v>44210</v>
      </c>
      <c r="B179" t="s">
        <v>212</v>
      </c>
      <c r="C179" t="s">
        <v>53</v>
      </c>
      <c r="D179">
        <v>3</v>
      </c>
      <c r="E179">
        <v>1</v>
      </c>
      <c r="F179">
        <v>1</v>
      </c>
      <c r="G179" t="s">
        <v>59</v>
      </c>
      <c r="H179" t="s">
        <v>60</v>
      </c>
      <c r="I179">
        <v>0.20200000000000001</v>
      </c>
      <c r="J179">
        <v>3.89</v>
      </c>
      <c r="K179">
        <v>110</v>
      </c>
      <c r="L179" t="s">
        <v>61</v>
      </c>
      <c r="M179" t="s">
        <v>62</v>
      </c>
      <c r="N179">
        <v>1.08</v>
      </c>
      <c r="O179">
        <v>15.3</v>
      </c>
      <c r="P179">
        <v>952</v>
      </c>
      <c r="R179" s="4">
        <v>1</v>
      </c>
      <c r="S179" s="4">
        <v>1</v>
      </c>
      <c r="T179" s="4"/>
      <c r="U179" s="4">
        <f t="shared" si="20"/>
        <v>110</v>
      </c>
      <c r="V179" s="4">
        <f t="shared" si="21"/>
        <v>110</v>
      </c>
      <c r="W179" s="4">
        <f t="shared" si="22"/>
        <v>110</v>
      </c>
      <c r="X179" s="5"/>
      <c r="Y179" s="5"/>
      <c r="Z179" s="4"/>
      <c r="AA179" s="4"/>
      <c r="AB179" s="5"/>
      <c r="AC179" s="5"/>
      <c r="AD179" s="4">
        <v>1</v>
      </c>
      <c r="AE179" s="4"/>
      <c r="AF179" s="4">
        <f t="shared" si="17"/>
        <v>952</v>
      </c>
      <c r="AG179" s="4">
        <f t="shared" si="18"/>
        <v>952</v>
      </c>
      <c r="AH179" s="4">
        <f t="shared" si="19"/>
        <v>952</v>
      </c>
      <c r="AI179" s="5"/>
      <c r="AJ179" s="5"/>
      <c r="AK179" s="4"/>
      <c r="AL179" s="4"/>
      <c r="AM179" s="5"/>
      <c r="AN179" s="5"/>
      <c r="AO179" s="4"/>
      <c r="AP179" s="4"/>
      <c r="AQ179" s="4"/>
    </row>
    <row r="180" spans="1:70" x14ac:dyDescent="0.2">
      <c r="A180" s="1">
        <v>44210</v>
      </c>
      <c r="B180" t="s">
        <v>212</v>
      </c>
      <c r="C180" t="s">
        <v>54</v>
      </c>
      <c r="D180">
        <v>5</v>
      </c>
      <c r="E180">
        <v>1</v>
      </c>
      <c r="F180">
        <v>1</v>
      </c>
      <c r="G180" t="s">
        <v>59</v>
      </c>
      <c r="H180" t="s">
        <v>60</v>
      </c>
      <c r="I180">
        <v>9.3700000000000006E-2</v>
      </c>
      <c r="J180">
        <v>1.91</v>
      </c>
      <c r="K180">
        <v>50.7</v>
      </c>
      <c r="L180" t="s">
        <v>61</v>
      </c>
      <c r="M180" t="s">
        <v>62</v>
      </c>
      <c r="N180">
        <v>0.56999999999999995</v>
      </c>
      <c r="O180">
        <v>8.17</v>
      </c>
      <c r="P180">
        <v>482</v>
      </c>
      <c r="R180" s="4">
        <v>1</v>
      </c>
      <c r="S180" s="4">
        <v>1</v>
      </c>
      <c r="T180" s="4"/>
      <c r="U180" s="4">
        <f t="shared" si="20"/>
        <v>50.7</v>
      </c>
      <c r="V180" s="4">
        <f t="shared" si="21"/>
        <v>50.7</v>
      </c>
      <c r="W180" s="4">
        <f t="shared" si="22"/>
        <v>50.7</v>
      </c>
      <c r="X180" s="5"/>
      <c r="Y180" s="5"/>
      <c r="Z180" s="7"/>
      <c r="AA180" s="7"/>
      <c r="AB180" s="4"/>
      <c r="AC180" s="4"/>
      <c r="AD180" s="4">
        <v>1</v>
      </c>
      <c r="AE180" s="4"/>
      <c r="AF180" s="4">
        <f t="shared" si="17"/>
        <v>482</v>
      </c>
      <c r="AG180" s="4">
        <f t="shared" si="18"/>
        <v>482</v>
      </c>
      <c r="AH180" s="4">
        <f t="shared" si="19"/>
        <v>482</v>
      </c>
      <c r="AI180" s="5"/>
      <c r="AJ180" s="5"/>
      <c r="AO180" s="4"/>
      <c r="AP180" s="4"/>
      <c r="AQ180" s="4"/>
    </row>
    <row r="181" spans="1:70" x14ac:dyDescent="0.2">
      <c r="A181" s="1">
        <v>44210</v>
      </c>
      <c r="B181" t="s">
        <v>212</v>
      </c>
      <c r="C181" t="s">
        <v>51</v>
      </c>
      <c r="D181">
        <v>7</v>
      </c>
      <c r="E181">
        <v>1</v>
      </c>
      <c r="F181">
        <v>1</v>
      </c>
      <c r="G181" t="s">
        <v>59</v>
      </c>
      <c r="H181" t="s">
        <v>60</v>
      </c>
      <c r="I181">
        <v>4.7699999999999999E-2</v>
      </c>
      <c r="J181">
        <v>0.998</v>
      </c>
      <c r="K181">
        <v>22.3</v>
      </c>
      <c r="L181" t="s">
        <v>61</v>
      </c>
      <c r="M181" t="s">
        <v>62</v>
      </c>
      <c r="N181">
        <v>0.32</v>
      </c>
      <c r="O181">
        <v>4.66</v>
      </c>
      <c r="P181">
        <v>240</v>
      </c>
      <c r="R181" s="4">
        <v>1</v>
      </c>
      <c r="S181" s="4">
        <v>1</v>
      </c>
      <c r="T181" s="4"/>
      <c r="U181" s="4">
        <f t="shared" si="20"/>
        <v>22.3</v>
      </c>
      <c r="V181" s="4">
        <f t="shared" si="21"/>
        <v>22.3</v>
      </c>
      <c r="W181" s="4">
        <f t="shared" si="22"/>
        <v>22.3</v>
      </c>
      <c r="X181" s="5"/>
      <c r="Y181" s="5"/>
      <c r="Z181" s="4"/>
      <c r="AA181" s="4"/>
      <c r="AB181" s="5"/>
      <c r="AC181" s="5"/>
      <c r="AD181" s="4">
        <v>1</v>
      </c>
      <c r="AE181" s="4"/>
      <c r="AF181" s="4">
        <f t="shared" si="17"/>
        <v>240</v>
      </c>
      <c r="AG181" s="4">
        <f t="shared" si="18"/>
        <v>240</v>
      </c>
      <c r="AH181" s="4">
        <f t="shared" si="19"/>
        <v>240</v>
      </c>
      <c r="AO181" s="4"/>
      <c r="AP181" s="4"/>
      <c r="AQ181" s="4"/>
    </row>
    <row r="182" spans="1:70" x14ac:dyDescent="0.2">
      <c r="A182" s="1">
        <v>44210</v>
      </c>
      <c r="B182" t="s">
        <v>212</v>
      </c>
      <c r="C182" t="s">
        <v>55</v>
      </c>
      <c r="D182">
        <v>9</v>
      </c>
      <c r="E182">
        <v>1</v>
      </c>
      <c r="F182">
        <v>1</v>
      </c>
      <c r="G182" t="s">
        <v>59</v>
      </c>
      <c r="H182" t="s">
        <v>60</v>
      </c>
      <c r="I182">
        <v>3.1699999999999999E-2</v>
      </c>
      <c r="J182">
        <v>0.68700000000000006</v>
      </c>
      <c r="K182">
        <v>12.4</v>
      </c>
      <c r="L182" t="s">
        <v>61</v>
      </c>
      <c r="M182" t="s">
        <v>62</v>
      </c>
      <c r="N182">
        <v>0.18099999999999999</v>
      </c>
      <c r="O182">
        <v>2.73</v>
      </c>
      <c r="P182">
        <v>104</v>
      </c>
      <c r="R182" s="4">
        <v>1</v>
      </c>
      <c r="S182" s="4">
        <v>1</v>
      </c>
      <c r="T182" s="4"/>
      <c r="U182" s="4">
        <f t="shared" si="20"/>
        <v>12.4</v>
      </c>
      <c r="V182" s="4">
        <f t="shared" si="21"/>
        <v>12.4</v>
      </c>
      <c r="W182" s="4">
        <f t="shared" si="22"/>
        <v>12.4</v>
      </c>
      <c r="X182" s="5"/>
      <c r="Y182" s="5"/>
      <c r="Z182" s="4"/>
      <c r="AA182" s="4"/>
      <c r="AB182" s="5"/>
      <c r="AC182" s="5"/>
      <c r="AD182" s="4">
        <v>1</v>
      </c>
      <c r="AE182" s="4"/>
      <c r="AF182" s="4">
        <f t="shared" si="17"/>
        <v>104</v>
      </c>
      <c r="AG182" s="4">
        <f t="shared" si="18"/>
        <v>104</v>
      </c>
      <c r="AH182" s="4">
        <f t="shared" si="19"/>
        <v>104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2">
      <c r="A183" s="1">
        <v>44210</v>
      </c>
      <c r="B183" t="s">
        <v>212</v>
      </c>
      <c r="C183" t="s">
        <v>56</v>
      </c>
      <c r="D183">
        <v>11</v>
      </c>
      <c r="E183">
        <v>1</v>
      </c>
      <c r="F183">
        <v>1</v>
      </c>
      <c r="G183" t="s">
        <v>59</v>
      </c>
      <c r="H183" t="s">
        <v>60</v>
      </c>
      <c r="I183">
        <v>2.46E-2</v>
      </c>
      <c r="J183">
        <v>0.46</v>
      </c>
      <c r="K183">
        <v>5.09</v>
      </c>
      <c r="L183" t="s">
        <v>61</v>
      </c>
      <c r="M183" t="s">
        <v>62</v>
      </c>
      <c r="N183">
        <v>0.14399999999999999</v>
      </c>
      <c r="O183">
        <v>2.19</v>
      </c>
      <c r="P183">
        <v>64.900000000000006</v>
      </c>
      <c r="R183" s="4">
        <v>1</v>
      </c>
      <c r="S183" s="4">
        <v>1</v>
      </c>
      <c r="T183" s="4"/>
      <c r="U183" s="4">
        <f t="shared" si="20"/>
        <v>5.09</v>
      </c>
      <c r="V183" s="4">
        <f t="shared" si="21"/>
        <v>5.09</v>
      </c>
      <c r="W183" s="4">
        <f t="shared" si="22"/>
        <v>5.09</v>
      </c>
      <c r="AD183" s="4">
        <v>1</v>
      </c>
      <c r="AE183" s="4"/>
      <c r="AF183" s="4">
        <f t="shared" si="17"/>
        <v>64.900000000000006</v>
      </c>
      <c r="AG183" s="4">
        <f t="shared" si="18"/>
        <v>64.900000000000006</v>
      </c>
      <c r="AH183" s="4">
        <f t="shared" si="19"/>
        <v>64.900000000000006</v>
      </c>
      <c r="AK183" s="7"/>
      <c r="AL183" s="7"/>
      <c r="AM183" s="7"/>
      <c r="AN183" s="7"/>
      <c r="AO183" s="4"/>
      <c r="AP183" s="4"/>
      <c r="AQ183" s="4"/>
    </row>
    <row r="184" spans="1:70" x14ac:dyDescent="0.2">
      <c r="A184" s="1">
        <v>44210</v>
      </c>
      <c r="B184" t="s">
        <v>212</v>
      </c>
      <c r="C184" t="s">
        <v>57</v>
      </c>
      <c r="D184">
        <v>13</v>
      </c>
      <c r="E184">
        <v>1</v>
      </c>
      <c r="F184">
        <v>1</v>
      </c>
      <c r="G184" t="s">
        <v>59</v>
      </c>
      <c r="H184" t="s">
        <v>60</v>
      </c>
      <c r="I184">
        <v>2.75E-2</v>
      </c>
      <c r="J184">
        <v>0.436</v>
      </c>
      <c r="K184">
        <v>4.32</v>
      </c>
      <c r="L184" t="s">
        <v>61</v>
      </c>
      <c r="M184" t="s">
        <v>62</v>
      </c>
      <c r="N184">
        <v>0.104</v>
      </c>
      <c r="O184">
        <v>1.62</v>
      </c>
      <c r="P184">
        <v>23.8</v>
      </c>
      <c r="R184" s="4">
        <v>1</v>
      </c>
      <c r="S184" s="4">
        <v>1</v>
      </c>
      <c r="T184" s="4"/>
      <c r="U184" s="4">
        <f t="shared" si="20"/>
        <v>4.32</v>
      </c>
      <c r="V184" s="4">
        <f t="shared" si="21"/>
        <v>4.32</v>
      </c>
      <c r="W184" s="4">
        <f t="shared" si="22"/>
        <v>4.32</v>
      </c>
      <c r="AD184" s="4">
        <v>1</v>
      </c>
      <c r="AE184" s="4"/>
      <c r="AF184" s="4">
        <f t="shared" si="17"/>
        <v>23.8</v>
      </c>
      <c r="AG184" s="4">
        <f t="shared" si="18"/>
        <v>23.8</v>
      </c>
      <c r="AH184" s="4">
        <f t="shared" si="19"/>
        <v>23.8</v>
      </c>
      <c r="AI184" s="5"/>
      <c r="AJ184" s="5"/>
      <c r="AK184" s="7"/>
      <c r="AL184" s="7"/>
      <c r="AM184" s="4"/>
      <c r="AN184" s="4"/>
      <c r="AO184" s="4"/>
      <c r="AP184" s="4"/>
      <c r="AQ184" s="4"/>
    </row>
    <row r="185" spans="1:70" x14ac:dyDescent="0.2">
      <c r="A185" s="1">
        <v>44210</v>
      </c>
      <c r="B185" t="s">
        <v>212</v>
      </c>
      <c r="C185" t="s">
        <v>58</v>
      </c>
      <c r="D185">
        <v>15</v>
      </c>
      <c r="E185">
        <v>1</v>
      </c>
      <c r="F185">
        <v>1</v>
      </c>
      <c r="G185" t="s">
        <v>59</v>
      </c>
      <c r="H185" t="s">
        <v>60</v>
      </c>
      <c r="I185">
        <v>1.8800000000000001E-2</v>
      </c>
      <c r="J185">
        <v>0.314</v>
      </c>
      <c r="K185">
        <v>0.40100000000000002</v>
      </c>
      <c r="L185" t="s">
        <v>61</v>
      </c>
      <c r="M185" t="s">
        <v>62</v>
      </c>
      <c r="N185">
        <v>8.3599999999999994E-2</v>
      </c>
      <c r="O185">
        <v>1.32</v>
      </c>
      <c r="P185">
        <v>2.2599999999999998</v>
      </c>
      <c r="Q185" s="4"/>
      <c r="R185" s="4">
        <v>1</v>
      </c>
      <c r="S185" s="4">
        <v>1</v>
      </c>
      <c r="T185" s="4"/>
      <c r="U185" s="4">
        <f t="shared" si="20"/>
        <v>0.40100000000000002</v>
      </c>
      <c r="V185" s="4">
        <f t="shared" si="21"/>
        <v>0.40100000000000002</v>
      </c>
      <c r="W185" s="4">
        <f t="shared" si="22"/>
        <v>0.40100000000000002</v>
      </c>
      <c r="AD185" s="4">
        <v>1</v>
      </c>
      <c r="AE185" s="4"/>
      <c r="AF185" s="4">
        <f t="shared" si="17"/>
        <v>2.2599999999999998</v>
      </c>
      <c r="AG185" s="4">
        <f t="shared" si="18"/>
        <v>2.2599999999999998</v>
      </c>
      <c r="AH185" s="4">
        <f t="shared" si="19"/>
        <v>2.2599999999999998</v>
      </c>
      <c r="AK185" s="7"/>
      <c r="AL185" s="7"/>
      <c r="AM185" s="7"/>
      <c r="AN185" s="7"/>
      <c r="AO185" s="4"/>
      <c r="AP185" s="4"/>
      <c r="AQ185" s="4"/>
    </row>
    <row r="186" spans="1:70" x14ac:dyDescent="0.2">
      <c r="A186" s="1">
        <v>44210</v>
      </c>
      <c r="B186" t="s">
        <v>212</v>
      </c>
      <c r="C186" t="s">
        <v>102</v>
      </c>
      <c r="D186" t="s">
        <v>12</v>
      </c>
      <c r="E186">
        <v>1</v>
      </c>
      <c r="F186">
        <v>1</v>
      </c>
      <c r="G186" t="s">
        <v>59</v>
      </c>
      <c r="H186" t="s">
        <v>60</v>
      </c>
      <c r="I186">
        <v>0.127</v>
      </c>
      <c r="J186">
        <v>1.53</v>
      </c>
      <c r="K186">
        <v>39</v>
      </c>
      <c r="L186" t="s">
        <v>61</v>
      </c>
      <c r="M186" t="s">
        <v>62</v>
      </c>
      <c r="N186">
        <v>1.59</v>
      </c>
      <c r="O186">
        <v>22.8</v>
      </c>
      <c r="P186">
        <v>1410</v>
      </c>
      <c r="Q186" s="4">
        <f>100*O186/O187</f>
        <v>101.33333333333333</v>
      </c>
      <c r="R186" s="4">
        <v>1</v>
      </c>
      <c r="S186" s="4">
        <v>1</v>
      </c>
      <c r="T186" s="4"/>
      <c r="U186" s="4">
        <f t="shared" si="20"/>
        <v>39</v>
      </c>
      <c r="V186" s="4">
        <f t="shared" si="21"/>
        <v>39</v>
      </c>
      <c r="W186" s="4">
        <f t="shared" si="22"/>
        <v>39</v>
      </c>
      <c r="Z186" s="7"/>
      <c r="AA186" s="7"/>
      <c r="AD186" s="4">
        <v>1</v>
      </c>
      <c r="AE186" s="4"/>
      <c r="AF186" s="4">
        <f t="shared" si="17"/>
        <v>1410</v>
      </c>
      <c r="AG186" s="4">
        <f t="shared" si="18"/>
        <v>1410</v>
      </c>
      <c r="AH186" s="4">
        <f t="shared" si="19"/>
        <v>1410</v>
      </c>
      <c r="AI186" s="5"/>
      <c r="AJ186" s="5"/>
      <c r="AK186" s="7"/>
      <c r="AL186" s="7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 x14ac:dyDescent="0.2">
      <c r="A187" s="1">
        <v>44210</v>
      </c>
      <c r="B187" t="s">
        <v>212</v>
      </c>
      <c r="C187" t="s">
        <v>103</v>
      </c>
      <c r="D187" t="s">
        <v>13</v>
      </c>
      <c r="E187">
        <v>1</v>
      </c>
      <c r="F187">
        <v>1</v>
      </c>
      <c r="G187" t="s">
        <v>59</v>
      </c>
      <c r="H187" t="s">
        <v>60</v>
      </c>
      <c r="I187">
        <v>2.93</v>
      </c>
      <c r="J187">
        <v>50.4</v>
      </c>
      <c r="K187">
        <v>485</v>
      </c>
      <c r="L187" t="s">
        <v>61</v>
      </c>
      <c r="M187" t="s">
        <v>62</v>
      </c>
      <c r="N187">
        <v>1.58</v>
      </c>
      <c r="O187">
        <v>22.5</v>
      </c>
      <c r="P187">
        <v>1390</v>
      </c>
      <c r="Q187" s="4"/>
      <c r="R187" s="4">
        <v>1</v>
      </c>
      <c r="S187" s="4">
        <v>1</v>
      </c>
      <c r="T187" s="4"/>
      <c r="U187" s="4">
        <f t="shared" si="20"/>
        <v>485</v>
      </c>
      <c r="V187" s="4">
        <f t="shared" si="21"/>
        <v>485</v>
      </c>
      <c r="W187" s="4">
        <f t="shared" si="22"/>
        <v>485</v>
      </c>
      <c r="X187" s="5"/>
      <c r="Y187" s="5"/>
      <c r="AB187" s="7"/>
      <c r="AC187" s="7"/>
      <c r="AD187" s="4">
        <v>1</v>
      </c>
      <c r="AE187" s="4"/>
      <c r="AF187" s="4">
        <f t="shared" si="17"/>
        <v>1390</v>
      </c>
      <c r="AG187" s="4">
        <f t="shared" si="18"/>
        <v>1390</v>
      </c>
      <c r="AH187" s="4">
        <f t="shared" si="19"/>
        <v>1390</v>
      </c>
      <c r="AI187" s="5"/>
      <c r="AJ187" s="5"/>
      <c r="AK187" s="4"/>
      <c r="AL187" s="4"/>
      <c r="AM187" s="5"/>
      <c r="AN187" s="5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2">
      <c r="A188" s="1">
        <v>44210</v>
      </c>
      <c r="B188" t="s">
        <v>212</v>
      </c>
      <c r="C188" t="s">
        <v>200</v>
      </c>
      <c r="D188">
        <v>143</v>
      </c>
      <c r="E188">
        <v>1</v>
      </c>
      <c r="F188">
        <v>1</v>
      </c>
      <c r="G188" t="s">
        <v>59</v>
      </c>
      <c r="H188" t="s">
        <v>60</v>
      </c>
      <c r="I188">
        <v>6.4100000000000004E-2</v>
      </c>
      <c r="J188">
        <v>1.37</v>
      </c>
      <c r="K188">
        <v>34</v>
      </c>
      <c r="L188" t="s">
        <v>61</v>
      </c>
      <c r="M188" t="s">
        <v>62</v>
      </c>
      <c r="N188">
        <v>0.442</v>
      </c>
      <c r="O188">
        <v>6.34</v>
      </c>
      <c r="P188">
        <v>356</v>
      </c>
      <c r="R188" s="4">
        <v>1</v>
      </c>
      <c r="S188" s="4">
        <v>1</v>
      </c>
      <c r="T188" s="4"/>
      <c r="U188" s="4">
        <f t="shared" si="20"/>
        <v>34</v>
      </c>
      <c r="V188" s="4">
        <f t="shared" si="21"/>
        <v>34</v>
      </c>
      <c r="W188" s="4">
        <f t="shared" si="22"/>
        <v>34</v>
      </c>
      <c r="X188" s="5"/>
      <c r="Y188" s="5"/>
      <c r="AD188" s="4">
        <v>1</v>
      </c>
      <c r="AE188" s="4"/>
      <c r="AF188" s="4">
        <f t="shared" si="17"/>
        <v>356</v>
      </c>
      <c r="AG188" s="4">
        <f t="shared" si="18"/>
        <v>356</v>
      </c>
      <c r="AH188" s="4">
        <f t="shared" si="19"/>
        <v>356</v>
      </c>
      <c r="AI188" s="5"/>
      <c r="AJ188" s="5"/>
      <c r="AM188" s="7"/>
      <c r="AN188" s="7"/>
      <c r="AO188" s="4"/>
      <c r="AP188" s="4"/>
      <c r="AQ188" s="4"/>
    </row>
    <row r="189" spans="1:70" x14ac:dyDescent="0.2">
      <c r="A189" s="1">
        <v>44210</v>
      </c>
      <c r="B189" t="s">
        <v>212</v>
      </c>
      <c r="C189" t="s">
        <v>201</v>
      </c>
      <c r="D189">
        <v>144</v>
      </c>
      <c r="E189">
        <v>1</v>
      </c>
      <c r="F189">
        <v>1</v>
      </c>
      <c r="G189" t="s">
        <v>59</v>
      </c>
      <c r="H189" t="s">
        <v>60</v>
      </c>
      <c r="I189">
        <v>3.78E-2</v>
      </c>
      <c r="J189">
        <v>0.86599999999999999</v>
      </c>
      <c r="K189">
        <v>18.100000000000001</v>
      </c>
      <c r="L189" t="s">
        <v>61</v>
      </c>
      <c r="M189" t="s">
        <v>62</v>
      </c>
      <c r="N189">
        <v>0.29099999999999998</v>
      </c>
      <c r="O189">
        <v>4.25</v>
      </c>
      <c r="P189">
        <v>211</v>
      </c>
      <c r="R189" s="4">
        <v>1</v>
      </c>
      <c r="S189" s="4">
        <v>1</v>
      </c>
      <c r="T189" s="4"/>
      <c r="U189" s="4">
        <f t="shared" si="20"/>
        <v>18.100000000000001</v>
      </c>
      <c r="V189" s="4">
        <f t="shared" si="21"/>
        <v>18.100000000000001</v>
      </c>
      <c r="W189" s="4">
        <f t="shared" si="22"/>
        <v>18.100000000000001</v>
      </c>
      <c r="X189" s="5"/>
      <c r="Y189" s="5"/>
      <c r="Z189" s="7"/>
      <c r="AA189" s="7"/>
      <c r="AB189" s="4"/>
      <c r="AC189" s="4"/>
      <c r="AD189" s="4">
        <v>1</v>
      </c>
      <c r="AE189" s="4"/>
      <c r="AF189" s="4">
        <f t="shared" si="17"/>
        <v>211</v>
      </c>
      <c r="AG189" s="4">
        <f t="shared" si="18"/>
        <v>211</v>
      </c>
      <c r="AH189" s="4">
        <f t="shared" si="19"/>
        <v>211</v>
      </c>
      <c r="AK189" s="7"/>
      <c r="AL189" s="7"/>
      <c r="AO189" s="4"/>
      <c r="AP189" s="4"/>
      <c r="AQ189" s="4"/>
    </row>
    <row r="190" spans="1:70" x14ac:dyDescent="0.2">
      <c r="A190" s="1">
        <v>44210</v>
      </c>
      <c r="B190" t="s">
        <v>212</v>
      </c>
      <c r="C190" t="s">
        <v>202</v>
      </c>
      <c r="D190">
        <v>145</v>
      </c>
      <c r="E190">
        <v>1</v>
      </c>
      <c r="F190">
        <v>1</v>
      </c>
      <c r="G190" t="s">
        <v>59</v>
      </c>
      <c r="H190" t="s">
        <v>60</v>
      </c>
      <c r="I190">
        <v>0.159</v>
      </c>
      <c r="J190">
        <v>3.21</v>
      </c>
      <c r="K190">
        <v>90.2</v>
      </c>
      <c r="L190" t="s">
        <v>61</v>
      </c>
      <c r="M190" t="s">
        <v>62</v>
      </c>
      <c r="N190">
        <v>0.75800000000000001</v>
      </c>
      <c r="O190">
        <v>10.8</v>
      </c>
      <c r="P190">
        <v>655</v>
      </c>
      <c r="R190" s="4">
        <v>1</v>
      </c>
      <c r="S190" s="4">
        <v>1</v>
      </c>
      <c r="T190" s="4"/>
      <c r="U190" s="4">
        <f t="shared" si="20"/>
        <v>90.2</v>
      </c>
      <c r="V190" s="4">
        <f t="shared" si="21"/>
        <v>90.2</v>
      </c>
      <c r="W190" s="4">
        <f t="shared" si="22"/>
        <v>90.2</v>
      </c>
      <c r="X190" s="5"/>
      <c r="Y190" s="5"/>
      <c r="Z190" s="7"/>
      <c r="AA190" s="7"/>
      <c r="AB190" s="7"/>
      <c r="AC190" s="7"/>
      <c r="AD190" s="4">
        <v>1</v>
      </c>
      <c r="AE190" s="4"/>
      <c r="AF190" s="4">
        <f t="shared" si="17"/>
        <v>655</v>
      </c>
      <c r="AG190" s="4">
        <f t="shared" si="18"/>
        <v>655</v>
      </c>
      <c r="AH190" s="4">
        <f t="shared" si="19"/>
        <v>655</v>
      </c>
      <c r="AK190" s="7"/>
      <c r="AL190" s="7"/>
      <c r="AO190" s="4"/>
      <c r="AP190" s="4"/>
      <c r="AQ190" s="4"/>
    </row>
    <row r="191" spans="1:70" x14ac:dyDescent="0.2">
      <c r="A191" s="1">
        <v>44210</v>
      </c>
      <c r="B191" t="s">
        <v>212</v>
      </c>
      <c r="C191" t="s">
        <v>203</v>
      </c>
      <c r="D191">
        <v>146</v>
      </c>
      <c r="E191">
        <v>1</v>
      </c>
      <c r="F191">
        <v>1</v>
      </c>
      <c r="G191" t="s">
        <v>59</v>
      </c>
      <c r="H191" t="s">
        <v>60</v>
      </c>
      <c r="I191">
        <v>0.08</v>
      </c>
      <c r="J191">
        <v>1.79</v>
      </c>
      <c r="K191">
        <v>47.1</v>
      </c>
      <c r="L191" t="s">
        <v>61</v>
      </c>
      <c r="M191" t="s">
        <v>62</v>
      </c>
      <c r="N191">
        <v>1.34</v>
      </c>
      <c r="O191">
        <v>18.899999999999999</v>
      </c>
      <c r="P191">
        <v>1170</v>
      </c>
      <c r="R191" s="4">
        <v>1</v>
      </c>
      <c r="S191" s="4">
        <v>1</v>
      </c>
      <c r="T191" s="4"/>
      <c r="U191" s="4">
        <f t="shared" si="20"/>
        <v>47.1</v>
      </c>
      <c r="V191" s="4">
        <f t="shared" si="21"/>
        <v>47.1</v>
      </c>
      <c r="W191" s="4">
        <f t="shared" si="22"/>
        <v>47.1</v>
      </c>
      <c r="X191" s="5"/>
      <c r="Y191" s="5"/>
      <c r="Z191" s="7"/>
      <c r="AA191" s="7"/>
      <c r="AB191" s="7"/>
      <c r="AC191" s="7"/>
      <c r="AD191" s="4">
        <v>1</v>
      </c>
      <c r="AE191" s="4"/>
      <c r="AF191" s="4">
        <f t="shared" si="17"/>
        <v>1170</v>
      </c>
      <c r="AG191" s="4">
        <f t="shared" si="18"/>
        <v>1170</v>
      </c>
      <c r="AH191" s="4">
        <f t="shared" si="19"/>
        <v>1170</v>
      </c>
      <c r="AI191" s="5"/>
      <c r="AJ191" s="5"/>
      <c r="AM191" s="7"/>
      <c r="AN191" s="7"/>
      <c r="AO191" s="4"/>
      <c r="AP191" s="4"/>
      <c r="AQ191" s="4"/>
    </row>
    <row r="192" spans="1:70" x14ac:dyDescent="0.2">
      <c r="A192" s="1">
        <v>44210</v>
      </c>
      <c r="B192" t="s">
        <v>212</v>
      </c>
      <c r="C192" t="s">
        <v>204</v>
      </c>
      <c r="D192">
        <v>147</v>
      </c>
      <c r="E192">
        <v>1</v>
      </c>
      <c r="F192">
        <v>1</v>
      </c>
      <c r="G192" t="s">
        <v>59</v>
      </c>
      <c r="H192" t="s">
        <v>60</v>
      </c>
      <c r="I192">
        <v>4.4699999999999997E-2</v>
      </c>
      <c r="J192">
        <v>0.99199999999999999</v>
      </c>
      <c r="K192">
        <v>22.1</v>
      </c>
      <c r="L192" t="s">
        <v>61</v>
      </c>
      <c r="M192" t="s">
        <v>62</v>
      </c>
      <c r="N192">
        <v>0.41699999999999998</v>
      </c>
      <c r="O192">
        <v>5.99</v>
      </c>
      <c r="P192">
        <v>332</v>
      </c>
      <c r="R192" s="4">
        <v>1</v>
      </c>
      <c r="S192" s="4">
        <v>1</v>
      </c>
      <c r="T192" s="4"/>
      <c r="U192" s="4">
        <f t="shared" si="20"/>
        <v>22.1</v>
      </c>
      <c r="V192" s="4">
        <f t="shared" si="21"/>
        <v>22.1</v>
      </c>
      <c r="W192" s="4">
        <f t="shared" si="22"/>
        <v>22.1</v>
      </c>
      <c r="X192" s="5"/>
      <c r="Y192" s="5"/>
      <c r="Z192" s="7"/>
      <c r="AA192" s="7"/>
      <c r="AB192" s="7"/>
      <c r="AC192" s="7"/>
      <c r="AD192" s="4">
        <v>1</v>
      </c>
      <c r="AE192" s="4"/>
      <c r="AF192" s="4">
        <f t="shared" si="17"/>
        <v>332</v>
      </c>
      <c r="AG192" s="4">
        <f t="shared" si="18"/>
        <v>332</v>
      </c>
      <c r="AH192" s="4">
        <f t="shared" si="19"/>
        <v>332</v>
      </c>
      <c r="AM192" s="7"/>
      <c r="AN192" s="7"/>
      <c r="AO192" s="4"/>
      <c r="AP192" s="4"/>
      <c r="AQ192" s="4"/>
    </row>
    <row r="193" spans="1:70" x14ac:dyDescent="0.2">
      <c r="A193" s="1">
        <v>44210</v>
      </c>
      <c r="B193" t="s">
        <v>212</v>
      </c>
      <c r="C193" t="s">
        <v>205</v>
      </c>
      <c r="D193">
        <v>148</v>
      </c>
      <c r="E193">
        <v>1</v>
      </c>
      <c r="F193">
        <v>1</v>
      </c>
      <c r="G193" t="s">
        <v>59</v>
      </c>
      <c r="H193" t="s">
        <v>60</v>
      </c>
      <c r="I193">
        <v>0.248</v>
      </c>
      <c r="J193">
        <v>4.6100000000000003</v>
      </c>
      <c r="K193">
        <v>131</v>
      </c>
      <c r="L193" t="s">
        <v>61</v>
      </c>
      <c r="M193" t="s">
        <v>62</v>
      </c>
      <c r="N193">
        <v>0.94399999999999995</v>
      </c>
      <c r="O193">
        <v>13.3</v>
      </c>
      <c r="P193">
        <v>822</v>
      </c>
      <c r="R193" s="4">
        <v>1</v>
      </c>
      <c r="S193" s="4">
        <v>1</v>
      </c>
      <c r="T193" s="4"/>
      <c r="U193" s="4">
        <f t="shared" si="20"/>
        <v>131</v>
      </c>
      <c r="V193" s="4">
        <f t="shared" si="21"/>
        <v>131</v>
      </c>
      <c r="W193" s="4">
        <f t="shared" si="22"/>
        <v>131</v>
      </c>
      <c r="X193" s="4"/>
      <c r="Y193" s="4"/>
      <c r="Z193" s="4"/>
      <c r="AA193" s="4"/>
      <c r="AB193" s="5"/>
      <c r="AC193" s="5"/>
      <c r="AD193" s="4">
        <v>1</v>
      </c>
      <c r="AE193" s="4"/>
      <c r="AF193" s="4">
        <f t="shared" si="17"/>
        <v>822</v>
      </c>
      <c r="AG193" s="4">
        <f t="shared" si="18"/>
        <v>822</v>
      </c>
      <c r="AH193" s="4">
        <f t="shared" si="19"/>
        <v>822</v>
      </c>
      <c r="AI193" s="5"/>
      <c r="AJ193" s="5"/>
      <c r="AK193" s="7"/>
      <c r="AL193" s="7"/>
      <c r="AM193" s="4"/>
      <c r="AN193" s="4"/>
      <c r="AO193" s="4"/>
      <c r="AP193" s="4"/>
      <c r="AQ193" s="4"/>
    </row>
    <row r="194" spans="1:70" x14ac:dyDescent="0.2">
      <c r="A194" s="1">
        <v>44210</v>
      </c>
      <c r="B194" t="s">
        <v>212</v>
      </c>
      <c r="C194" t="s">
        <v>206</v>
      </c>
      <c r="D194">
        <v>149</v>
      </c>
      <c r="E194">
        <v>1</v>
      </c>
      <c r="F194">
        <v>1</v>
      </c>
      <c r="G194" t="s">
        <v>59</v>
      </c>
      <c r="H194" t="s">
        <v>60</v>
      </c>
      <c r="I194">
        <v>6.3200000000000006E-2</v>
      </c>
      <c r="J194">
        <v>1.38</v>
      </c>
      <c r="K194">
        <v>34.200000000000003</v>
      </c>
      <c r="L194" t="s">
        <v>61</v>
      </c>
      <c r="M194" t="s">
        <v>62</v>
      </c>
      <c r="N194">
        <v>2.5299999999999998</v>
      </c>
      <c r="O194">
        <v>35.4</v>
      </c>
      <c r="P194">
        <v>2100</v>
      </c>
      <c r="R194" s="4">
        <v>1</v>
      </c>
      <c r="S194" s="4">
        <v>1</v>
      </c>
      <c r="T194" s="4"/>
      <c r="U194" s="4">
        <f t="shared" si="20"/>
        <v>34.200000000000003</v>
      </c>
      <c r="V194" s="4">
        <f t="shared" si="21"/>
        <v>34.200000000000003</v>
      </c>
      <c r="W194" s="4">
        <f t="shared" si="22"/>
        <v>34.200000000000003</v>
      </c>
      <c r="X194" s="5"/>
      <c r="Y194" s="5"/>
      <c r="Z194" s="4"/>
      <c r="AA194" s="4"/>
      <c r="AB194" s="5"/>
      <c r="AC194" s="5"/>
      <c r="AD194" s="4">
        <v>1</v>
      </c>
      <c r="AE194" s="4"/>
      <c r="AF194" s="4">
        <f t="shared" si="17"/>
        <v>2100</v>
      </c>
      <c r="AG194" s="4">
        <f t="shared" si="18"/>
        <v>2100</v>
      </c>
      <c r="AH194" s="4">
        <f t="shared" si="19"/>
        <v>2100</v>
      </c>
      <c r="AI194" s="5"/>
      <c r="AJ194" s="5"/>
      <c r="AK194" s="4"/>
      <c r="AL194" s="4"/>
      <c r="AM194" s="7"/>
      <c r="AN194" s="7"/>
      <c r="AO194" s="4"/>
      <c r="AP194" s="4"/>
      <c r="AQ194" s="4"/>
    </row>
    <row r="195" spans="1:70" x14ac:dyDescent="0.2">
      <c r="A195" s="1">
        <v>44210</v>
      </c>
      <c r="B195" t="s">
        <v>212</v>
      </c>
      <c r="C195" t="s">
        <v>207</v>
      </c>
      <c r="D195">
        <v>150</v>
      </c>
      <c r="E195">
        <v>1</v>
      </c>
      <c r="F195">
        <v>1</v>
      </c>
      <c r="G195" t="s">
        <v>59</v>
      </c>
      <c r="H195" t="s">
        <v>60</v>
      </c>
      <c r="I195">
        <v>7.2300000000000003E-2</v>
      </c>
      <c r="J195">
        <v>1.53</v>
      </c>
      <c r="K195">
        <v>38.9</v>
      </c>
      <c r="L195" t="s">
        <v>61</v>
      </c>
      <c r="M195" t="s">
        <v>62</v>
      </c>
      <c r="N195">
        <v>0.54100000000000004</v>
      </c>
      <c r="O195">
        <v>7.73</v>
      </c>
      <c r="P195">
        <v>452</v>
      </c>
      <c r="R195" s="4">
        <v>1</v>
      </c>
      <c r="S195" s="4">
        <v>1</v>
      </c>
      <c r="T195" s="4"/>
      <c r="U195" s="4">
        <f t="shared" si="20"/>
        <v>38.9</v>
      </c>
      <c r="V195" s="4">
        <f t="shared" si="21"/>
        <v>38.9</v>
      </c>
      <c r="W195" s="4">
        <f t="shared" si="22"/>
        <v>38.9</v>
      </c>
      <c r="X195" s="5"/>
      <c r="Y195" s="5"/>
      <c r="Z195" s="4"/>
      <c r="AA195" s="4"/>
      <c r="AB195" s="5"/>
      <c r="AC195" s="5"/>
      <c r="AD195" s="4">
        <v>1</v>
      </c>
      <c r="AE195" s="4"/>
      <c r="AF195" s="4">
        <f t="shared" ref="AF195:AF242" si="23">P195</f>
        <v>452</v>
      </c>
      <c r="AG195" s="4">
        <f t="shared" si="18"/>
        <v>452</v>
      </c>
      <c r="AH195" s="4">
        <f t="shared" si="19"/>
        <v>452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2">
      <c r="A196" s="1">
        <v>44210</v>
      </c>
      <c r="B196" t="s">
        <v>212</v>
      </c>
      <c r="C196" t="s">
        <v>208</v>
      </c>
      <c r="D196">
        <v>151</v>
      </c>
      <c r="E196">
        <v>1</v>
      </c>
      <c r="F196">
        <v>1</v>
      </c>
      <c r="G196" t="s">
        <v>59</v>
      </c>
      <c r="H196" t="s">
        <v>60</v>
      </c>
      <c r="I196">
        <v>5.8500000000000003E-2</v>
      </c>
      <c r="J196">
        <v>1.34</v>
      </c>
      <c r="K196">
        <v>33.200000000000003</v>
      </c>
      <c r="L196" t="s">
        <v>61</v>
      </c>
      <c r="M196" t="s">
        <v>62</v>
      </c>
      <c r="N196">
        <v>0.439</v>
      </c>
      <c r="O196">
        <v>6.31</v>
      </c>
      <c r="P196">
        <v>354</v>
      </c>
      <c r="R196" s="4">
        <v>1</v>
      </c>
      <c r="S196" s="4">
        <v>1</v>
      </c>
      <c r="T196" s="4"/>
      <c r="U196" s="4">
        <f t="shared" si="20"/>
        <v>33.200000000000003</v>
      </c>
      <c r="V196" s="4">
        <f t="shared" si="21"/>
        <v>33.200000000000003</v>
      </c>
      <c r="W196" s="4">
        <f t="shared" si="22"/>
        <v>33.200000000000003</v>
      </c>
      <c r="X196" s="5"/>
      <c r="Y196" s="5"/>
      <c r="Z196" s="4"/>
      <c r="AA196" s="4"/>
      <c r="AB196" s="5"/>
      <c r="AC196" s="5"/>
      <c r="AD196" s="4">
        <v>1</v>
      </c>
      <c r="AE196" s="4"/>
      <c r="AF196" s="4">
        <f t="shared" si="23"/>
        <v>354</v>
      </c>
      <c r="AG196" s="4">
        <f t="shared" si="18"/>
        <v>354</v>
      </c>
      <c r="AH196" s="4">
        <f t="shared" si="19"/>
        <v>354</v>
      </c>
      <c r="AI196" s="5"/>
      <c r="AJ196" s="5"/>
      <c r="AK196" s="7"/>
      <c r="AL196" s="7"/>
      <c r="AM196" s="7"/>
      <c r="AN196" s="7"/>
      <c r="AO196" s="4"/>
      <c r="AP196" s="4"/>
      <c r="AQ196" s="4"/>
    </row>
    <row r="197" spans="1:70" x14ac:dyDescent="0.2">
      <c r="A197" s="1">
        <v>44210</v>
      </c>
      <c r="B197" t="s">
        <v>212</v>
      </c>
      <c r="C197" t="s">
        <v>209</v>
      </c>
      <c r="D197">
        <v>152</v>
      </c>
      <c r="E197">
        <v>1</v>
      </c>
      <c r="F197">
        <v>1</v>
      </c>
      <c r="G197" t="s">
        <v>59</v>
      </c>
      <c r="H197" t="s">
        <v>60</v>
      </c>
      <c r="I197">
        <v>2.9000000000000001E-2</v>
      </c>
      <c r="J197">
        <v>0.75700000000000001</v>
      </c>
      <c r="K197">
        <v>14.6</v>
      </c>
      <c r="L197" t="s">
        <v>61</v>
      </c>
      <c r="M197" t="s">
        <v>62</v>
      </c>
      <c r="N197">
        <v>0.32700000000000001</v>
      </c>
      <c r="O197">
        <v>4.78</v>
      </c>
      <c r="P197">
        <v>248</v>
      </c>
      <c r="R197" s="4">
        <v>1</v>
      </c>
      <c r="S197" s="4">
        <v>1</v>
      </c>
      <c r="T197" s="4"/>
      <c r="U197" s="4">
        <f t="shared" si="20"/>
        <v>14.6</v>
      </c>
      <c r="V197" s="4">
        <f t="shared" si="21"/>
        <v>14.6</v>
      </c>
      <c r="W197" s="4">
        <f t="shared" si="22"/>
        <v>14.6</v>
      </c>
      <c r="X197" s="5"/>
      <c r="Y197" s="5"/>
      <c r="Z197" s="4"/>
      <c r="AA197" s="4"/>
      <c r="AB197" s="5"/>
      <c r="AC197" s="5"/>
      <c r="AD197" s="4">
        <v>1</v>
      </c>
      <c r="AE197" s="4"/>
      <c r="AF197" s="4">
        <f t="shared" si="23"/>
        <v>248</v>
      </c>
      <c r="AG197" s="4">
        <f t="shared" si="18"/>
        <v>248</v>
      </c>
      <c r="AH197" s="4">
        <f t="shared" si="19"/>
        <v>248</v>
      </c>
      <c r="AI197" s="5"/>
      <c r="AJ197" s="5"/>
      <c r="AK197" s="7"/>
      <c r="AL197" s="7"/>
      <c r="AM197" s="7"/>
      <c r="AN197" s="7"/>
      <c r="AO197" s="4"/>
      <c r="AP197" s="4"/>
      <c r="AQ197" s="4"/>
    </row>
    <row r="198" spans="1:70" x14ac:dyDescent="0.2">
      <c r="A198" s="1">
        <v>44210</v>
      </c>
      <c r="B198" t="s">
        <v>212</v>
      </c>
      <c r="C198" t="s">
        <v>210</v>
      </c>
      <c r="D198">
        <v>153</v>
      </c>
      <c r="E198">
        <v>1</v>
      </c>
      <c r="F198">
        <v>1</v>
      </c>
      <c r="G198" t="s">
        <v>59</v>
      </c>
      <c r="H198" t="s">
        <v>60</v>
      </c>
      <c r="I198">
        <v>4.5699999999999998E-2</v>
      </c>
      <c r="J198">
        <v>1.04</v>
      </c>
      <c r="K198">
        <v>23.8</v>
      </c>
      <c r="L198" t="s">
        <v>61</v>
      </c>
      <c r="M198" t="s">
        <v>62</v>
      </c>
      <c r="N198">
        <v>0.36799999999999999</v>
      </c>
      <c r="O198">
        <v>5.31</v>
      </c>
      <c r="P198">
        <v>285</v>
      </c>
      <c r="R198" s="4">
        <v>1</v>
      </c>
      <c r="S198" s="4">
        <v>1</v>
      </c>
      <c r="T198" s="4"/>
      <c r="U198" s="4">
        <f t="shared" si="20"/>
        <v>23.8</v>
      </c>
      <c r="V198" s="4">
        <f t="shared" si="21"/>
        <v>23.8</v>
      </c>
      <c r="W198" s="4">
        <f t="shared" si="22"/>
        <v>23.8</v>
      </c>
      <c r="X198" s="5"/>
      <c r="Y198" s="5"/>
      <c r="Z198" s="7">
        <f>ABS(100*ABS(W198-W192)/AVERAGE(W198,W192))</f>
        <v>7.4074074074074039</v>
      </c>
      <c r="AA198" s="7" t="str">
        <f>IF(W198&gt;10, (IF((AND(Z198&gt;=0,Z198&lt;=20)=TRUE),"PASS","FAIL")),(IF((AND(Z198&gt;=0,Z198&lt;=50)=TRUE),"PASS","FAIL")))</f>
        <v>PASS</v>
      </c>
      <c r="AB198" s="7"/>
      <c r="AC198" s="7"/>
      <c r="AD198" s="4">
        <v>1</v>
      </c>
      <c r="AE198" s="4"/>
      <c r="AF198" s="4">
        <f t="shared" si="23"/>
        <v>285</v>
      </c>
      <c r="AG198" s="4">
        <f t="shared" si="18"/>
        <v>285</v>
      </c>
      <c r="AH198" s="4">
        <f t="shared" si="19"/>
        <v>285</v>
      </c>
      <c r="AI198" s="5"/>
      <c r="AJ198" s="5"/>
      <c r="AK198" s="7">
        <f>ABS(100*ABS(AH198-AH192)/AVERAGE(AH198,AH192))</f>
        <v>15.235008103727715</v>
      </c>
      <c r="AL198" s="7" t="str">
        <f>IF(AH198&gt;10, (IF((AND(AK198&gt;=0,AK198&lt;=20)=TRUE),"PASS","FAIL")),(IF((AND(AK198&gt;=0,AK198&lt;=50)=TRUE),"PASS","FAIL")))</f>
        <v>PASS</v>
      </c>
      <c r="AM198" s="7"/>
      <c r="AN198" s="7"/>
      <c r="AO198" s="4"/>
      <c r="AP198" s="4"/>
      <c r="AQ198" s="4"/>
    </row>
    <row r="199" spans="1:70" x14ac:dyDescent="0.2">
      <c r="A199" s="1">
        <v>44210</v>
      </c>
      <c r="B199" t="s">
        <v>212</v>
      </c>
      <c r="C199" t="s">
        <v>211</v>
      </c>
      <c r="D199">
        <v>154</v>
      </c>
      <c r="E199">
        <v>1</v>
      </c>
      <c r="F199">
        <v>1</v>
      </c>
      <c r="G199" t="s">
        <v>59</v>
      </c>
      <c r="H199" t="s">
        <v>60</v>
      </c>
      <c r="I199">
        <v>7.6600000000000001E-2</v>
      </c>
      <c r="J199">
        <v>1.59</v>
      </c>
      <c r="K199">
        <v>40.799999999999997</v>
      </c>
      <c r="L199" t="s">
        <v>61</v>
      </c>
      <c r="M199" t="s">
        <v>62</v>
      </c>
      <c r="N199">
        <v>0.61199999999999999</v>
      </c>
      <c r="O199">
        <v>8.6999999999999993</v>
      </c>
      <c r="P199">
        <v>517</v>
      </c>
      <c r="Q199" s="4"/>
      <c r="R199" s="4">
        <v>1</v>
      </c>
      <c r="S199" s="4">
        <v>1</v>
      </c>
      <c r="T199" s="4"/>
      <c r="U199" s="4">
        <f t="shared" si="20"/>
        <v>40.799999999999997</v>
      </c>
      <c r="V199" s="4">
        <f t="shared" si="21"/>
        <v>40.799999999999997</v>
      </c>
      <c r="W199" s="4">
        <f t="shared" si="22"/>
        <v>40.799999999999997</v>
      </c>
      <c r="X199" s="5"/>
      <c r="Y199" s="5"/>
      <c r="Z199" s="7"/>
      <c r="AA199" s="7"/>
      <c r="AB199" s="7">
        <f>100*((W199*10250)-(W197*10000))/(1000*250)</f>
        <v>108.87999999999997</v>
      </c>
      <c r="AC199" s="7" t="str">
        <f>IF(W199&gt;30, (IF((AND(AB199&gt;=80,AB199&lt;=120)=TRUE),"PASS","FAIL")),(IF((AND(AB199&gt;=50,AB199&lt;=150)=TRUE),"PASS","FAIL")))</f>
        <v>PASS</v>
      </c>
      <c r="AD199" s="4">
        <v>1</v>
      </c>
      <c r="AE199" s="4"/>
      <c r="AF199" s="4">
        <f t="shared" si="23"/>
        <v>517</v>
      </c>
      <c r="AG199" s="4">
        <f t="shared" si="18"/>
        <v>517</v>
      </c>
      <c r="AH199" s="4">
        <f t="shared" si="19"/>
        <v>517</v>
      </c>
      <c r="AI199" s="5"/>
      <c r="AJ199" s="5"/>
      <c r="AK199" s="7"/>
      <c r="AL199" s="7"/>
      <c r="AM199" s="7">
        <f>100*((AH199*10250)-(AH197*10000))/(10000*250)</f>
        <v>112.77</v>
      </c>
      <c r="AN199" s="7" t="str">
        <f>IF(AH199&gt;30, (IF((AND(AM199&gt;=80,AM199&lt;=120)=TRUE),"PASS","FAIL")),(IF((AND(AM199&gt;=50,AM199&lt;=150)=TRUE),"PASS","FAIL")))</f>
        <v>PASS</v>
      </c>
      <c r="AO199" s="4"/>
      <c r="AP199" s="4"/>
      <c r="AQ199" s="4"/>
    </row>
    <row r="200" spans="1:70" x14ac:dyDescent="0.2">
      <c r="A200" s="1">
        <v>44210</v>
      </c>
      <c r="B200" t="s">
        <v>212</v>
      </c>
      <c r="C200" t="s">
        <v>51</v>
      </c>
      <c r="D200">
        <v>7</v>
      </c>
      <c r="E200">
        <v>1</v>
      </c>
      <c r="F200">
        <v>1</v>
      </c>
      <c r="G200" t="s">
        <v>59</v>
      </c>
      <c r="H200" t="s">
        <v>60</v>
      </c>
      <c r="I200">
        <v>4.7500000000000001E-2</v>
      </c>
      <c r="J200">
        <v>1.07</v>
      </c>
      <c r="K200">
        <v>24.5</v>
      </c>
      <c r="L200" t="s">
        <v>61</v>
      </c>
      <c r="M200" t="s">
        <v>62</v>
      </c>
      <c r="N200">
        <v>0.31</v>
      </c>
      <c r="O200">
        <v>4.49</v>
      </c>
      <c r="P200">
        <v>228</v>
      </c>
      <c r="Q200" s="4"/>
      <c r="R200" s="4">
        <v>1</v>
      </c>
      <c r="S200" s="4">
        <v>1</v>
      </c>
      <c r="T200" s="4"/>
      <c r="U200" s="4">
        <f t="shared" si="20"/>
        <v>24.5</v>
      </c>
      <c r="V200" s="4">
        <f t="shared" si="21"/>
        <v>24.5</v>
      </c>
      <c r="W200" s="4">
        <f t="shared" si="22"/>
        <v>24.5</v>
      </c>
      <c r="X200" s="5">
        <f>100*(W200-25)/25</f>
        <v>-2</v>
      </c>
      <c r="Y200" s="5" t="str">
        <f>IF((ABS(X200))&lt;=20,"PASS","FAIL")</f>
        <v>PASS</v>
      </c>
      <c r="Z200" s="7"/>
      <c r="AA200" s="7"/>
      <c r="AB200" s="7"/>
      <c r="AC200" s="7"/>
      <c r="AD200" s="4">
        <v>1</v>
      </c>
      <c r="AE200" s="4"/>
      <c r="AF200" s="4">
        <f t="shared" si="23"/>
        <v>228</v>
      </c>
      <c r="AG200" s="4">
        <f t="shared" si="18"/>
        <v>228</v>
      </c>
      <c r="AH200" s="4">
        <f t="shared" si="19"/>
        <v>228</v>
      </c>
      <c r="AI200" s="5">
        <f>100*(AH200-250)/250</f>
        <v>-8.8000000000000007</v>
      </c>
      <c r="AJ200" s="5" t="str">
        <f>IF((ABS(AI200))&lt;=20,"PASS","FAIL")</f>
        <v>PASS</v>
      </c>
      <c r="AK200" s="7"/>
      <c r="AL200" s="7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x14ac:dyDescent="0.2">
      <c r="A201" s="1">
        <v>44210</v>
      </c>
      <c r="B201" t="s">
        <v>212</v>
      </c>
      <c r="C201" t="s">
        <v>65</v>
      </c>
      <c r="D201" t="s">
        <v>11</v>
      </c>
      <c r="E201">
        <v>1</v>
      </c>
      <c r="F201">
        <v>1</v>
      </c>
      <c r="G201" t="s">
        <v>59</v>
      </c>
      <c r="H201" t="s">
        <v>60</v>
      </c>
      <c r="I201">
        <v>0.124</v>
      </c>
      <c r="J201">
        <v>1.53</v>
      </c>
      <c r="K201">
        <v>39</v>
      </c>
      <c r="L201" t="s">
        <v>61</v>
      </c>
      <c r="M201" t="s">
        <v>62</v>
      </c>
      <c r="N201">
        <v>6.79E-3</v>
      </c>
      <c r="O201">
        <v>0.123</v>
      </c>
      <c r="P201">
        <v>-84.1</v>
      </c>
      <c r="Q201" s="4"/>
      <c r="R201" s="4">
        <v>1</v>
      </c>
      <c r="S201" s="4">
        <v>1</v>
      </c>
      <c r="T201" s="4"/>
      <c r="U201" s="4">
        <f t="shared" si="20"/>
        <v>39</v>
      </c>
      <c r="V201" s="4">
        <f t="shared" si="21"/>
        <v>39</v>
      </c>
      <c r="W201" s="4">
        <f t="shared" si="22"/>
        <v>39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23"/>
        <v>-84.1</v>
      </c>
      <c r="AG201" s="4">
        <f t="shared" si="18"/>
        <v>-84.1</v>
      </c>
      <c r="AH201" s="4">
        <f t="shared" si="19"/>
        <v>-84.1</v>
      </c>
      <c r="AI201" s="5"/>
      <c r="AJ201" s="5"/>
      <c r="AK201" s="4"/>
      <c r="AL201" s="4"/>
      <c r="AM201" s="5"/>
      <c r="AN201" s="5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x14ac:dyDescent="0.2">
      <c r="A202" s="1">
        <v>44210</v>
      </c>
      <c r="B202" t="s">
        <v>212</v>
      </c>
      <c r="C202" t="s">
        <v>214</v>
      </c>
      <c r="D202">
        <v>155</v>
      </c>
      <c r="E202">
        <v>1</v>
      </c>
      <c r="F202">
        <v>1</v>
      </c>
      <c r="G202" t="s">
        <v>59</v>
      </c>
      <c r="H202" t="s">
        <v>60</v>
      </c>
      <c r="I202">
        <v>0.11</v>
      </c>
      <c r="J202">
        <v>2.09</v>
      </c>
      <c r="K202">
        <v>56.4</v>
      </c>
      <c r="L202" t="s">
        <v>61</v>
      </c>
      <c r="M202" t="s">
        <v>62</v>
      </c>
      <c r="N202">
        <v>0.44400000000000001</v>
      </c>
      <c r="O202">
        <v>6.38</v>
      </c>
      <c r="P202">
        <v>359</v>
      </c>
      <c r="Q202" s="4"/>
      <c r="R202" s="4">
        <v>1</v>
      </c>
      <c r="S202" s="4">
        <v>1</v>
      </c>
      <c r="T202" s="4"/>
      <c r="U202" s="4">
        <f t="shared" si="20"/>
        <v>56.4</v>
      </c>
      <c r="V202" s="4">
        <f t="shared" si="21"/>
        <v>56.4</v>
      </c>
      <c r="W202" s="4">
        <f t="shared" si="22"/>
        <v>56.4</v>
      </c>
      <c r="X202" s="5"/>
      <c r="Y202" s="5"/>
      <c r="Z202" s="7"/>
      <c r="AA202" s="7"/>
      <c r="AB202" s="4"/>
      <c r="AC202" s="4"/>
      <c r="AD202" s="4">
        <v>1</v>
      </c>
      <c r="AE202" s="4"/>
      <c r="AF202" s="4">
        <f t="shared" si="23"/>
        <v>359</v>
      </c>
      <c r="AG202" s="4">
        <f t="shared" si="18"/>
        <v>359</v>
      </c>
      <c r="AH202" s="4">
        <f t="shared" si="19"/>
        <v>359</v>
      </c>
      <c r="AI202" s="5"/>
      <c r="AJ202" s="5"/>
      <c r="AK202" s="7"/>
      <c r="AL202" s="7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x14ac:dyDescent="0.2">
      <c r="A203" s="1">
        <v>44210</v>
      </c>
      <c r="B203" t="s">
        <v>212</v>
      </c>
      <c r="C203" t="s">
        <v>215</v>
      </c>
      <c r="D203">
        <v>156</v>
      </c>
      <c r="E203">
        <v>1</v>
      </c>
      <c r="F203">
        <v>1</v>
      </c>
      <c r="G203" t="s">
        <v>59</v>
      </c>
      <c r="H203" t="s">
        <v>60</v>
      </c>
      <c r="I203">
        <v>5.9700000000000003E-2</v>
      </c>
      <c r="J203">
        <v>1.22</v>
      </c>
      <c r="K203">
        <v>29.3</v>
      </c>
      <c r="L203" t="s">
        <v>61</v>
      </c>
      <c r="M203" t="s">
        <v>62</v>
      </c>
      <c r="N203">
        <v>1.65</v>
      </c>
      <c r="O203">
        <v>23.1</v>
      </c>
      <c r="P203">
        <v>1420</v>
      </c>
      <c r="Q203" s="4"/>
      <c r="R203" s="4">
        <v>1</v>
      </c>
      <c r="S203" s="4">
        <v>1</v>
      </c>
      <c r="T203" s="4"/>
      <c r="U203" s="4">
        <f t="shared" si="20"/>
        <v>29.3</v>
      </c>
      <c r="V203" s="4">
        <f t="shared" si="21"/>
        <v>29.3</v>
      </c>
      <c r="W203" s="4">
        <f t="shared" si="22"/>
        <v>29.3</v>
      </c>
      <c r="X203" s="4"/>
      <c r="Y203" s="4"/>
      <c r="Z203" s="4"/>
      <c r="AA203" s="4"/>
      <c r="AB203" s="5"/>
      <c r="AC203" s="5"/>
      <c r="AD203" s="4">
        <v>1</v>
      </c>
      <c r="AE203" s="4"/>
      <c r="AF203" s="4">
        <f t="shared" si="23"/>
        <v>1420</v>
      </c>
      <c r="AG203" s="4">
        <f t="shared" si="18"/>
        <v>1420</v>
      </c>
      <c r="AH203" s="4">
        <f t="shared" si="19"/>
        <v>1420</v>
      </c>
      <c r="AI203" s="5"/>
      <c r="AJ203" s="5"/>
      <c r="AK203" s="4"/>
      <c r="AL203" s="4"/>
      <c r="AM203" s="5"/>
      <c r="AN203" s="5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 x14ac:dyDescent="0.2">
      <c r="A204" s="1">
        <v>44210</v>
      </c>
      <c r="B204" t="s">
        <v>212</v>
      </c>
      <c r="C204" t="s">
        <v>216</v>
      </c>
      <c r="D204">
        <v>157</v>
      </c>
      <c r="E204">
        <v>1</v>
      </c>
      <c r="F204">
        <v>1</v>
      </c>
      <c r="G204" t="s">
        <v>59</v>
      </c>
      <c r="H204" t="s">
        <v>60</v>
      </c>
      <c r="I204">
        <v>5.79E-2</v>
      </c>
      <c r="J204">
        <v>1.2</v>
      </c>
      <c r="K204">
        <v>28.6</v>
      </c>
      <c r="L204" t="s">
        <v>61</v>
      </c>
      <c r="M204" t="s">
        <v>62</v>
      </c>
      <c r="N204">
        <v>0.30599999999999999</v>
      </c>
      <c r="O204">
        <v>4.45</v>
      </c>
      <c r="P204">
        <v>225</v>
      </c>
      <c r="R204" s="4">
        <v>1</v>
      </c>
      <c r="S204" s="4">
        <v>1</v>
      </c>
      <c r="T204" s="4"/>
      <c r="U204" s="4">
        <f t="shared" si="20"/>
        <v>28.6</v>
      </c>
      <c r="V204" s="4">
        <f t="shared" si="21"/>
        <v>28.6</v>
      </c>
      <c r="W204" s="4">
        <f t="shared" si="22"/>
        <v>28.6</v>
      </c>
      <c r="X204" s="5"/>
      <c r="Y204" s="5"/>
      <c r="Z204" s="4"/>
      <c r="AA204" s="4"/>
      <c r="AB204" s="5"/>
      <c r="AC204" s="5"/>
      <c r="AD204" s="4">
        <v>1</v>
      </c>
      <c r="AE204" s="4"/>
      <c r="AF204" s="4">
        <f t="shared" si="23"/>
        <v>225</v>
      </c>
      <c r="AG204" s="4">
        <f t="shared" si="18"/>
        <v>225</v>
      </c>
      <c r="AH204" s="4">
        <f t="shared" si="19"/>
        <v>225</v>
      </c>
      <c r="AI204" s="5"/>
      <c r="AJ204" s="5"/>
      <c r="AK204" s="4"/>
      <c r="AL204" s="4"/>
      <c r="AM204" s="5"/>
      <c r="AN204" s="5"/>
      <c r="AO204" s="4"/>
      <c r="AP204" s="4"/>
      <c r="AQ204" s="4"/>
    </row>
    <row r="205" spans="1:70" x14ac:dyDescent="0.2">
      <c r="A205" s="1">
        <v>44210</v>
      </c>
      <c r="B205" t="s">
        <v>212</v>
      </c>
      <c r="C205" t="s">
        <v>217</v>
      </c>
      <c r="D205">
        <v>158</v>
      </c>
      <c r="E205">
        <v>1</v>
      </c>
      <c r="F205">
        <v>1</v>
      </c>
      <c r="G205" t="s">
        <v>59</v>
      </c>
      <c r="H205" t="s">
        <v>60</v>
      </c>
      <c r="I205">
        <v>2.6200000000000001E-2</v>
      </c>
      <c r="J205">
        <v>0.61099999999999999</v>
      </c>
      <c r="K205">
        <v>9.9499999999999993</v>
      </c>
      <c r="L205" t="s">
        <v>61</v>
      </c>
      <c r="M205" t="s">
        <v>62</v>
      </c>
      <c r="N205">
        <v>0.28899999999999998</v>
      </c>
      <c r="O205">
        <v>4.2</v>
      </c>
      <c r="P205">
        <v>207</v>
      </c>
      <c r="R205" s="4">
        <v>1</v>
      </c>
      <c r="S205" s="4">
        <v>1</v>
      </c>
      <c r="T205" s="4"/>
      <c r="U205" s="4">
        <f t="shared" si="20"/>
        <v>9.9499999999999993</v>
      </c>
      <c r="V205" s="4">
        <f t="shared" si="21"/>
        <v>9.9499999999999993</v>
      </c>
      <c r="W205" s="4">
        <f t="shared" si="22"/>
        <v>9.9499999999999993</v>
      </c>
      <c r="X205" s="5"/>
      <c r="Y205" s="5"/>
      <c r="Z205" s="4"/>
      <c r="AA205" s="4"/>
      <c r="AB205" s="5"/>
      <c r="AC205" s="5"/>
      <c r="AD205" s="4">
        <v>1</v>
      </c>
      <c r="AE205" s="4"/>
      <c r="AF205" s="4">
        <f t="shared" si="23"/>
        <v>207</v>
      </c>
      <c r="AG205" s="4">
        <f t="shared" ref="AG205:AG242" si="24">IF(R205=1,AF205,(AF205-379))</f>
        <v>207</v>
      </c>
      <c r="AH205" s="4">
        <f t="shared" ref="AH205:AH242" si="25">IF(R205=1,AF205,(AG205*R205))</f>
        <v>207</v>
      </c>
      <c r="AO205" s="4"/>
      <c r="AP205" s="4"/>
      <c r="AQ205" s="4"/>
    </row>
    <row r="206" spans="1:70" x14ac:dyDescent="0.2">
      <c r="A206" s="1">
        <v>44210</v>
      </c>
      <c r="B206" t="s">
        <v>212</v>
      </c>
      <c r="C206" t="s">
        <v>218</v>
      </c>
      <c r="D206">
        <v>159</v>
      </c>
      <c r="E206">
        <v>1</v>
      </c>
      <c r="F206">
        <v>1</v>
      </c>
      <c r="G206" t="s">
        <v>59</v>
      </c>
      <c r="H206" t="s">
        <v>60</v>
      </c>
      <c r="I206">
        <v>0.10100000000000001</v>
      </c>
      <c r="J206">
        <v>1.92</v>
      </c>
      <c r="K206">
        <v>51.2</v>
      </c>
      <c r="L206" t="s">
        <v>61</v>
      </c>
      <c r="M206" t="s">
        <v>62</v>
      </c>
      <c r="N206">
        <v>0.31900000000000001</v>
      </c>
      <c r="O206">
        <v>4.62</v>
      </c>
      <c r="P206">
        <v>237</v>
      </c>
      <c r="R206" s="4">
        <v>1</v>
      </c>
      <c r="S206" s="4">
        <v>1</v>
      </c>
      <c r="T206" s="4"/>
      <c r="U206" s="4">
        <f t="shared" si="20"/>
        <v>51.2</v>
      </c>
      <c r="V206" s="4">
        <f t="shared" si="21"/>
        <v>51.2</v>
      </c>
      <c r="W206" s="4">
        <f t="shared" si="22"/>
        <v>51.2</v>
      </c>
      <c r="X206" s="5"/>
      <c r="Y206" s="5"/>
      <c r="Z206" s="7"/>
      <c r="AA206" s="7"/>
      <c r="AB206" s="7"/>
      <c r="AC206" s="7"/>
      <c r="AD206" s="4">
        <v>1</v>
      </c>
      <c r="AE206" s="4"/>
      <c r="AF206" s="4">
        <f t="shared" si="23"/>
        <v>237</v>
      </c>
      <c r="AG206" s="4">
        <f t="shared" si="24"/>
        <v>237</v>
      </c>
      <c r="AH206" s="4">
        <f t="shared" si="25"/>
        <v>237</v>
      </c>
      <c r="AO206" s="4"/>
      <c r="AP206" s="4"/>
      <c r="AQ206" s="4"/>
    </row>
    <row r="207" spans="1:70" x14ac:dyDescent="0.2">
      <c r="A207" s="1">
        <v>44210</v>
      </c>
      <c r="B207" t="s">
        <v>212</v>
      </c>
      <c r="C207" t="s">
        <v>219</v>
      </c>
      <c r="D207">
        <v>160</v>
      </c>
      <c r="E207">
        <v>1</v>
      </c>
      <c r="F207">
        <v>1</v>
      </c>
      <c r="G207" t="s">
        <v>59</v>
      </c>
      <c r="H207" t="s">
        <v>60</v>
      </c>
      <c r="I207">
        <v>5.6800000000000003E-2</v>
      </c>
      <c r="J207">
        <v>1.1499999999999999</v>
      </c>
      <c r="K207">
        <v>27</v>
      </c>
      <c r="L207" t="s">
        <v>61</v>
      </c>
      <c r="M207" t="s">
        <v>62</v>
      </c>
      <c r="N207">
        <v>0.48499999999999999</v>
      </c>
      <c r="O207">
        <v>6.97</v>
      </c>
      <c r="P207">
        <v>400</v>
      </c>
      <c r="R207" s="4">
        <v>1</v>
      </c>
      <c r="S207" s="4">
        <v>1</v>
      </c>
      <c r="T207" s="4"/>
      <c r="U207" s="4">
        <f t="shared" si="20"/>
        <v>27</v>
      </c>
      <c r="V207" s="4">
        <f t="shared" si="21"/>
        <v>27</v>
      </c>
      <c r="W207" s="4">
        <f t="shared" si="22"/>
        <v>27</v>
      </c>
      <c r="X207" s="5"/>
      <c r="Y207" s="5"/>
      <c r="Z207" s="7"/>
      <c r="AA207" s="7"/>
      <c r="AB207" s="7"/>
      <c r="AC207" s="7"/>
      <c r="AD207" s="4">
        <v>1</v>
      </c>
      <c r="AE207" s="4"/>
      <c r="AF207" s="4">
        <f t="shared" si="23"/>
        <v>400</v>
      </c>
      <c r="AG207" s="4">
        <f t="shared" si="24"/>
        <v>400</v>
      </c>
      <c r="AH207" s="4">
        <f t="shared" si="25"/>
        <v>400</v>
      </c>
      <c r="AO207" s="4"/>
      <c r="AP207" s="4"/>
      <c r="AQ207" s="4"/>
    </row>
    <row r="208" spans="1:70" x14ac:dyDescent="0.2">
      <c r="A208" s="1">
        <v>44210</v>
      </c>
      <c r="B208" t="s">
        <v>212</v>
      </c>
      <c r="C208" t="s">
        <v>220</v>
      </c>
      <c r="D208">
        <v>161</v>
      </c>
      <c r="E208">
        <v>1</v>
      </c>
      <c r="F208">
        <v>1</v>
      </c>
      <c r="G208" t="s">
        <v>59</v>
      </c>
      <c r="H208" t="s">
        <v>60</v>
      </c>
      <c r="I208">
        <v>4.0599999999999997E-2</v>
      </c>
      <c r="J208">
        <v>0.83</v>
      </c>
      <c r="K208">
        <v>16.899999999999999</v>
      </c>
      <c r="L208" t="s">
        <v>61</v>
      </c>
      <c r="M208" t="s">
        <v>62</v>
      </c>
      <c r="N208">
        <v>0.33800000000000002</v>
      </c>
      <c r="O208">
        <v>4.9000000000000004</v>
      </c>
      <c r="P208">
        <v>257</v>
      </c>
      <c r="R208" s="4">
        <v>1</v>
      </c>
      <c r="S208" s="4">
        <v>1</v>
      </c>
      <c r="T208" s="4"/>
      <c r="U208" s="4">
        <f t="shared" si="20"/>
        <v>16.899999999999999</v>
      </c>
      <c r="V208" s="4">
        <f t="shared" si="21"/>
        <v>16.899999999999999</v>
      </c>
      <c r="W208" s="4">
        <f t="shared" si="22"/>
        <v>16.899999999999999</v>
      </c>
      <c r="X208" s="5"/>
      <c r="Y208" s="5"/>
      <c r="Z208" s="7"/>
      <c r="AA208" s="7"/>
      <c r="AB208" s="4"/>
      <c r="AC208" s="4"/>
      <c r="AD208" s="4">
        <v>1</v>
      </c>
      <c r="AE208" s="4"/>
      <c r="AF208" s="4">
        <f t="shared" si="23"/>
        <v>257</v>
      </c>
      <c r="AG208" s="4">
        <f t="shared" si="24"/>
        <v>257</v>
      </c>
      <c r="AH208" s="4">
        <f t="shared" si="25"/>
        <v>257</v>
      </c>
      <c r="AK208" s="7"/>
      <c r="AL208" s="7"/>
      <c r="AO208" s="4"/>
      <c r="AP208" s="4"/>
      <c r="AQ208" s="4"/>
    </row>
    <row r="209" spans="1:70" x14ac:dyDescent="0.2">
      <c r="A209" s="1">
        <v>44210</v>
      </c>
      <c r="B209" t="s">
        <v>212</v>
      </c>
      <c r="C209" t="s">
        <v>221</v>
      </c>
      <c r="D209">
        <v>162</v>
      </c>
      <c r="E209">
        <v>1</v>
      </c>
      <c r="F209">
        <v>1</v>
      </c>
      <c r="G209" t="s">
        <v>59</v>
      </c>
      <c r="H209" t="s">
        <v>60</v>
      </c>
      <c r="I209">
        <v>3.39E-2</v>
      </c>
      <c r="J209">
        <v>0.74099999999999999</v>
      </c>
      <c r="K209">
        <v>14.1</v>
      </c>
      <c r="L209" t="s">
        <v>61</v>
      </c>
      <c r="M209" t="s">
        <v>62</v>
      </c>
      <c r="N209">
        <v>0.28899999999999998</v>
      </c>
      <c r="O209">
        <v>4.21</v>
      </c>
      <c r="P209">
        <v>208</v>
      </c>
      <c r="R209" s="4">
        <v>1</v>
      </c>
      <c r="S209" s="4">
        <v>1</v>
      </c>
      <c r="T209" s="4"/>
      <c r="U209" s="4">
        <f t="shared" si="20"/>
        <v>14.1</v>
      </c>
      <c r="V209" s="4">
        <f t="shared" si="21"/>
        <v>14.1</v>
      </c>
      <c r="W209" s="4">
        <f t="shared" si="22"/>
        <v>14.1</v>
      </c>
      <c r="X209" s="4"/>
      <c r="Y209" s="4"/>
      <c r="Z209" s="4"/>
      <c r="AA209" s="4"/>
      <c r="AB209" s="7"/>
      <c r="AC209" s="7"/>
      <c r="AD209" s="4">
        <v>1</v>
      </c>
      <c r="AE209" s="4"/>
      <c r="AF209" s="4">
        <f t="shared" si="23"/>
        <v>208</v>
      </c>
      <c r="AG209" s="4">
        <f t="shared" si="24"/>
        <v>208</v>
      </c>
      <c r="AH209" s="4">
        <f t="shared" si="25"/>
        <v>208</v>
      </c>
      <c r="AI209" s="5"/>
      <c r="AJ209" s="5"/>
      <c r="AM209" s="7"/>
      <c r="AN209" s="7"/>
      <c r="AO209" s="4"/>
      <c r="AP209" s="4"/>
      <c r="AQ209" s="4"/>
    </row>
    <row r="210" spans="1:70" x14ac:dyDescent="0.2">
      <c r="A210" s="1">
        <v>44210</v>
      </c>
      <c r="B210" t="s">
        <v>212</v>
      </c>
      <c r="C210" t="s">
        <v>222</v>
      </c>
      <c r="D210">
        <v>163</v>
      </c>
      <c r="E210">
        <v>1</v>
      </c>
      <c r="F210">
        <v>1</v>
      </c>
      <c r="G210" t="s">
        <v>59</v>
      </c>
      <c r="H210" t="s">
        <v>60</v>
      </c>
      <c r="I210">
        <v>2.8500000000000001E-2</v>
      </c>
      <c r="J210">
        <v>0.60399999999999998</v>
      </c>
      <c r="K210">
        <v>9.7100000000000009</v>
      </c>
      <c r="L210" t="s">
        <v>61</v>
      </c>
      <c r="M210" t="s">
        <v>62</v>
      </c>
      <c r="N210">
        <v>0.25600000000000001</v>
      </c>
      <c r="O210">
        <v>3.76</v>
      </c>
      <c r="P210">
        <v>177</v>
      </c>
      <c r="R210" s="4">
        <v>1</v>
      </c>
      <c r="S210" s="4">
        <v>1</v>
      </c>
      <c r="T210" s="4"/>
      <c r="U210" s="4">
        <f t="shared" si="20"/>
        <v>9.7100000000000009</v>
      </c>
      <c r="V210" s="4">
        <f t="shared" si="21"/>
        <v>9.7100000000000009</v>
      </c>
      <c r="W210" s="4">
        <f t="shared" si="22"/>
        <v>9.7100000000000009</v>
      </c>
      <c r="X210" s="5"/>
      <c r="Y210" s="5"/>
      <c r="Z210" s="4"/>
      <c r="AA210" s="4"/>
      <c r="AB210" s="5"/>
      <c r="AC210" s="5"/>
      <c r="AD210" s="4">
        <v>1</v>
      </c>
      <c r="AE210" s="4"/>
      <c r="AF210" s="4">
        <f t="shared" si="23"/>
        <v>177</v>
      </c>
      <c r="AG210" s="4">
        <f t="shared" si="24"/>
        <v>177</v>
      </c>
      <c r="AH210" s="4">
        <f t="shared" si="25"/>
        <v>177</v>
      </c>
      <c r="AI210" s="5"/>
      <c r="AJ210" s="5"/>
      <c r="AO210" s="4"/>
      <c r="AP210" s="4"/>
      <c r="AQ210" s="4"/>
    </row>
    <row r="211" spans="1:70" x14ac:dyDescent="0.2">
      <c r="A211" s="1">
        <v>44210</v>
      </c>
      <c r="B211" t="s">
        <v>212</v>
      </c>
      <c r="C211" t="s">
        <v>223</v>
      </c>
      <c r="D211">
        <v>164</v>
      </c>
      <c r="E211">
        <v>1</v>
      </c>
      <c r="F211">
        <v>1</v>
      </c>
      <c r="G211" t="s">
        <v>59</v>
      </c>
      <c r="H211" t="s">
        <v>60</v>
      </c>
      <c r="I211">
        <v>2.7799999999999998E-2</v>
      </c>
      <c r="J211">
        <v>0.63800000000000001</v>
      </c>
      <c r="K211">
        <v>10.8</v>
      </c>
      <c r="L211" t="s">
        <v>61</v>
      </c>
      <c r="M211" t="s">
        <v>62</v>
      </c>
      <c r="N211">
        <v>0.34599999999999997</v>
      </c>
      <c r="O211">
        <v>5.01</v>
      </c>
      <c r="P211">
        <v>264</v>
      </c>
      <c r="R211" s="4">
        <v>1</v>
      </c>
      <c r="S211" s="4">
        <v>1</v>
      </c>
      <c r="T211" s="4"/>
      <c r="U211" s="4">
        <f t="shared" si="20"/>
        <v>10.8</v>
      </c>
      <c r="V211" s="4">
        <f t="shared" si="21"/>
        <v>10.8</v>
      </c>
      <c r="W211" s="4">
        <f t="shared" si="22"/>
        <v>10.8</v>
      </c>
      <c r="X211" s="5"/>
      <c r="Y211" s="5"/>
      <c r="AD211" s="4">
        <v>1</v>
      </c>
      <c r="AE211" s="4"/>
      <c r="AF211" s="4">
        <f t="shared" si="23"/>
        <v>264</v>
      </c>
      <c r="AG211" s="4">
        <f t="shared" si="24"/>
        <v>264</v>
      </c>
      <c r="AH211" s="4">
        <f t="shared" si="25"/>
        <v>264</v>
      </c>
      <c r="AI211" s="5"/>
      <c r="AJ211" s="5"/>
      <c r="AK211" s="7"/>
      <c r="AL211" s="7"/>
      <c r="AM211" s="4"/>
      <c r="AN211" s="4"/>
      <c r="AO211" s="4"/>
      <c r="AP211" s="4"/>
      <c r="AQ211" s="4"/>
    </row>
    <row r="212" spans="1:70" x14ac:dyDescent="0.2">
      <c r="A212" s="1">
        <v>44210</v>
      </c>
      <c r="B212" t="s">
        <v>212</v>
      </c>
      <c r="C212" t="s">
        <v>224</v>
      </c>
      <c r="D212">
        <v>165</v>
      </c>
      <c r="E212">
        <v>1</v>
      </c>
      <c r="F212">
        <v>1</v>
      </c>
      <c r="G212" t="s">
        <v>59</v>
      </c>
      <c r="H212" t="s">
        <v>60</v>
      </c>
      <c r="I212">
        <v>0.104</v>
      </c>
      <c r="J212">
        <v>1.97</v>
      </c>
      <c r="K212">
        <v>52.7</v>
      </c>
      <c r="L212" t="s">
        <v>61</v>
      </c>
      <c r="M212" t="s">
        <v>62</v>
      </c>
      <c r="N212">
        <v>0.38800000000000001</v>
      </c>
      <c r="O212">
        <v>5.59</v>
      </c>
      <c r="P212">
        <v>305</v>
      </c>
      <c r="R212" s="4">
        <v>1</v>
      </c>
      <c r="S212" s="4">
        <v>1</v>
      </c>
      <c r="T212" s="4"/>
      <c r="U212" s="4">
        <f t="shared" si="20"/>
        <v>52.7</v>
      </c>
      <c r="V212" s="4">
        <f t="shared" si="21"/>
        <v>52.7</v>
      </c>
      <c r="W212" s="4">
        <f t="shared" si="22"/>
        <v>52.7</v>
      </c>
      <c r="X212" s="5"/>
      <c r="Y212" s="5"/>
      <c r="Z212" s="7">
        <f>ABS(100*ABS(W212-W206)/AVERAGE(W212,W206))</f>
        <v>2.8873917228103942</v>
      </c>
      <c r="AA212" s="7" t="str">
        <f>IF(W212&gt;10, (IF((AND(Z212&gt;=0,Z212&lt;=20)=TRUE),"PASS","FAIL")),(IF((AND(Z212&gt;=0,Z212&lt;=50)=TRUE),"PASS","FAIL")))</f>
        <v>PASS</v>
      </c>
      <c r="AB212" s="7"/>
      <c r="AC212" s="7"/>
      <c r="AD212" s="4">
        <v>1</v>
      </c>
      <c r="AE212" s="4"/>
      <c r="AF212" s="4">
        <f t="shared" si="23"/>
        <v>305</v>
      </c>
      <c r="AG212" s="4">
        <f t="shared" si="24"/>
        <v>305</v>
      </c>
      <c r="AH212" s="4">
        <f t="shared" si="25"/>
        <v>305</v>
      </c>
      <c r="AI212" s="5"/>
      <c r="AJ212" s="5"/>
      <c r="AK212" s="7">
        <f>ABS(100*ABS(AH212-AH206)/AVERAGE(AH212,AH206))</f>
        <v>25.092250922509226</v>
      </c>
      <c r="AL212" s="7" t="str">
        <f>IF(AH212&gt;10, (IF((AND(AK212&gt;=0,AK212&lt;=20)=TRUE),"PASS","FAIL")),(IF((AND(AK212&gt;=0,AK212&lt;=50)=TRUE),"PASS","FAIL")))</f>
        <v>FAIL</v>
      </c>
      <c r="AM212" s="7"/>
      <c r="AN212" s="7"/>
      <c r="AO212" s="4"/>
      <c r="AP212" s="4"/>
      <c r="AQ212" s="4"/>
    </row>
    <row r="213" spans="1:70" x14ac:dyDescent="0.2">
      <c r="A213" s="1">
        <v>44210</v>
      </c>
      <c r="B213" t="s">
        <v>212</v>
      </c>
      <c r="C213" t="s">
        <v>225</v>
      </c>
      <c r="D213">
        <v>166</v>
      </c>
      <c r="E213">
        <v>1</v>
      </c>
      <c r="F213">
        <v>1</v>
      </c>
      <c r="G213" t="s">
        <v>59</v>
      </c>
      <c r="H213" t="s">
        <v>60</v>
      </c>
      <c r="I213">
        <v>7.7299999999999994E-2</v>
      </c>
      <c r="J213">
        <v>1.49</v>
      </c>
      <c r="K213">
        <v>37.799999999999997</v>
      </c>
      <c r="L213" t="s">
        <v>61</v>
      </c>
      <c r="M213" t="s">
        <v>62</v>
      </c>
      <c r="N213">
        <v>0.58199999999999996</v>
      </c>
      <c r="O213">
        <v>8.3000000000000007</v>
      </c>
      <c r="P213">
        <v>491</v>
      </c>
      <c r="R213" s="4">
        <v>1</v>
      </c>
      <c r="S213" s="4">
        <v>1</v>
      </c>
      <c r="T213" s="4"/>
      <c r="U213" s="4">
        <f t="shared" si="20"/>
        <v>37.799999999999997</v>
      </c>
      <c r="V213" s="4">
        <f t="shared" si="21"/>
        <v>37.799999999999997</v>
      </c>
      <c r="W213" s="4">
        <f t="shared" si="22"/>
        <v>37.799999999999997</v>
      </c>
      <c r="X213" s="5"/>
      <c r="Y213" s="5"/>
      <c r="Z213" s="7"/>
      <c r="AA213" s="7"/>
      <c r="AB213" s="7">
        <f>100*((W213*10250)-(W211*10000))/(1000*250)</f>
        <v>111.77999999999997</v>
      </c>
      <c r="AC213" s="7" t="str">
        <f>IF(W213&gt;30, (IF((AND(AB213&gt;=80,AB213&lt;=120)=TRUE),"PASS","FAIL")),(IF((AND(AB213&gt;=50,AB213&lt;=150)=TRUE),"PASS","FAIL")))</f>
        <v>PASS</v>
      </c>
      <c r="AD213" s="4">
        <v>1</v>
      </c>
      <c r="AE213" s="4"/>
      <c r="AF213" s="4">
        <f t="shared" si="23"/>
        <v>491</v>
      </c>
      <c r="AG213" s="4">
        <f t="shared" si="24"/>
        <v>491</v>
      </c>
      <c r="AH213" s="4">
        <f t="shared" si="25"/>
        <v>491</v>
      </c>
      <c r="AI213" s="5"/>
      <c r="AJ213" s="5"/>
      <c r="AK213" s="7"/>
      <c r="AL213" s="7"/>
      <c r="AM213" s="7">
        <f>100*((AH213*10250)-(AH211*10000))/(10000*250)</f>
        <v>95.71</v>
      </c>
      <c r="AN213" s="7" t="str">
        <f>IF(AH213&gt;30, (IF((AND(AM213&gt;=80,AM213&lt;=120)=TRUE),"PASS","FAIL")),(IF((AND(AM213&gt;=50,AM213&lt;=150)=TRUE),"PASS","FAIL")))</f>
        <v>PASS</v>
      </c>
      <c r="AO213" s="4"/>
      <c r="AP213" s="4"/>
      <c r="AQ213" s="4"/>
    </row>
    <row r="214" spans="1:70" x14ac:dyDescent="0.2">
      <c r="A214" s="1">
        <v>44210</v>
      </c>
      <c r="B214" t="s">
        <v>212</v>
      </c>
      <c r="C214" t="s">
        <v>51</v>
      </c>
      <c r="D214">
        <v>7</v>
      </c>
      <c r="E214">
        <v>1</v>
      </c>
      <c r="F214">
        <v>1</v>
      </c>
      <c r="G214" t="s">
        <v>59</v>
      </c>
      <c r="H214" t="s">
        <v>60</v>
      </c>
      <c r="I214">
        <v>5.8299999999999998E-2</v>
      </c>
      <c r="J214">
        <v>1.17</v>
      </c>
      <c r="K214">
        <v>27.7</v>
      </c>
      <c r="L214" t="s">
        <v>61</v>
      </c>
      <c r="M214" t="s">
        <v>62</v>
      </c>
      <c r="N214">
        <v>0.35299999999999998</v>
      </c>
      <c r="O214">
        <v>5.09</v>
      </c>
      <c r="P214">
        <v>270</v>
      </c>
      <c r="R214" s="4">
        <v>1</v>
      </c>
      <c r="S214" s="4">
        <v>1</v>
      </c>
      <c r="T214" s="4"/>
      <c r="U214" s="4">
        <f t="shared" si="20"/>
        <v>27.7</v>
      </c>
      <c r="V214" s="4">
        <f t="shared" si="21"/>
        <v>27.7</v>
      </c>
      <c r="W214" s="4">
        <f t="shared" si="22"/>
        <v>27.7</v>
      </c>
      <c r="X214" s="5">
        <f>100*(W214-25)/25</f>
        <v>10.799999999999997</v>
      </c>
      <c r="Y214" s="5" t="str">
        <f>IF((ABS(X214))&lt;=20,"PASS","FAIL")</f>
        <v>PASS</v>
      </c>
      <c r="Z214" s="7"/>
      <c r="AA214" s="7"/>
      <c r="AB214" s="7"/>
      <c r="AC214" s="7"/>
      <c r="AD214" s="4">
        <v>1</v>
      </c>
      <c r="AE214" s="4"/>
      <c r="AF214" s="4">
        <f t="shared" si="23"/>
        <v>270</v>
      </c>
      <c r="AG214" s="4">
        <f t="shared" si="24"/>
        <v>270</v>
      </c>
      <c r="AH214" s="4">
        <f t="shared" si="25"/>
        <v>270</v>
      </c>
      <c r="AI214" s="5">
        <f>100*(AH214-250)/250</f>
        <v>8</v>
      </c>
      <c r="AJ214" s="5" t="str">
        <f>IF((ABS(AI214))&lt;=20,"PASS","FAIL")</f>
        <v>PASS</v>
      </c>
      <c r="AK214" s="7"/>
      <c r="AL214" s="7"/>
      <c r="AM214" s="7"/>
      <c r="AN214" s="7"/>
      <c r="AO214" s="4"/>
      <c r="AP214" s="4"/>
      <c r="AQ214" s="4"/>
    </row>
    <row r="215" spans="1:70" x14ac:dyDescent="0.2">
      <c r="A215" s="1">
        <v>44210</v>
      </c>
      <c r="B215" t="s">
        <v>212</v>
      </c>
      <c r="C215" t="s">
        <v>65</v>
      </c>
      <c r="D215" t="s">
        <v>11</v>
      </c>
      <c r="E215">
        <v>1</v>
      </c>
      <c r="F215">
        <v>1</v>
      </c>
      <c r="G215" t="s">
        <v>59</v>
      </c>
      <c r="H215" t="s">
        <v>60</v>
      </c>
      <c r="I215">
        <v>0.124</v>
      </c>
      <c r="J215">
        <v>1.52</v>
      </c>
      <c r="K215">
        <v>38.6</v>
      </c>
      <c r="L215" t="s">
        <v>61</v>
      </c>
      <c r="M215" t="s">
        <v>62</v>
      </c>
      <c r="N215">
        <v>-5.28E-3</v>
      </c>
      <c r="O215">
        <v>-4.7699999999999999E-2</v>
      </c>
      <c r="P215">
        <v>-96.6</v>
      </c>
      <c r="Q215" s="4"/>
      <c r="R215" s="4">
        <v>1</v>
      </c>
      <c r="S215" s="4">
        <v>1</v>
      </c>
      <c r="T215" s="4"/>
      <c r="U215" s="4">
        <f t="shared" si="20"/>
        <v>38.6</v>
      </c>
      <c r="V215" s="4">
        <f t="shared" si="21"/>
        <v>38.6</v>
      </c>
      <c r="W215" s="4">
        <f t="shared" si="22"/>
        <v>38.6</v>
      </c>
      <c r="X215" s="5"/>
      <c r="Y215" s="5"/>
      <c r="AD215" s="4">
        <v>1</v>
      </c>
      <c r="AE215" s="4"/>
      <c r="AF215" s="4">
        <f t="shared" si="23"/>
        <v>-96.6</v>
      </c>
      <c r="AG215" s="4">
        <f t="shared" si="24"/>
        <v>-96.6</v>
      </c>
      <c r="AH215" s="4">
        <f t="shared" si="25"/>
        <v>-96.6</v>
      </c>
      <c r="AI215" s="4"/>
      <c r="AJ215" s="4"/>
      <c r="AK215" s="4"/>
      <c r="AL215" s="4"/>
      <c r="AM215" s="5"/>
      <c r="AN215" s="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x14ac:dyDescent="0.2">
      <c r="A216" s="1">
        <v>44210</v>
      </c>
      <c r="B216" t="s">
        <v>212</v>
      </c>
      <c r="C216" t="s">
        <v>226</v>
      </c>
      <c r="D216">
        <v>167</v>
      </c>
      <c r="E216">
        <v>1</v>
      </c>
      <c r="F216">
        <v>1</v>
      </c>
      <c r="G216" t="s">
        <v>59</v>
      </c>
      <c r="H216" t="s">
        <v>60</v>
      </c>
      <c r="I216">
        <v>3.1800000000000002E-2</v>
      </c>
      <c r="J216">
        <v>0.67800000000000005</v>
      </c>
      <c r="K216">
        <v>12.1</v>
      </c>
      <c r="L216" t="s">
        <v>61</v>
      </c>
      <c r="M216" t="s">
        <v>62</v>
      </c>
      <c r="N216">
        <v>0.28299999999999997</v>
      </c>
      <c r="O216">
        <v>4.1500000000000004</v>
      </c>
      <c r="P216">
        <v>204</v>
      </c>
      <c r="Q216" s="4"/>
      <c r="R216" s="4">
        <v>1</v>
      </c>
      <c r="S216" s="4">
        <v>1</v>
      </c>
      <c r="T216" s="4"/>
      <c r="U216" s="4">
        <f t="shared" ref="U216:U242" si="26">K216</f>
        <v>12.1</v>
      </c>
      <c r="V216" s="4">
        <f t="shared" ref="V216:V242" si="27">IF(R216=1,U216,(U216-6.8))</f>
        <v>12.1</v>
      </c>
      <c r="W216" s="4">
        <f t="shared" ref="W216:W242" si="28">IF(R216=1,U216,(V216*R216))</f>
        <v>12.1</v>
      </c>
      <c r="X216" s="4"/>
      <c r="Y216" s="4"/>
      <c r="Z216" s="4"/>
      <c r="AA216" s="4"/>
      <c r="AB216" s="7"/>
      <c r="AC216" s="7"/>
      <c r="AD216" s="4">
        <v>1</v>
      </c>
      <c r="AE216" s="4"/>
      <c r="AF216" s="4">
        <f t="shared" si="23"/>
        <v>204</v>
      </c>
      <c r="AG216" s="4">
        <f t="shared" si="24"/>
        <v>204</v>
      </c>
      <c r="AH216" s="4">
        <f t="shared" si="25"/>
        <v>204</v>
      </c>
      <c r="AI216" s="5"/>
      <c r="AJ216" s="5"/>
      <c r="AK216" s="4"/>
      <c r="AL216" s="4"/>
      <c r="AM216" s="5"/>
      <c r="AN216" s="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x14ac:dyDescent="0.2">
      <c r="A217" s="1">
        <v>44210</v>
      </c>
      <c r="B217" t="s">
        <v>212</v>
      </c>
      <c r="C217" t="s">
        <v>227</v>
      </c>
      <c r="D217">
        <v>168</v>
      </c>
      <c r="E217">
        <v>1</v>
      </c>
      <c r="F217">
        <v>1</v>
      </c>
      <c r="G217" t="s">
        <v>59</v>
      </c>
      <c r="H217" t="s">
        <v>60</v>
      </c>
      <c r="I217">
        <v>5.7700000000000001E-2</v>
      </c>
      <c r="J217">
        <v>1.17</v>
      </c>
      <c r="K217">
        <v>27.6</v>
      </c>
      <c r="L217" t="s">
        <v>61</v>
      </c>
      <c r="M217" t="s">
        <v>62</v>
      </c>
      <c r="N217">
        <v>0.48</v>
      </c>
      <c r="O217">
        <v>6.88</v>
      </c>
      <c r="P217">
        <v>394</v>
      </c>
      <c r="Q217" s="4"/>
      <c r="R217" s="4">
        <v>1</v>
      </c>
      <c r="S217" s="4">
        <v>1</v>
      </c>
      <c r="T217" s="4"/>
      <c r="U217" s="4">
        <f t="shared" si="26"/>
        <v>27.6</v>
      </c>
      <c r="V217" s="4">
        <f t="shared" si="27"/>
        <v>27.6</v>
      </c>
      <c r="W217" s="4">
        <f t="shared" si="28"/>
        <v>27.6</v>
      </c>
      <c r="X217" s="5"/>
      <c r="Y217" s="5"/>
      <c r="Z217" s="4"/>
      <c r="AA217" s="4"/>
      <c r="AB217" s="5"/>
      <c r="AC217" s="5"/>
      <c r="AD217" s="4">
        <v>1</v>
      </c>
      <c r="AE217" s="4"/>
      <c r="AF217" s="4">
        <f t="shared" si="23"/>
        <v>394</v>
      </c>
      <c r="AG217" s="4">
        <f t="shared" si="24"/>
        <v>394</v>
      </c>
      <c r="AH217" s="4">
        <f t="shared" si="25"/>
        <v>394</v>
      </c>
      <c r="AI217" s="5"/>
      <c r="AJ217" s="5"/>
      <c r="AK217" s="4"/>
      <c r="AL217" s="4"/>
      <c r="AM217" s="5"/>
      <c r="AN217" s="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x14ac:dyDescent="0.2">
      <c r="A218" s="1">
        <v>44210</v>
      </c>
      <c r="B218" t="s">
        <v>212</v>
      </c>
      <c r="C218" t="s">
        <v>228</v>
      </c>
      <c r="D218">
        <v>169</v>
      </c>
      <c r="E218">
        <v>1</v>
      </c>
      <c r="F218">
        <v>1</v>
      </c>
      <c r="G218" t="s">
        <v>59</v>
      </c>
      <c r="H218" t="s">
        <v>60</v>
      </c>
      <c r="I218">
        <v>2.75E-2</v>
      </c>
      <c r="J218">
        <v>0.67700000000000005</v>
      </c>
      <c r="K218">
        <v>12</v>
      </c>
      <c r="L218" t="s">
        <v>61</v>
      </c>
      <c r="M218" t="s">
        <v>62</v>
      </c>
      <c r="N218">
        <v>0.313</v>
      </c>
      <c r="O218">
        <v>4.53</v>
      </c>
      <c r="P218">
        <v>230</v>
      </c>
      <c r="Q218" s="4"/>
      <c r="R218" s="4">
        <v>1</v>
      </c>
      <c r="S218" s="4">
        <v>1</v>
      </c>
      <c r="T218" s="4"/>
      <c r="U218" s="4">
        <f t="shared" si="26"/>
        <v>12</v>
      </c>
      <c r="V218" s="4">
        <f t="shared" si="27"/>
        <v>12</v>
      </c>
      <c r="W218" s="4">
        <f t="shared" si="28"/>
        <v>12</v>
      </c>
      <c r="AD218" s="4">
        <v>1</v>
      </c>
      <c r="AE218" s="4"/>
      <c r="AF218" s="4">
        <f t="shared" si="23"/>
        <v>230</v>
      </c>
      <c r="AG218" s="4">
        <f t="shared" si="24"/>
        <v>230</v>
      </c>
      <c r="AH218" s="4">
        <f t="shared" si="25"/>
        <v>230</v>
      </c>
      <c r="AI218" s="5"/>
      <c r="AJ218" s="5"/>
      <c r="AK218" s="4"/>
      <c r="AL218" s="4"/>
      <c r="AM218" s="5"/>
      <c r="AN218" s="5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x14ac:dyDescent="0.2">
      <c r="A219" s="1">
        <v>44210</v>
      </c>
      <c r="B219" t="s">
        <v>212</v>
      </c>
      <c r="C219" t="s">
        <v>229</v>
      </c>
      <c r="D219">
        <v>170</v>
      </c>
      <c r="E219">
        <v>1</v>
      </c>
      <c r="F219">
        <v>1</v>
      </c>
      <c r="G219" t="s">
        <v>59</v>
      </c>
      <c r="H219" t="s">
        <v>60</v>
      </c>
      <c r="I219">
        <v>7.2800000000000004E-2</v>
      </c>
      <c r="J219">
        <v>1.36</v>
      </c>
      <c r="K219">
        <v>33.6</v>
      </c>
      <c r="L219" t="s">
        <v>61</v>
      </c>
      <c r="M219" t="s">
        <v>62</v>
      </c>
      <c r="N219">
        <v>0.49299999999999999</v>
      </c>
      <c r="O219">
        <v>7.06</v>
      </c>
      <c r="P219">
        <v>406</v>
      </c>
      <c r="Q219" s="4"/>
      <c r="R219" s="4">
        <v>1</v>
      </c>
      <c r="S219" s="4">
        <v>1</v>
      </c>
      <c r="T219" s="4"/>
      <c r="U219" s="4">
        <f t="shared" si="26"/>
        <v>33.6</v>
      </c>
      <c r="V219" s="4">
        <f t="shared" si="27"/>
        <v>33.6</v>
      </c>
      <c r="W219" s="4">
        <f t="shared" si="28"/>
        <v>33.6</v>
      </c>
      <c r="AD219" s="4">
        <v>1</v>
      </c>
      <c r="AE219" s="4"/>
      <c r="AF219" s="4">
        <f t="shared" si="23"/>
        <v>406</v>
      </c>
      <c r="AG219" s="4">
        <f t="shared" si="24"/>
        <v>406</v>
      </c>
      <c r="AH219" s="4">
        <f t="shared" si="25"/>
        <v>406</v>
      </c>
      <c r="AI219" s="5"/>
      <c r="AJ219" s="5"/>
      <c r="AK219" s="4"/>
      <c r="AL219" s="4"/>
      <c r="AM219" s="5"/>
      <c r="AN219" s="5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x14ac:dyDescent="0.2">
      <c r="A220" s="1">
        <v>44210</v>
      </c>
      <c r="B220" t="s">
        <v>212</v>
      </c>
      <c r="C220" t="s">
        <v>230</v>
      </c>
      <c r="D220">
        <v>171</v>
      </c>
      <c r="E220">
        <v>1</v>
      </c>
      <c r="F220">
        <v>1</v>
      </c>
      <c r="G220" t="s">
        <v>59</v>
      </c>
      <c r="H220" t="s">
        <v>60</v>
      </c>
      <c r="I220">
        <v>6.3600000000000004E-2</v>
      </c>
      <c r="J220">
        <v>1.29</v>
      </c>
      <c r="K220">
        <v>31.4</v>
      </c>
      <c r="L220" t="s">
        <v>61</v>
      </c>
      <c r="M220" t="s">
        <v>62</v>
      </c>
      <c r="N220">
        <v>0.81599999999999995</v>
      </c>
      <c r="O220">
        <v>11.5</v>
      </c>
      <c r="P220">
        <v>705</v>
      </c>
      <c r="Q220" s="4"/>
      <c r="R220" s="4">
        <v>1</v>
      </c>
      <c r="S220" s="4">
        <v>1</v>
      </c>
      <c r="T220" s="4"/>
      <c r="U220" s="4">
        <f t="shared" si="26"/>
        <v>31.4</v>
      </c>
      <c r="V220" s="4">
        <f t="shared" si="27"/>
        <v>31.4</v>
      </c>
      <c r="W220" s="4">
        <f t="shared" si="28"/>
        <v>31.4</v>
      </c>
      <c r="AD220" s="4">
        <v>1</v>
      </c>
      <c r="AE220" s="4"/>
      <c r="AF220" s="4">
        <f t="shared" si="23"/>
        <v>705</v>
      </c>
      <c r="AG220" s="4">
        <f t="shared" si="24"/>
        <v>705</v>
      </c>
      <c r="AH220" s="4">
        <f t="shared" si="25"/>
        <v>705</v>
      </c>
      <c r="AI220" s="5"/>
      <c r="AJ220" s="5"/>
      <c r="AK220" s="4"/>
      <c r="AL220" s="4"/>
      <c r="AM220" s="5"/>
      <c r="AN220" s="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x14ac:dyDescent="0.2">
      <c r="A221" s="1">
        <v>44210</v>
      </c>
      <c r="B221" t="s">
        <v>212</v>
      </c>
      <c r="C221" t="s">
        <v>231</v>
      </c>
      <c r="D221">
        <v>172</v>
      </c>
      <c r="E221">
        <v>1</v>
      </c>
      <c r="F221">
        <v>1</v>
      </c>
      <c r="G221" t="s">
        <v>59</v>
      </c>
      <c r="H221" t="s">
        <v>60</v>
      </c>
      <c r="I221">
        <v>9.9400000000000002E-2</v>
      </c>
      <c r="J221">
        <v>1.78</v>
      </c>
      <c r="K221">
        <v>46.8</v>
      </c>
      <c r="L221" t="s">
        <v>61</v>
      </c>
      <c r="M221" t="s">
        <v>62</v>
      </c>
      <c r="N221">
        <v>0.68899999999999995</v>
      </c>
      <c r="O221">
        <v>9.7200000000000006</v>
      </c>
      <c r="P221">
        <v>586</v>
      </c>
      <c r="Q221" s="4"/>
      <c r="R221" s="4">
        <v>1</v>
      </c>
      <c r="S221" s="4">
        <v>1</v>
      </c>
      <c r="T221" s="4"/>
      <c r="U221" s="4">
        <f t="shared" si="26"/>
        <v>46.8</v>
      </c>
      <c r="V221" s="4">
        <f t="shared" si="27"/>
        <v>46.8</v>
      </c>
      <c r="W221" s="4">
        <f t="shared" si="28"/>
        <v>46.8</v>
      </c>
      <c r="AD221" s="4">
        <v>1</v>
      </c>
      <c r="AE221" s="4"/>
      <c r="AF221" s="4">
        <f t="shared" si="23"/>
        <v>586</v>
      </c>
      <c r="AG221" s="4">
        <f t="shared" si="24"/>
        <v>586</v>
      </c>
      <c r="AH221" s="4">
        <f t="shared" si="25"/>
        <v>586</v>
      </c>
      <c r="AI221" s="5"/>
      <c r="AJ221" s="5"/>
      <c r="AK221" s="4"/>
      <c r="AL221" s="4"/>
      <c r="AM221" s="5"/>
      <c r="AN221" s="5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 x14ac:dyDescent="0.2">
      <c r="A222" s="1">
        <v>44210</v>
      </c>
      <c r="B222" t="s">
        <v>212</v>
      </c>
      <c r="C222" t="s">
        <v>232</v>
      </c>
      <c r="D222">
        <v>173</v>
      </c>
      <c r="E222">
        <v>1</v>
      </c>
      <c r="F222">
        <v>1</v>
      </c>
      <c r="G222" t="s">
        <v>59</v>
      </c>
      <c r="H222" t="s">
        <v>60</v>
      </c>
      <c r="I222">
        <v>0.106</v>
      </c>
      <c r="J222">
        <v>2.0099999999999998</v>
      </c>
      <c r="K222">
        <v>54</v>
      </c>
      <c r="L222" t="s">
        <v>61</v>
      </c>
      <c r="M222" t="s">
        <v>62</v>
      </c>
      <c r="N222">
        <v>0.82299999999999995</v>
      </c>
      <c r="O222">
        <v>11.6</v>
      </c>
      <c r="P222">
        <v>713</v>
      </c>
      <c r="Q222" s="4"/>
      <c r="R222" s="4">
        <v>1</v>
      </c>
      <c r="S222" s="4">
        <v>1</v>
      </c>
      <c r="T222" s="4"/>
      <c r="U222" s="4">
        <f t="shared" si="26"/>
        <v>54</v>
      </c>
      <c r="V222" s="4">
        <f t="shared" si="27"/>
        <v>54</v>
      </c>
      <c r="W222" s="4">
        <f t="shared" si="28"/>
        <v>54</v>
      </c>
      <c r="AD222" s="4">
        <v>1</v>
      </c>
      <c r="AE222" s="4"/>
      <c r="AF222" s="4">
        <f t="shared" si="23"/>
        <v>713</v>
      </c>
      <c r="AG222" s="4">
        <f t="shared" si="24"/>
        <v>713</v>
      </c>
      <c r="AH222" s="4">
        <f t="shared" si="25"/>
        <v>713</v>
      </c>
      <c r="AI222" s="5"/>
      <c r="AJ222" s="5"/>
      <c r="AK222" s="4"/>
      <c r="AL222" s="4"/>
      <c r="AM222" s="5"/>
      <c r="AN222" s="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 x14ac:dyDescent="0.2">
      <c r="A223" s="1">
        <v>44210</v>
      </c>
      <c r="B223" t="s">
        <v>212</v>
      </c>
      <c r="C223" t="s">
        <v>233</v>
      </c>
      <c r="D223">
        <v>174</v>
      </c>
      <c r="E223">
        <v>1</v>
      </c>
      <c r="F223">
        <v>1</v>
      </c>
      <c r="G223" t="s">
        <v>59</v>
      </c>
      <c r="H223" t="s">
        <v>60</v>
      </c>
      <c r="I223">
        <v>7.51E-2</v>
      </c>
      <c r="J223">
        <v>1.53</v>
      </c>
      <c r="K223">
        <v>39.1</v>
      </c>
      <c r="L223" t="s">
        <v>61</v>
      </c>
      <c r="M223" t="s">
        <v>62</v>
      </c>
      <c r="N223">
        <v>0.61799999999999999</v>
      </c>
      <c r="O223">
        <v>8.83</v>
      </c>
      <c r="P223">
        <v>526</v>
      </c>
      <c r="Q223" s="4"/>
      <c r="R223" s="4">
        <v>1</v>
      </c>
      <c r="S223" s="4">
        <v>1</v>
      </c>
      <c r="T223" s="4"/>
      <c r="U223" s="4">
        <f t="shared" si="26"/>
        <v>39.1</v>
      </c>
      <c r="V223" s="4">
        <f t="shared" si="27"/>
        <v>39.1</v>
      </c>
      <c r="W223" s="4">
        <f t="shared" si="28"/>
        <v>39.1</v>
      </c>
      <c r="AD223" s="4">
        <v>1</v>
      </c>
      <c r="AE223" s="4"/>
      <c r="AF223" s="4">
        <f t="shared" si="23"/>
        <v>526</v>
      </c>
      <c r="AG223" s="4">
        <f t="shared" si="24"/>
        <v>526</v>
      </c>
      <c r="AH223" s="4">
        <f t="shared" si="25"/>
        <v>526</v>
      </c>
      <c r="AI223" s="5"/>
      <c r="AJ223" s="5"/>
      <c r="AK223" s="4"/>
      <c r="AL223" s="4"/>
      <c r="AM223" s="5"/>
      <c r="AN223" s="5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 x14ac:dyDescent="0.2">
      <c r="A224" s="1">
        <v>44210</v>
      </c>
      <c r="B224" t="s">
        <v>212</v>
      </c>
      <c r="C224" t="s">
        <v>234</v>
      </c>
      <c r="D224">
        <v>175</v>
      </c>
      <c r="E224">
        <v>1</v>
      </c>
      <c r="F224">
        <v>1</v>
      </c>
      <c r="G224" t="s">
        <v>59</v>
      </c>
      <c r="H224" t="s">
        <v>60</v>
      </c>
      <c r="I224">
        <v>1.7500000000000002E-2</v>
      </c>
      <c r="J224">
        <v>0.38</v>
      </c>
      <c r="K224">
        <v>2.5099999999999998</v>
      </c>
      <c r="L224" t="s">
        <v>61</v>
      </c>
      <c r="M224" t="s">
        <v>62</v>
      </c>
      <c r="N224">
        <v>0.14899999999999999</v>
      </c>
      <c r="O224">
        <v>2.29</v>
      </c>
      <c r="P224">
        <v>72.2</v>
      </c>
      <c r="Q224" s="4"/>
      <c r="R224" s="4">
        <v>1</v>
      </c>
      <c r="S224" s="4">
        <v>1</v>
      </c>
      <c r="T224" s="4"/>
      <c r="U224" s="4">
        <f t="shared" si="26"/>
        <v>2.5099999999999998</v>
      </c>
      <c r="V224" s="4">
        <f t="shared" si="27"/>
        <v>2.5099999999999998</v>
      </c>
      <c r="W224" s="4">
        <f t="shared" si="28"/>
        <v>2.5099999999999998</v>
      </c>
      <c r="AD224" s="4">
        <v>1</v>
      </c>
      <c r="AE224" s="4"/>
      <c r="AF224" s="4">
        <f t="shared" si="23"/>
        <v>72.2</v>
      </c>
      <c r="AG224" s="4">
        <f t="shared" si="24"/>
        <v>72.2</v>
      </c>
      <c r="AH224" s="4">
        <f t="shared" si="25"/>
        <v>72.2</v>
      </c>
      <c r="AI224" s="5"/>
      <c r="AJ224" s="5"/>
      <c r="AK224" s="7"/>
      <c r="AL224" s="7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 x14ac:dyDescent="0.2">
      <c r="A225" s="1">
        <v>44210</v>
      </c>
      <c r="B225" t="s">
        <v>212</v>
      </c>
      <c r="C225" t="s">
        <v>235</v>
      </c>
      <c r="D225">
        <v>176</v>
      </c>
      <c r="E225">
        <v>1</v>
      </c>
      <c r="F225">
        <v>1</v>
      </c>
      <c r="G225" t="s">
        <v>59</v>
      </c>
      <c r="H225" t="s">
        <v>60</v>
      </c>
      <c r="I225">
        <v>1.7399999999999999E-2</v>
      </c>
      <c r="J225">
        <v>0.34100000000000003</v>
      </c>
      <c r="K225">
        <v>1.27</v>
      </c>
      <c r="L225" t="s">
        <v>61</v>
      </c>
      <c r="M225" t="s">
        <v>62</v>
      </c>
      <c r="N225">
        <v>9.9199999999999997E-2</v>
      </c>
      <c r="O225">
        <v>1.53</v>
      </c>
      <c r="P225">
        <v>18</v>
      </c>
      <c r="Q225" s="4"/>
      <c r="R225" s="4">
        <v>1</v>
      </c>
      <c r="S225" s="4">
        <v>1</v>
      </c>
      <c r="T225" s="4"/>
      <c r="U225" s="4">
        <f t="shared" si="26"/>
        <v>1.27</v>
      </c>
      <c r="V225" s="4">
        <f t="shared" si="27"/>
        <v>1.27</v>
      </c>
      <c r="W225" s="4">
        <f t="shared" si="28"/>
        <v>1.27</v>
      </c>
      <c r="AD225" s="4">
        <v>1</v>
      </c>
      <c r="AE225" s="4"/>
      <c r="AF225" s="4">
        <f t="shared" si="23"/>
        <v>18</v>
      </c>
      <c r="AG225" s="4">
        <f t="shared" si="24"/>
        <v>18</v>
      </c>
      <c r="AH225" s="4">
        <f t="shared" si="25"/>
        <v>18</v>
      </c>
      <c r="AI225" s="4"/>
      <c r="AJ225" s="4"/>
      <c r="AK225" s="4"/>
      <c r="AL225" s="4"/>
      <c r="AM225" s="5"/>
      <c r="AN225" s="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 x14ac:dyDescent="0.2">
      <c r="A226" s="1">
        <v>44210</v>
      </c>
      <c r="B226" t="s">
        <v>212</v>
      </c>
      <c r="C226" t="s">
        <v>236</v>
      </c>
      <c r="D226">
        <v>177</v>
      </c>
      <c r="E226">
        <v>1</v>
      </c>
      <c r="F226">
        <v>1</v>
      </c>
      <c r="G226" t="s">
        <v>59</v>
      </c>
      <c r="H226" t="s">
        <v>60</v>
      </c>
      <c r="I226">
        <v>6.4199999999999993E-2</v>
      </c>
      <c r="J226">
        <v>1.32</v>
      </c>
      <c r="K226">
        <v>32.5</v>
      </c>
      <c r="L226" t="s">
        <v>61</v>
      </c>
      <c r="M226" t="s">
        <v>62</v>
      </c>
      <c r="N226">
        <v>0.752</v>
      </c>
      <c r="O226">
        <v>10.7</v>
      </c>
      <c r="P226">
        <v>649</v>
      </c>
      <c r="Q226" s="4"/>
      <c r="R226" s="4">
        <v>1</v>
      </c>
      <c r="S226" s="4">
        <v>1</v>
      </c>
      <c r="T226" s="4"/>
      <c r="U226" s="4">
        <f t="shared" si="26"/>
        <v>32.5</v>
      </c>
      <c r="V226" s="4">
        <f t="shared" si="27"/>
        <v>32.5</v>
      </c>
      <c r="W226" s="4">
        <f t="shared" si="28"/>
        <v>32.5</v>
      </c>
      <c r="X226" s="5"/>
      <c r="Y226" s="5"/>
      <c r="Z226" s="7">
        <f>ABS(100*ABS(W226-W220)/AVERAGE(W226,W220))</f>
        <v>3.4428794992175318</v>
      </c>
      <c r="AA226" s="7" t="str">
        <f>IF(W226&gt;10, (IF((AND(Z226&gt;=0,Z226&lt;=20)=TRUE),"PASS","FAIL")),(IF((AND(Z226&gt;=0,Z226&lt;=50)=TRUE),"PASS","FAIL")))</f>
        <v>PASS</v>
      </c>
      <c r="AB226" s="7"/>
      <c r="AC226" s="7"/>
      <c r="AD226" s="4">
        <v>1</v>
      </c>
      <c r="AE226" s="4"/>
      <c r="AF226" s="4">
        <f t="shared" si="23"/>
        <v>649</v>
      </c>
      <c r="AG226" s="4">
        <f t="shared" si="24"/>
        <v>649</v>
      </c>
      <c r="AH226" s="4">
        <f t="shared" si="25"/>
        <v>649</v>
      </c>
      <c r="AI226" s="5"/>
      <c r="AJ226" s="5"/>
      <c r="AK226" s="7">
        <f>ABS(100*ABS(AH226-AH220)/AVERAGE(AH226,AH220))</f>
        <v>8.2717872968980792</v>
      </c>
      <c r="AL226" s="7" t="str">
        <f>IF(AH226&gt;10, (IF((AND(AK226&gt;=0,AK226&lt;=20)=TRUE),"PASS","FAIL")),(IF((AND(AK226&gt;=0,AK226&lt;=50)=TRUE),"PASS","FAIL")))</f>
        <v>PASS</v>
      </c>
      <c r="AM226" s="7"/>
      <c r="AN226" s="7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 x14ac:dyDescent="0.2">
      <c r="A227" s="1">
        <v>44210</v>
      </c>
      <c r="B227" t="s">
        <v>212</v>
      </c>
      <c r="C227" t="s">
        <v>237</v>
      </c>
      <c r="D227">
        <v>178</v>
      </c>
      <c r="E227">
        <v>1</v>
      </c>
      <c r="F227">
        <v>1</v>
      </c>
      <c r="G227" t="s">
        <v>59</v>
      </c>
      <c r="H227" t="s">
        <v>60</v>
      </c>
      <c r="I227">
        <v>0.11899999999999999</v>
      </c>
      <c r="J227">
        <v>2.29</v>
      </c>
      <c r="K227">
        <v>62.5</v>
      </c>
      <c r="L227" t="s">
        <v>61</v>
      </c>
      <c r="M227" t="s">
        <v>62</v>
      </c>
      <c r="N227">
        <v>0.83299999999999996</v>
      </c>
      <c r="O227">
        <v>11.8</v>
      </c>
      <c r="P227">
        <v>724</v>
      </c>
      <c r="R227" s="4">
        <v>1</v>
      </c>
      <c r="S227" s="4">
        <v>1</v>
      </c>
      <c r="T227" s="4"/>
      <c r="U227" s="4">
        <f t="shared" si="26"/>
        <v>62.5</v>
      </c>
      <c r="V227" s="4">
        <f t="shared" si="27"/>
        <v>62.5</v>
      </c>
      <c r="W227" s="4">
        <f t="shared" si="28"/>
        <v>62.5</v>
      </c>
      <c r="X227" s="5"/>
      <c r="Y227" s="5"/>
      <c r="Z227" s="7"/>
      <c r="AA227" s="7"/>
      <c r="AB227" s="7">
        <f>100*((W227*10250)-(W223*10000))/(1000*250)</f>
        <v>99.85</v>
      </c>
      <c r="AC227" s="7" t="str">
        <f>IF(W227&gt;30, (IF((AND(AB227&gt;=80,AB227&lt;=120)=TRUE),"PASS","FAIL")),(IF((AND(AB227&gt;=50,AB227&lt;=150)=TRUE),"PASS","FAIL")))</f>
        <v>PASS</v>
      </c>
      <c r="AD227" s="4">
        <v>1</v>
      </c>
      <c r="AE227" s="4"/>
      <c r="AF227" s="4">
        <f t="shared" si="23"/>
        <v>724</v>
      </c>
      <c r="AG227" s="4">
        <f t="shared" si="24"/>
        <v>724</v>
      </c>
      <c r="AH227" s="4">
        <f t="shared" si="25"/>
        <v>724</v>
      </c>
      <c r="AI227" s="5"/>
      <c r="AJ227" s="5"/>
      <c r="AK227" s="7"/>
      <c r="AL227" s="7"/>
      <c r="AM227" s="7">
        <f>100*((AH227*10250)-(AH223*10000))/(10000*250)</f>
        <v>86.44</v>
      </c>
      <c r="AN227" s="7" t="str">
        <f>IF(AH227&gt;30, (IF((AND(AM227&gt;=80,AM227&lt;=120)=TRUE),"PASS","FAIL")),(IF((AND(AM227&gt;=50,AM227&lt;=150)=TRUE),"PASS","FAIL")))</f>
        <v>PASS</v>
      </c>
      <c r="AO227" s="4"/>
      <c r="AP227" s="4"/>
      <c r="AQ227" s="4"/>
    </row>
    <row r="228" spans="1:70" x14ac:dyDescent="0.2">
      <c r="A228" s="1">
        <v>44210</v>
      </c>
      <c r="B228" t="s">
        <v>212</v>
      </c>
      <c r="C228" t="s">
        <v>51</v>
      </c>
      <c r="D228">
        <v>7</v>
      </c>
      <c r="E228">
        <v>1</v>
      </c>
      <c r="F228">
        <v>1</v>
      </c>
      <c r="G228" t="s">
        <v>59</v>
      </c>
      <c r="H228" t="s">
        <v>60</v>
      </c>
      <c r="I228">
        <v>4.9000000000000002E-2</v>
      </c>
      <c r="J228">
        <v>1.1200000000000001</v>
      </c>
      <c r="K228">
        <v>26.1</v>
      </c>
      <c r="L228" t="s">
        <v>61</v>
      </c>
      <c r="M228" t="s">
        <v>62</v>
      </c>
      <c r="N228">
        <v>0.35599999999999998</v>
      </c>
      <c r="O228">
        <v>5.1100000000000003</v>
      </c>
      <c r="P228">
        <v>271</v>
      </c>
      <c r="R228" s="4">
        <v>1</v>
      </c>
      <c r="S228" s="4">
        <v>1</v>
      </c>
      <c r="T228" s="4"/>
      <c r="U228" s="4">
        <f t="shared" si="26"/>
        <v>26.1</v>
      </c>
      <c r="V228" s="4">
        <f t="shared" si="27"/>
        <v>26.1</v>
      </c>
      <c r="W228" s="4">
        <f t="shared" si="28"/>
        <v>26.1</v>
      </c>
      <c r="X228" s="5">
        <f>100*(W228-25)/25</f>
        <v>4.4000000000000057</v>
      </c>
      <c r="Y228" s="5" t="str">
        <f>IF((ABS(X228))&lt;=20,"PASS","FAIL")</f>
        <v>PASS</v>
      </c>
      <c r="Z228" s="7"/>
      <c r="AA228" s="7"/>
      <c r="AB228" s="7"/>
      <c r="AC228" s="7"/>
      <c r="AD228" s="4">
        <v>1</v>
      </c>
      <c r="AE228" s="4"/>
      <c r="AF228" s="4">
        <f t="shared" si="23"/>
        <v>271</v>
      </c>
      <c r="AG228" s="4">
        <f t="shared" si="24"/>
        <v>271</v>
      </c>
      <c r="AH228" s="4">
        <f t="shared" si="25"/>
        <v>271</v>
      </c>
      <c r="AI228" s="5">
        <f>100*(AH228-250)/250</f>
        <v>8.4</v>
      </c>
      <c r="AJ228" s="5" t="str">
        <f>IF((ABS(AI228))&lt;=20,"PASS","FAIL")</f>
        <v>PASS</v>
      </c>
      <c r="AK228" s="7"/>
      <c r="AL228" s="7"/>
      <c r="AM228" s="7"/>
      <c r="AN228" s="7"/>
      <c r="AO228" s="4"/>
      <c r="AP228" s="4"/>
      <c r="AQ228" s="4"/>
    </row>
    <row r="229" spans="1:70" x14ac:dyDescent="0.2">
      <c r="A229" s="1">
        <v>44210</v>
      </c>
      <c r="B229" t="s">
        <v>212</v>
      </c>
      <c r="C229" t="s">
        <v>65</v>
      </c>
      <c r="D229" t="s">
        <v>11</v>
      </c>
      <c r="E229">
        <v>1</v>
      </c>
      <c r="F229">
        <v>1</v>
      </c>
      <c r="G229" t="s">
        <v>59</v>
      </c>
      <c r="H229" t="s">
        <v>60</v>
      </c>
      <c r="I229">
        <v>0.127</v>
      </c>
      <c r="J229">
        <v>1.55</v>
      </c>
      <c r="K229">
        <v>39.799999999999997</v>
      </c>
      <c r="L229" t="s">
        <v>61</v>
      </c>
      <c r="M229" t="s">
        <v>62</v>
      </c>
      <c r="N229">
        <v>-3.5400000000000002E-3</v>
      </c>
      <c r="O229">
        <v>-5.8099999999999999E-2</v>
      </c>
      <c r="P229">
        <v>-97.3</v>
      </c>
      <c r="R229" s="4">
        <v>1</v>
      </c>
      <c r="S229" s="4">
        <v>1</v>
      </c>
      <c r="T229" s="4"/>
      <c r="U229" s="4">
        <f t="shared" si="26"/>
        <v>39.799999999999997</v>
      </c>
      <c r="V229" s="4">
        <f t="shared" si="27"/>
        <v>39.799999999999997</v>
      </c>
      <c r="W229" s="4">
        <f t="shared" si="28"/>
        <v>39.799999999999997</v>
      </c>
      <c r="X229" s="5"/>
      <c r="Y229" s="5"/>
      <c r="Z229" s="7"/>
      <c r="AA229" s="7"/>
      <c r="AB229" s="7"/>
      <c r="AC229" s="7"/>
      <c r="AD229" s="4">
        <v>1</v>
      </c>
      <c r="AE229" s="4"/>
      <c r="AF229" s="4">
        <f t="shared" si="23"/>
        <v>-97.3</v>
      </c>
      <c r="AG229" s="4">
        <f t="shared" si="24"/>
        <v>-97.3</v>
      </c>
      <c r="AH229" s="4">
        <f t="shared" si="25"/>
        <v>-97.3</v>
      </c>
      <c r="AI229" s="5"/>
      <c r="AJ229" s="5"/>
      <c r="AK229" s="7"/>
      <c r="AL229" s="7"/>
      <c r="AM229" s="7"/>
      <c r="AN229" s="7"/>
      <c r="AO229" s="4"/>
      <c r="AP229" s="4"/>
      <c r="AQ229" s="4"/>
    </row>
    <row r="230" spans="1:70" x14ac:dyDescent="0.2">
      <c r="A230" s="1">
        <v>44210</v>
      </c>
      <c r="B230" t="s">
        <v>212</v>
      </c>
      <c r="C230" t="s">
        <v>238</v>
      </c>
      <c r="D230">
        <v>179</v>
      </c>
      <c r="E230">
        <v>1</v>
      </c>
      <c r="F230">
        <v>1</v>
      </c>
      <c r="G230" t="s">
        <v>59</v>
      </c>
      <c r="H230" t="s">
        <v>60</v>
      </c>
      <c r="I230">
        <v>5.5800000000000002E-2</v>
      </c>
      <c r="J230">
        <v>1.23</v>
      </c>
      <c r="K230">
        <v>29.6</v>
      </c>
      <c r="L230" t="s">
        <v>61</v>
      </c>
      <c r="M230" t="s">
        <v>62</v>
      </c>
      <c r="N230">
        <v>0.38200000000000001</v>
      </c>
      <c r="O230">
        <v>5.54</v>
      </c>
      <c r="P230">
        <v>301</v>
      </c>
      <c r="R230" s="4">
        <v>1</v>
      </c>
      <c r="S230" s="4">
        <v>1</v>
      </c>
      <c r="T230" s="4"/>
      <c r="U230" s="4">
        <f t="shared" si="26"/>
        <v>29.6</v>
      </c>
      <c r="V230" s="4">
        <f t="shared" si="27"/>
        <v>29.6</v>
      </c>
      <c r="W230" s="4">
        <f t="shared" si="28"/>
        <v>29.6</v>
      </c>
      <c r="AD230" s="4">
        <v>1</v>
      </c>
      <c r="AE230" s="4"/>
      <c r="AF230" s="4">
        <f t="shared" si="23"/>
        <v>301</v>
      </c>
      <c r="AG230" s="4">
        <f t="shared" si="24"/>
        <v>301</v>
      </c>
      <c r="AH230" s="4">
        <f t="shared" si="25"/>
        <v>301</v>
      </c>
      <c r="AI230" s="5"/>
      <c r="AJ230" s="5"/>
      <c r="AK230" s="7"/>
      <c r="AL230" s="7"/>
      <c r="AM230" s="4"/>
      <c r="AN230" s="4"/>
      <c r="AO230" s="4"/>
      <c r="AP230" s="4"/>
      <c r="AQ230" s="4"/>
    </row>
    <row r="231" spans="1:70" x14ac:dyDescent="0.2">
      <c r="A231" s="1">
        <v>44210</v>
      </c>
      <c r="B231" t="s">
        <v>212</v>
      </c>
      <c r="C231" t="s">
        <v>239</v>
      </c>
      <c r="D231">
        <v>180</v>
      </c>
      <c r="E231">
        <v>1</v>
      </c>
      <c r="F231">
        <v>1</v>
      </c>
      <c r="G231" t="s">
        <v>59</v>
      </c>
      <c r="H231" t="s">
        <v>60</v>
      </c>
      <c r="I231">
        <v>5.3800000000000001E-2</v>
      </c>
      <c r="J231">
        <v>1.1399999999999999</v>
      </c>
      <c r="K231">
        <v>26.9</v>
      </c>
      <c r="L231" t="s">
        <v>61</v>
      </c>
      <c r="M231" t="s">
        <v>62</v>
      </c>
      <c r="N231">
        <v>0.29799999999999999</v>
      </c>
      <c r="O231">
        <v>4.3499999999999996</v>
      </c>
      <c r="P231">
        <v>218</v>
      </c>
      <c r="R231" s="4">
        <v>1</v>
      </c>
      <c r="S231" s="4">
        <v>1</v>
      </c>
      <c r="T231" s="4"/>
      <c r="U231" s="4">
        <f t="shared" si="26"/>
        <v>26.9</v>
      </c>
      <c r="V231" s="4">
        <f t="shared" si="27"/>
        <v>26.9</v>
      </c>
      <c r="W231" s="4">
        <f t="shared" si="28"/>
        <v>26.9</v>
      </c>
      <c r="AD231" s="4">
        <v>1</v>
      </c>
      <c r="AE231" s="4"/>
      <c r="AF231" s="4">
        <f t="shared" si="23"/>
        <v>218</v>
      </c>
      <c r="AG231" s="4">
        <f t="shared" si="24"/>
        <v>218</v>
      </c>
      <c r="AH231" s="4">
        <f t="shared" si="25"/>
        <v>218</v>
      </c>
      <c r="AI231" s="4"/>
      <c r="AJ231" s="4"/>
      <c r="AK231" s="4"/>
      <c r="AL231" s="4"/>
      <c r="AM231" s="7"/>
      <c r="AN231" s="7"/>
      <c r="AO231" s="4"/>
      <c r="AP231" s="4"/>
      <c r="AQ231" s="4"/>
    </row>
    <row r="232" spans="1:70" x14ac:dyDescent="0.2">
      <c r="A232" s="1">
        <v>44210</v>
      </c>
      <c r="B232" t="s">
        <v>212</v>
      </c>
      <c r="C232" t="s">
        <v>240</v>
      </c>
      <c r="D232">
        <v>181</v>
      </c>
      <c r="E232">
        <v>1</v>
      </c>
      <c r="F232">
        <v>1</v>
      </c>
      <c r="G232" t="s">
        <v>59</v>
      </c>
      <c r="H232" t="s">
        <v>60</v>
      </c>
      <c r="I232">
        <v>9.8199999999999996E-2</v>
      </c>
      <c r="J232">
        <v>2.02</v>
      </c>
      <c r="K232">
        <v>54.3</v>
      </c>
      <c r="L232" t="s">
        <v>61</v>
      </c>
      <c r="M232" t="s">
        <v>62</v>
      </c>
      <c r="N232">
        <v>0.39300000000000002</v>
      </c>
      <c r="O232">
        <v>5.68</v>
      </c>
      <c r="P232">
        <v>311</v>
      </c>
      <c r="R232" s="4">
        <v>1</v>
      </c>
      <c r="S232" s="4">
        <v>1</v>
      </c>
      <c r="T232" s="4"/>
      <c r="U232" s="4">
        <f t="shared" si="26"/>
        <v>54.3</v>
      </c>
      <c r="V232" s="4">
        <f t="shared" si="27"/>
        <v>54.3</v>
      </c>
      <c r="W232" s="4">
        <f t="shared" si="28"/>
        <v>54.3</v>
      </c>
      <c r="AD232" s="4">
        <v>1</v>
      </c>
      <c r="AE232" s="4"/>
      <c r="AF232" s="4">
        <f t="shared" si="23"/>
        <v>311</v>
      </c>
      <c r="AG232" s="4">
        <f t="shared" si="24"/>
        <v>311</v>
      </c>
      <c r="AH232" s="4">
        <f t="shared" si="25"/>
        <v>311</v>
      </c>
      <c r="AI232" s="5"/>
      <c r="AJ232" s="5"/>
      <c r="AK232" s="4"/>
      <c r="AL232" s="4"/>
      <c r="AM232" s="5"/>
      <c r="AN232" s="5"/>
      <c r="AO232" s="4"/>
      <c r="AP232" s="4"/>
      <c r="AQ232" s="4"/>
    </row>
    <row r="233" spans="1:70" x14ac:dyDescent="0.2">
      <c r="A233" s="1">
        <v>44210</v>
      </c>
      <c r="B233" t="s">
        <v>212</v>
      </c>
      <c r="C233" t="s">
        <v>52</v>
      </c>
      <c r="D233">
        <v>1</v>
      </c>
      <c r="E233">
        <v>1</v>
      </c>
      <c r="F233">
        <v>1</v>
      </c>
      <c r="G233" t="s">
        <v>59</v>
      </c>
      <c r="H233" t="s">
        <v>60</v>
      </c>
      <c r="I233">
        <v>0.28799999999999998</v>
      </c>
      <c r="J233">
        <v>5.36</v>
      </c>
      <c r="K233">
        <v>152</v>
      </c>
      <c r="L233" t="s">
        <v>61</v>
      </c>
      <c r="M233" t="s">
        <v>62</v>
      </c>
      <c r="N233">
        <v>1.75</v>
      </c>
      <c r="O233">
        <v>24.4</v>
      </c>
      <c r="P233">
        <v>1500</v>
      </c>
      <c r="R233" s="4">
        <v>1</v>
      </c>
      <c r="S233" s="4">
        <v>1</v>
      </c>
      <c r="T233" s="4"/>
      <c r="U233" s="4">
        <f t="shared" si="26"/>
        <v>152</v>
      </c>
      <c r="V233" s="4">
        <f t="shared" si="27"/>
        <v>152</v>
      </c>
      <c r="W233" s="4">
        <f t="shared" si="28"/>
        <v>152</v>
      </c>
      <c r="AD233" s="4">
        <v>1</v>
      </c>
      <c r="AE233" s="4"/>
      <c r="AF233" s="4">
        <f t="shared" si="23"/>
        <v>1500</v>
      </c>
      <c r="AG233" s="4">
        <f t="shared" si="24"/>
        <v>1500</v>
      </c>
      <c r="AH233" s="4">
        <f t="shared" si="25"/>
        <v>1500</v>
      </c>
      <c r="AI233" s="5"/>
      <c r="AJ233" s="5"/>
      <c r="AO233" s="4"/>
      <c r="AP233" s="4"/>
      <c r="AQ233" s="4"/>
    </row>
    <row r="234" spans="1:70" x14ac:dyDescent="0.2">
      <c r="A234" s="1">
        <v>44210</v>
      </c>
      <c r="B234" t="s">
        <v>212</v>
      </c>
      <c r="C234" t="s">
        <v>53</v>
      </c>
      <c r="D234">
        <v>3</v>
      </c>
      <c r="E234">
        <v>1</v>
      </c>
      <c r="F234">
        <v>1</v>
      </c>
      <c r="G234" t="s">
        <v>59</v>
      </c>
      <c r="H234" t="s">
        <v>60</v>
      </c>
      <c r="I234">
        <v>0.191</v>
      </c>
      <c r="J234">
        <v>3.71</v>
      </c>
      <c r="K234">
        <v>105</v>
      </c>
      <c r="L234" t="s">
        <v>61</v>
      </c>
      <c r="M234" t="s">
        <v>62</v>
      </c>
      <c r="N234">
        <v>1.1100000000000001</v>
      </c>
      <c r="O234">
        <v>15.6</v>
      </c>
      <c r="P234">
        <v>967</v>
      </c>
      <c r="R234" s="4">
        <v>1</v>
      </c>
      <c r="S234" s="4">
        <v>1</v>
      </c>
      <c r="T234" s="4"/>
      <c r="U234" s="4">
        <f t="shared" si="26"/>
        <v>105</v>
      </c>
      <c r="V234" s="4">
        <f t="shared" si="27"/>
        <v>105</v>
      </c>
      <c r="W234" s="4">
        <f t="shared" si="28"/>
        <v>105</v>
      </c>
      <c r="AD234" s="4">
        <v>1</v>
      </c>
      <c r="AE234" s="4"/>
      <c r="AF234" s="4">
        <f t="shared" si="23"/>
        <v>967</v>
      </c>
      <c r="AG234" s="4">
        <f t="shared" si="24"/>
        <v>967</v>
      </c>
      <c r="AH234" s="4">
        <f t="shared" si="25"/>
        <v>967</v>
      </c>
      <c r="AK234" s="7"/>
      <c r="AL234" s="7"/>
      <c r="AO234" s="4"/>
      <c r="AP234" s="4"/>
      <c r="AQ234" s="4"/>
    </row>
    <row r="235" spans="1:70" x14ac:dyDescent="0.2">
      <c r="A235" s="1">
        <v>44210</v>
      </c>
      <c r="B235" t="s">
        <v>212</v>
      </c>
      <c r="C235" t="s">
        <v>54</v>
      </c>
      <c r="D235">
        <v>5</v>
      </c>
      <c r="E235">
        <v>1</v>
      </c>
      <c r="F235">
        <v>1</v>
      </c>
      <c r="G235" t="s">
        <v>59</v>
      </c>
      <c r="H235" t="s">
        <v>60</v>
      </c>
      <c r="I235">
        <v>9.3700000000000006E-2</v>
      </c>
      <c r="J235">
        <v>2.06</v>
      </c>
      <c r="K235">
        <v>55.5</v>
      </c>
      <c r="L235" t="s">
        <v>61</v>
      </c>
      <c r="M235" t="s">
        <v>62</v>
      </c>
      <c r="N235">
        <v>0.63800000000000001</v>
      </c>
      <c r="O235">
        <v>9.06</v>
      </c>
      <c r="P235">
        <v>541</v>
      </c>
      <c r="R235" s="4">
        <v>1</v>
      </c>
      <c r="S235" s="4">
        <v>1</v>
      </c>
      <c r="T235" s="4"/>
      <c r="U235" s="4">
        <f t="shared" si="26"/>
        <v>55.5</v>
      </c>
      <c r="V235" s="4">
        <f t="shared" si="27"/>
        <v>55.5</v>
      </c>
      <c r="W235" s="4">
        <f t="shared" si="28"/>
        <v>55.5</v>
      </c>
      <c r="AD235" s="4">
        <v>1</v>
      </c>
      <c r="AE235" s="4"/>
      <c r="AF235" s="4">
        <f t="shared" si="23"/>
        <v>541</v>
      </c>
      <c r="AG235" s="4">
        <f t="shared" si="24"/>
        <v>541</v>
      </c>
      <c r="AH235" s="4">
        <f t="shared" si="25"/>
        <v>541</v>
      </c>
      <c r="AM235" s="7"/>
      <c r="AN235" s="7"/>
      <c r="AO235" s="4"/>
      <c r="AP235" s="4"/>
      <c r="AQ235" s="4"/>
    </row>
    <row r="236" spans="1:70" x14ac:dyDescent="0.2">
      <c r="A236" s="1">
        <v>44210</v>
      </c>
      <c r="B236" t="s">
        <v>212</v>
      </c>
      <c r="C236" t="s">
        <v>51</v>
      </c>
      <c r="D236">
        <v>7</v>
      </c>
      <c r="E236">
        <v>1</v>
      </c>
      <c r="F236">
        <v>1</v>
      </c>
      <c r="G236" t="s">
        <v>59</v>
      </c>
      <c r="H236" t="s">
        <v>60</v>
      </c>
      <c r="I236">
        <v>5.1400000000000001E-2</v>
      </c>
      <c r="J236">
        <v>1.1499999999999999</v>
      </c>
      <c r="K236">
        <v>26.9</v>
      </c>
      <c r="L236" t="s">
        <v>61</v>
      </c>
      <c r="M236" t="s">
        <v>62</v>
      </c>
      <c r="N236">
        <v>0.35099999999999998</v>
      </c>
      <c r="O236">
        <v>5.0999999999999996</v>
      </c>
      <c r="P236">
        <v>271</v>
      </c>
      <c r="R236" s="4">
        <v>1</v>
      </c>
      <c r="S236" s="4">
        <v>1</v>
      </c>
      <c r="T236" s="4"/>
      <c r="U236" s="4">
        <f t="shared" si="26"/>
        <v>26.9</v>
      </c>
      <c r="V236" s="4">
        <f t="shared" si="27"/>
        <v>26.9</v>
      </c>
      <c r="W236" s="4">
        <f t="shared" si="28"/>
        <v>26.9</v>
      </c>
      <c r="X236" s="5">
        <f>100*(W236-25)/25</f>
        <v>7.5999999999999943</v>
      </c>
      <c r="Y236" s="5" t="str">
        <f>IF((ABS(X236))&lt;=20,"PASS","FAIL")</f>
        <v>PASS</v>
      </c>
      <c r="AD236" s="4">
        <v>1</v>
      </c>
      <c r="AE236" s="4"/>
      <c r="AF236" s="4">
        <f t="shared" si="23"/>
        <v>271</v>
      </c>
      <c r="AG236" s="4">
        <f t="shared" si="24"/>
        <v>271</v>
      </c>
      <c r="AH236" s="4">
        <f t="shared" si="25"/>
        <v>271</v>
      </c>
      <c r="AI236" s="5">
        <f>100*(AH236-250)/250</f>
        <v>8.4</v>
      </c>
      <c r="AJ236" s="5" t="str">
        <f>IF((ABS(AI236))&lt;=20,"PASS","FAIL")</f>
        <v>PASS</v>
      </c>
      <c r="AO236" s="4"/>
      <c r="AP236" s="4"/>
      <c r="AQ236" s="4"/>
    </row>
    <row r="237" spans="1:70" x14ac:dyDescent="0.2">
      <c r="A237" s="1">
        <v>44210</v>
      </c>
      <c r="B237" t="s">
        <v>212</v>
      </c>
      <c r="C237" t="s">
        <v>55</v>
      </c>
      <c r="D237">
        <v>9</v>
      </c>
      <c r="E237">
        <v>1</v>
      </c>
      <c r="F237">
        <v>1</v>
      </c>
      <c r="G237" t="s">
        <v>59</v>
      </c>
      <c r="H237" t="s">
        <v>60</v>
      </c>
      <c r="I237">
        <v>0.03</v>
      </c>
      <c r="J237">
        <v>0.67200000000000004</v>
      </c>
      <c r="K237">
        <v>11.9</v>
      </c>
      <c r="L237" t="s">
        <v>61</v>
      </c>
      <c r="M237" t="s">
        <v>62</v>
      </c>
      <c r="N237">
        <v>0.21299999999999999</v>
      </c>
      <c r="O237">
        <v>3.15</v>
      </c>
      <c r="P237">
        <v>134</v>
      </c>
      <c r="R237" s="4">
        <v>1</v>
      </c>
      <c r="S237" s="4">
        <v>1</v>
      </c>
      <c r="T237" s="4"/>
      <c r="U237" s="4">
        <f t="shared" si="26"/>
        <v>11.9</v>
      </c>
      <c r="V237" s="4">
        <f t="shared" si="27"/>
        <v>11.9</v>
      </c>
      <c r="W237" s="4">
        <f t="shared" si="28"/>
        <v>11.9</v>
      </c>
      <c r="AD237" s="4">
        <v>1</v>
      </c>
      <c r="AE237" s="4"/>
      <c r="AF237" s="4">
        <f t="shared" si="23"/>
        <v>134</v>
      </c>
      <c r="AG237" s="4">
        <f t="shared" si="24"/>
        <v>134</v>
      </c>
      <c r="AH237" s="4">
        <f t="shared" si="25"/>
        <v>134</v>
      </c>
      <c r="AI237" s="5"/>
      <c r="AJ237" s="5"/>
      <c r="AO237" s="4"/>
      <c r="AP237" s="4"/>
      <c r="AQ237" s="4"/>
    </row>
    <row r="238" spans="1:70" x14ac:dyDescent="0.2">
      <c r="A238" s="1">
        <v>44210</v>
      </c>
      <c r="B238" t="s">
        <v>212</v>
      </c>
      <c r="C238" t="s">
        <v>56</v>
      </c>
      <c r="D238">
        <v>11</v>
      </c>
      <c r="E238">
        <v>1</v>
      </c>
      <c r="F238">
        <v>1</v>
      </c>
      <c r="G238" t="s">
        <v>59</v>
      </c>
      <c r="H238" t="s">
        <v>60</v>
      </c>
      <c r="I238">
        <v>2.4400000000000002E-2</v>
      </c>
      <c r="J238">
        <v>0.441</v>
      </c>
      <c r="K238">
        <v>4.4800000000000004</v>
      </c>
      <c r="L238" t="s">
        <v>61</v>
      </c>
      <c r="M238" t="s">
        <v>62</v>
      </c>
      <c r="N238">
        <v>0.14199999999999999</v>
      </c>
      <c r="O238">
        <v>2.1800000000000002</v>
      </c>
      <c r="P238">
        <v>64.2</v>
      </c>
      <c r="R238" s="4">
        <v>1</v>
      </c>
      <c r="S238" s="4">
        <v>1</v>
      </c>
      <c r="T238" s="4"/>
      <c r="U238" s="4">
        <f t="shared" si="26"/>
        <v>4.4800000000000004</v>
      </c>
      <c r="V238" s="4">
        <f t="shared" si="27"/>
        <v>4.4800000000000004</v>
      </c>
      <c r="W238" s="4">
        <f t="shared" si="28"/>
        <v>4.4800000000000004</v>
      </c>
      <c r="AD238" s="4">
        <v>1</v>
      </c>
      <c r="AE238" s="4"/>
      <c r="AF238" s="4">
        <f t="shared" si="23"/>
        <v>64.2</v>
      </c>
      <c r="AG238" s="4">
        <f t="shared" si="24"/>
        <v>64.2</v>
      </c>
      <c r="AH238" s="4">
        <f t="shared" si="25"/>
        <v>64.2</v>
      </c>
      <c r="AI238" s="4"/>
      <c r="AJ238" s="4"/>
      <c r="AK238" s="4"/>
      <c r="AL238" s="4"/>
      <c r="AM238" s="7"/>
      <c r="AN238" s="7"/>
      <c r="AO238" s="4"/>
      <c r="AP238" s="4"/>
      <c r="AQ238" s="6"/>
    </row>
    <row r="239" spans="1:70" x14ac:dyDescent="0.2">
      <c r="A239" s="1">
        <v>44210</v>
      </c>
      <c r="B239" t="s">
        <v>212</v>
      </c>
      <c r="C239" t="s">
        <v>57</v>
      </c>
      <c r="D239">
        <v>13</v>
      </c>
      <c r="E239">
        <v>1</v>
      </c>
      <c r="F239">
        <v>1</v>
      </c>
      <c r="G239" t="s">
        <v>59</v>
      </c>
      <c r="H239" t="s">
        <v>60</v>
      </c>
      <c r="I239">
        <v>2.1999999999999999E-2</v>
      </c>
      <c r="J239">
        <v>0.38800000000000001</v>
      </c>
      <c r="K239">
        <v>2.76</v>
      </c>
      <c r="L239" t="s">
        <v>61</v>
      </c>
      <c r="M239" t="s">
        <v>62</v>
      </c>
      <c r="N239">
        <v>0.109</v>
      </c>
      <c r="O239">
        <v>1.69</v>
      </c>
      <c r="P239">
        <v>29</v>
      </c>
      <c r="R239" s="4">
        <v>1</v>
      </c>
      <c r="S239" s="4">
        <v>1</v>
      </c>
      <c r="T239" s="4"/>
      <c r="U239" s="4">
        <f t="shared" si="26"/>
        <v>2.76</v>
      </c>
      <c r="V239" s="4">
        <f t="shared" si="27"/>
        <v>2.76</v>
      </c>
      <c r="W239" s="4">
        <f t="shared" si="28"/>
        <v>2.76</v>
      </c>
      <c r="AD239" s="4">
        <v>1</v>
      </c>
      <c r="AE239" s="4"/>
      <c r="AF239" s="4">
        <f t="shared" si="23"/>
        <v>29</v>
      </c>
      <c r="AG239" s="4">
        <f t="shared" si="24"/>
        <v>29</v>
      </c>
      <c r="AH239" s="4">
        <f t="shared" si="25"/>
        <v>29</v>
      </c>
      <c r="AI239" s="5"/>
      <c r="AJ239" s="5"/>
      <c r="AK239" s="4"/>
      <c r="AL239" s="4"/>
      <c r="AM239" s="5"/>
      <c r="AN239" s="5"/>
      <c r="AO239" s="4"/>
      <c r="AP239" s="4"/>
      <c r="AQ239" s="6"/>
    </row>
    <row r="240" spans="1:70" x14ac:dyDescent="0.2">
      <c r="A240" s="1">
        <v>44210</v>
      </c>
      <c r="B240" t="s">
        <v>212</v>
      </c>
      <c r="C240" t="s">
        <v>58</v>
      </c>
      <c r="D240">
        <v>15</v>
      </c>
      <c r="E240">
        <v>1</v>
      </c>
      <c r="F240">
        <v>1</v>
      </c>
      <c r="G240" t="s">
        <v>59</v>
      </c>
      <c r="H240" t="s">
        <v>60</v>
      </c>
      <c r="I240">
        <v>2.1299999999999999E-2</v>
      </c>
      <c r="J240">
        <v>0.36399999999999999</v>
      </c>
      <c r="K240">
        <v>2</v>
      </c>
      <c r="L240" t="s">
        <v>61</v>
      </c>
      <c r="M240" t="s">
        <v>62</v>
      </c>
      <c r="N240">
        <v>8.1600000000000006E-2</v>
      </c>
      <c r="O240">
        <v>1.31</v>
      </c>
      <c r="P240">
        <v>1.94</v>
      </c>
      <c r="R240" s="4">
        <v>1</v>
      </c>
      <c r="S240" s="4">
        <v>1</v>
      </c>
      <c r="T240" s="4"/>
      <c r="U240" s="4">
        <f t="shared" si="26"/>
        <v>2</v>
      </c>
      <c r="V240" s="4">
        <f t="shared" si="27"/>
        <v>2</v>
      </c>
      <c r="W240" s="4">
        <f t="shared" si="28"/>
        <v>2</v>
      </c>
      <c r="AD240" s="4">
        <v>1</v>
      </c>
      <c r="AE240" s="4"/>
      <c r="AF240" s="4">
        <f t="shared" si="23"/>
        <v>1.94</v>
      </c>
      <c r="AG240" s="4">
        <f t="shared" si="24"/>
        <v>1.94</v>
      </c>
      <c r="AH240" s="4">
        <f t="shared" si="25"/>
        <v>1.94</v>
      </c>
      <c r="AO240" s="4"/>
      <c r="AP240" s="4"/>
      <c r="AQ240" s="6"/>
    </row>
    <row r="241" spans="1:43" x14ac:dyDescent="0.2">
      <c r="A241" s="1">
        <v>44210</v>
      </c>
      <c r="B241" t="s">
        <v>212</v>
      </c>
      <c r="C241" t="s">
        <v>102</v>
      </c>
      <c r="D241" t="s">
        <v>12</v>
      </c>
      <c r="E241">
        <v>1</v>
      </c>
      <c r="F241">
        <v>1</v>
      </c>
      <c r="G241" t="s">
        <v>59</v>
      </c>
      <c r="H241" t="s">
        <v>60</v>
      </c>
      <c r="I241">
        <v>0.126</v>
      </c>
      <c r="J241">
        <v>1.56</v>
      </c>
      <c r="K241">
        <v>39.9</v>
      </c>
      <c r="L241" t="s">
        <v>61</v>
      </c>
      <c r="M241" t="s">
        <v>62</v>
      </c>
      <c r="N241">
        <v>1.57</v>
      </c>
      <c r="O241">
        <v>22.6</v>
      </c>
      <c r="P241">
        <v>1400</v>
      </c>
      <c r="Q241" s="4">
        <f>100*O241/O242</f>
        <v>85.606060606060609</v>
      </c>
      <c r="R241" s="4">
        <v>1</v>
      </c>
      <c r="S241" s="4">
        <v>1</v>
      </c>
      <c r="T241" s="4"/>
      <c r="U241" s="4">
        <f t="shared" si="26"/>
        <v>39.9</v>
      </c>
      <c r="V241" s="4">
        <f t="shared" si="27"/>
        <v>39.9</v>
      </c>
      <c r="W241" s="4">
        <f t="shared" si="28"/>
        <v>39.9</v>
      </c>
      <c r="AD241" s="4">
        <v>1</v>
      </c>
      <c r="AE241" s="4"/>
      <c r="AF241" s="4">
        <f t="shared" si="23"/>
        <v>1400</v>
      </c>
      <c r="AG241" s="4">
        <f t="shared" si="24"/>
        <v>1400</v>
      </c>
      <c r="AH241" s="4">
        <f t="shared" si="25"/>
        <v>1400</v>
      </c>
      <c r="AO241" s="4"/>
      <c r="AP241" s="4"/>
      <c r="AQ241" s="6"/>
    </row>
    <row r="242" spans="1:43" x14ac:dyDescent="0.2">
      <c r="A242" s="1">
        <v>44210</v>
      </c>
      <c r="B242" t="s">
        <v>212</v>
      </c>
      <c r="C242" t="s">
        <v>103</v>
      </c>
      <c r="D242" t="s">
        <v>13</v>
      </c>
      <c r="E242">
        <v>1</v>
      </c>
      <c r="F242">
        <v>1</v>
      </c>
      <c r="G242" t="s">
        <v>59</v>
      </c>
      <c r="H242" t="s">
        <v>60</v>
      </c>
      <c r="I242">
        <v>2.91</v>
      </c>
      <c r="J242">
        <v>50.3</v>
      </c>
      <c r="K242">
        <v>487</v>
      </c>
      <c r="L242" t="s">
        <v>61</v>
      </c>
      <c r="M242" t="s">
        <v>62</v>
      </c>
      <c r="N242">
        <v>1.86</v>
      </c>
      <c r="O242">
        <v>26.4</v>
      </c>
      <c r="P242">
        <v>1610</v>
      </c>
      <c r="R242" s="4">
        <v>1</v>
      </c>
      <c r="S242" s="4">
        <v>1</v>
      </c>
      <c r="T242" s="4"/>
      <c r="U242" s="4">
        <f t="shared" si="26"/>
        <v>487</v>
      </c>
      <c r="V242" s="4">
        <f t="shared" si="27"/>
        <v>487</v>
      </c>
      <c r="W242" s="4">
        <f t="shared" si="28"/>
        <v>487</v>
      </c>
      <c r="AD242" s="4">
        <v>1</v>
      </c>
      <c r="AE242" s="4"/>
      <c r="AF242" s="4">
        <f t="shared" si="23"/>
        <v>1610</v>
      </c>
      <c r="AG242" s="4">
        <f t="shared" si="24"/>
        <v>1610</v>
      </c>
      <c r="AH242" s="4">
        <f t="shared" si="25"/>
        <v>1610</v>
      </c>
      <c r="AO242" s="4"/>
      <c r="AP242" s="4"/>
      <c r="AQ242" s="6"/>
    </row>
    <row r="243" spans="1:43" x14ac:dyDescent="0.2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  <c r="AP243" s="4"/>
      <c r="AQ243" s="6"/>
    </row>
    <row r="244" spans="1:43" x14ac:dyDescent="0.2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  <c r="AP244" s="4"/>
      <c r="AQ244" s="6"/>
    </row>
    <row r="245" spans="1:43" x14ac:dyDescent="0.2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  <c r="AP245" s="4"/>
      <c r="AQ245" s="6"/>
    </row>
    <row r="246" spans="1:43" x14ac:dyDescent="0.2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  <c r="AP246" s="4"/>
      <c r="AQ246" s="6"/>
    </row>
    <row r="247" spans="1:43" x14ac:dyDescent="0.2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  <c r="AP247" s="4"/>
      <c r="AQ247" s="6"/>
    </row>
    <row r="248" spans="1:43" x14ac:dyDescent="0.2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:43" x14ac:dyDescent="0.2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:43" x14ac:dyDescent="0.2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:43" x14ac:dyDescent="0.2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:43" x14ac:dyDescent="0.2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:43" x14ac:dyDescent="0.2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:43" x14ac:dyDescent="0.2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:43" x14ac:dyDescent="0.2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:43" x14ac:dyDescent="0.2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2"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  <c r="AO257" s="4"/>
    </row>
    <row r="258" spans="18:41" x14ac:dyDescent="0.2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2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2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2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2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8:41" x14ac:dyDescent="0.2"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8:41" x14ac:dyDescent="0.2"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8:41" x14ac:dyDescent="0.2"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8:41" x14ac:dyDescent="0.2"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  <c r="AO266" s="4"/>
    </row>
    <row r="267" spans="18:41" x14ac:dyDescent="0.2"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8:41" x14ac:dyDescent="0.2"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  <c r="AO268" s="4"/>
    </row>
    <row r="269" spans="18:41" x14ac:dyDescent="0.2"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  <c r="AO269" s="4"/>
    </row>
    <row r="270" spans="18:41" x14ac:dyDescent="0.2"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8:41" x14ac:dyDescent="0.2"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8:41" x14ac:dyDescent="0.2"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8:41" x14ac:dyDescent="0.2"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8:41" x14ac:dyDescent="0.2"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8:41" x14ac:dyDescent="0.2"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8:41" x14ac:dyDescent="0.2"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8:41" x14ac:dyDescent="0.2"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8:41" x14ac:dyDescent="0.2"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  <c r="AO278" s="4"/>
    </row>
    <row r="279" spans="18:41" x14ac:dyDescent="0.2"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8:41" x14ac:dyDescent="0.2"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8:41" x14ac:dyDescent="0.2"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8:41" x14ac:dyDescent="0.2"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  <c r="AO282" s="4"/>
    </row>
    <row r="283" spans="18:41" x14ac:dyDescent="0.2"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  <c r="AO283" s="4"/>
    </row>
    <row r="284" spans="18:41" x14ac:dyDescent="0.2"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8:41" x14ac:dyDescent="0.2"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8:41" x14ac:dyDescent="0.2"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8:41" x14ac:dyDescent="0.2"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8:41" x14ac:dyDescent="0.2"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8:41" x14ac:dyDescent="0.2"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8:41" x14ac:dyDescent="0.2"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  <c r="AO290" s="4"/>
    </row>
    <row r="291" spans="18:41" x14ac:dyDescent="0.2"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8:41" x14ac:dyDescent="0.2">
      <c r="R292" s="4"/>
      <c r="S292" s="4"/>
      <c r="T292" s="4"/>
      <c r="U292" s="4"/>
      <c r="V292" s="4"/>
      <c r="W292" s="4"/>
      <c r="X292" s="5"/>
      <c r="Y292" s="5"/>
      <c r="AD292" s="4"/>
      <c r="AE292" s="4"/>
      <c r="AF292" s="4"/>
      <c r="AG292" s="4"/>
      <c r="AH292" s="4"/>
      <c r="AI292" s="5"/>
      <c r="AJ292" s="5"/>
      <c r="AO292" s="4"/>
    </row>
    <row r="293" spans="18:41" x14ac:dyDescent="0.2"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8:41" x14ac:dyDescent="0.2"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  <c r="AO294" s="4"/>
    </row>
    <row r="295" spans="18:41" x14ac:dyDescent="0.2"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  <c r="AO295" s="4"/>
    </row>
    <row r="296" spans="18:41" x14ac:dyDescent="0.2"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  <c r="AO296" s="4"/>
    </row>
    <row r="297" spans="18:41" x14ac:dyDescent="0.2"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  <c r="AO297" s="4"/>
    </row>
    <row r="298" spans="18:41" x14ac:dyDescent="0.2"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8:41" x14ac:dyDescent="0.2"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8:41" x14ac:dyDescent="0.2"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8:41" x14ac:dyDescent="0.2"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8:41" x14ac:dyDescent="0.2"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  <c r="AO302" s="4"/>
    </row>
    <row r="303" spans="18:41" x14ac:dyDescent="0.2"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8:41" x14ac:dyDescent="0.2">
      <c r="R304" s="4"/>
      <c r="S304" s="4"/>
      <c r="T304" s="4"/>
      <c r="U304" s="4"/>
      <c r="V304" s="4"/>
      <c r="W304" s="4"/>
      <c r="X304" s="5"/>
      <c r="Y304" s="5"/>
      <c r="AD304" s="4"/>
      <c r="AE304" s="4"/>
      <c r="AF304" s="4"/>
      <c r="AG304" s="4"/>
      <c r="AH304" s="4"/>
      <c r="AI304" s="5"/>
      <c r="AJ304" s="5"/>
      <c r="AO304" s="4"/>
    </row>
    <row r="305" spans="18:41" x14ac:dyDescent="0.2"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8:41" x14ac:dyDescent="0.2"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8:41" x14ac:dyDescent="0.2"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8:41" x14ac:dyDescent="0.2"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  <c r="AO308" s="4"/>
    </row>
    <row r="309" spans="18:41" x14ac:dyDescent="0.2"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  <c r="AO309" s="4"/>
    </row>
    <row r="310" spans="18:41" x14ac:dyDescent="0.2"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  <c r="AO310" s="4"/>
    </row>
    <row r="311" spans="18:41" x14ac:dyDescent="0.2"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  <c r="AO311" s="4"/>
    </row>
    <row r="312" spans="18:41" x14ac:dyDescent="0.2"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8:41" x14ac:dyDescent="0.2"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8:41" x14ac:dyDescent="0.2"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  <c r="AO314" s="4"/>
    </row>
    <row r="315" spans="18:41" x14ac:dyDescent="0.2"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8:41" x14ac:dyDescent="0.2">
      <c r="R316" s="4"/>
      <c r="S316" s="4"/>
      <c r="T316" s="4"/>
      <c r="U316" s="4"/>
      <c r="V316" s="4"/>
      <c r="W316" s="4"/>
      <c r="X316" s="5"/>
      <c r="Y316" s="5"/>
      <c r="AD316" s="4"/>
      <c r="AE316" s="4"/>
      <c r="AF316" s="4"/>
      <c r="AG316" s="4"/>
      <c r="AH316" s="4"/>
      <c r="AI316" s="5"/>
      <c r="AJ316" s="5"/>
      <c r="AO316" s="4"/>
    </row>
    <row r="317" spans="18:41" x14ac:dyDescent="0.2"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8:41" x14ac:dyDescent="0.2"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8:41" x14ac:dyDescent="0.2"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8:41" x14ac:dyDescent="0.2"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8:41" x14ac:dyDescent="0.2"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8:41" x14ac:dyDescent="0.2"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  <c r="AO322" s="4"/>
    </row>
    <row r="323" spans="18:41" x14ac:dyDescent="0.2"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  <c r="AO323" s="4"/>
    </row>
    <row r="324" spans="18:41" x14ac:dyDescent="0.2"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8:41" x14ac:dyDescent="0.2"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8:41" x14ac:dyDescent="0.2"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8:41" x14ac:dyDescent="0.2"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8:41" x14ac:dyDescent="0.2">
      <c r="R328" s="4"/>
      <c r="S328" s="4"/>
      <c r="T328" s="4"/>
      <c r="U328" s="4"/>
      <c r="V328" s="4"/>
      <c r="W328" s="4"/>
      <c r="X328" s="5"/>
      <c r="Y328" s="5"/>
      <c r="AD328" s="4"/>
      <c r="AE328" s="4"/>
      <c r="AF328" s="4"/>
      <c r="AG328" s="4"/>
      <c r="AH328" s="4"/>
      <c r="AI328" s="5"/>
      <c r="AJ328" s="5"/>
      <c r="AO328" s="4"/>
    </row>
    <row r="329" spans="18:41" x14ac:dyDescent="0.2"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8:41" x14ac:dyDescent="0.2"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  <c r="AO330" s="4"/>
    </row>
    <row r="331" spans="18:41" x14ac:dyDescent="0.2"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8:41" x14ac:dyDescent="0.2"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8:41" x14ac:dyDescent="0.2"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8:41" x14ac:dyDescent="0.2"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8:41" x14ac:dyDescent="0.2"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  <c r="AO335" s="4"/>
    </row>
    <row r="336" spans="18:41" x14ac:dyDescent="0.2">
      <c r="R336" s="4"/>
      <c r="S336" s="4"/>
      <c r="T336" s="4"/>
      <c r="U336" s="4"/>
      <c r="V336" s="4"/>
      <c r="W336" s="4"/>
      <c r="Z336" s="7"/>
      <c r="AA336" s="7"/>
      <c r="AD336" s="4"/>
      <c r="AE336" s="4"/>
      <c r="AF336" s="4"/>
      <c r="AG336" s="4"/>
      <c r="AH336" s="4"/>
      <c r="AK336" s="7"/>
      <c r="AL336" s="7"/>
      <c r="AO336" s="4"/>
    </row>
    <row r="337" spans="18:41" x14ac:dyDescent="0.2">
      <c r="R337" s="4"/>
      <c r="S337" s="4"/>
      <c r="T337" s="4"/>
      <c r="U337" s="4"/>
      <c r="V337" s="4"/>
      <c r="W337" s="4"/>
      <c r="AB337" s="7"/>
      <c r="AC337" s="7"/>
      <c r="AD337" s="4"/>
      <c r="AE337" s="4"/>
      <c r="AF337" s="4"/>
      <c r="AG337" s="4"/>
      <c r="AH337" s="4"/>
      <c r="AM337" s="7"/>
      <c r="AN337" s="7"/>
      <c r="AO337" s="4"/>
    </row>
    <row r="338" spans="18:41" x14ac:dyDescent="0.2"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  <c r="AO338" s="4"/>
    </row>
    <row r="339" spans="18:41" x14ac:dyDescent="0.2"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  <c r="AO339" s="4"/>
    </row>
    <row r="340" spans="18:41" x14ac:dyDescent="0.2">
      <c r="R340" s="4"/>
      <c r="S340" s="4"/>
      <c r="T340" s="4"/>
      <c r="U340" s="4"/>
      <c r="V340" s="4"/>
      <c r="W340" s="4"/>
      <c r="X340" s="5"/>
      <c r="Y340" s="5"/>
      <c r="AD340" s="4"/>
      <c r="AE340" s="4"/>
      <c r="AF340" s="4"/>
      <c r="AG340" s="4"/>
      <c r="AH340" s="4"/>
      <c r="AI340" s="5"/>
      <c r="AJ340" s="5"/>
      <c r="AO340" s="4"/>
    </row>
    <row r="341" spans="18:41" x14ac:dyDescent="0.2"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  <c r="AO341" s="4"/>
    </row>
    <row r="342" spans="18:41" x14ac:dyDescent="0.2"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  <c r="AO342" s="4"/>
    </row>
    <row r="343" spans="18:41" x14ac:dyDescent="0.2"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  <c r="AO343" s="4"/>
    </row>
    <row r="344" spans="18:41" x14ac:dyDescent="0.2"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  <c r="AO344" s="4"/>
    </row>
    <row r="345" spans="18:41" x14ac:dyDescent="0.2"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  <c r="AO345" s="4"/>
    </row>
    <row r="346" spans="18:41" x14ac:dyDescent="0.2"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  <c r="AO346" s="4"/>
    </row>
    <row r="347" spans="18:41" x14ac:dyDescent="0.2"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  <c r="AO347" s="4"/>
    </row>
    <row r="348" spans="18:41" x14ac:dyDescent="0.2"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  <c r="AO348" s="4"/>
    </row>
    <row r="349" spans="18:41" x14ac:dyDescent="0.2"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  <c r="AO349" s="4"/>
    </row>
    <row r="350" spans="18:41" x14ac:dyDescent="0.2"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  <c r="AO350" s="4"/>
    </row>
    <row r="351" spans="18:41" x14ac:dyDescent="0.2"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  <c r="AO351" s="4"/>
    </row>
    <row r="352" spans="18:41" x14ac:dyDescent="0.2">
      <c r="R352" s="4"/>
      <c r="S352" s="4"/>
      <c r="T352" s="4"/>
      <c r="U352" s="4"/>
      <c r="V352" s="4"/>
      <c r="W352" s="4"/>
      <c r="AD352" s="4"/>
      <c r="AE352" s="4"/>
      <c r="AF352" s="4"/>
      <c r="AG352" s="4"/>
      <c r="AH352" s="4"/>
      <c r="AO352" s="4"/>
    </row>
    <row r="353" spans="18:41" x14ac:dyDescent="0.2">
      <c r="R353" s="4"/>
      <c r="S353" s="4"/>
      <c r="T353" s="4"/>
      <c r="U353" s="4"/>
      <c r="V353" s="4"/>
      <c r="W353" s="4"/>
      <c r="AD353" s="4"/>
      <c r="AE353" s="4"/>
      <c r="AF353" s="4"/>
      <c r="AG353" s="4"/>
      <c r="AH353" s="4"/>
      <c r="AO353" s="4"/>
    </row>
    <row r="354" spans="18:41" x14ac:dyDescent="0.2">
      <c r="R354" s="4"/>
      <c r="S354" s="4"/>
      <c r="T354" s="4"/>
      <c r="U354" s="4"/>
      <c r="V354" s="4"/>
      <c r="W354" s="4"/>
      <c r="AD354" s="4"/>
      <c r="AE354" s="4"/>
      <c r="AF354" s="4"/>
      <c r="AG354" s="4"/>
      <c r="AH354" s="4"/>
      <c r="AO354" s="4"/>
    </row>
    <row r="355" spans="18:41" x14ac:dyDescent="0.2">
      <c r="R355" s="4"/>
      <c r="S355" s="4"/>
      <c r="T355" s="4"/>
      <c r="U355" s="4"/>
      <c r="V355" s="4"/>
      <c r="W355" s="4"/>
      <c r="AD355" s="4"/>
      <c r="AE355" s="4"/>
      <c r="AF355" s="4"/>
      <c r="AG355" s="4"/>
      <c r="AH355" s="4"/>
      <c r="AO355" s="4"/>
    </row>
    <row r="356" spans="18:41" x14ac:dyDescent="0.2">
      <c r="R356" s="4"/>
      <c r="S356" s="4"/>
      <c r="T356" s="4"/>
      <c r="U356" s="4"/>
      <c r="V356" s="4"/>
      <c r="W356" s="4"/>
      <c r="X356" s="5"/>
      <c r="Y356" s="5"/>
      <c r="AD356" s="4"/>
      <c r="AE356" s="4"/>
      <c r="AF356" s="4"/>
      <c r="AG356" s="4"/>
      <c r="AH356" s="4"/>
      <c r="AI356" s="5"/>
      <c r="AJ356" s="5"/>
      <c r="AO356" s="4"/>
    </row>
    <row r="357" spans="18:41" x14ac:dyDescent="0.2">
      <c r="R357" s="4"/>
      <c r="S357" s="4"/>
      <c r="T357" s="4"/>
      <c r="U357" s="4"/>
      <c r="V357" s="4"/>
      <c r="W357" s="4"/>
      <c r="AD357" s="4"/>
      <c r="AE357" s="4"/>
      <c r="AF357" s="4"/>
      <c r="AG357" s="4"/>
      <c r="AH357" s="4"/>
      <c r="AO357" s="4"/>
    </row>
    <row r="358" spans="18:41" x14ac:dyDescent="0.2">
      <c r="R358" s="4"/>
      <c r="S358" s="4"/>
      <c r="T358" s="4"/>
      <c r="U358" s="4"/>
      <c r="V358" s="4"/>
      <c r="W358" s="4"/>
      <c r="AD358" s="4"/>
      <c r="AE358" s="4"/>
      <c r="AF358" s="4"/>
      <c r="AG358" s="4"/>
      <c r="AH358" s="4"/>
      <c r="AO358" s="4"/>
    </row>
    <row r="359" spans="18:41" x14ac:dyDescent="0.2">
      <c r="R359" s="4"/>
      <c r="S359" s="4"/>
      <c r="T359" s="4"/>
      <c r="U359" s="4"/>
      <c r="V359" s="4"/>
      <c r="W359" s="4"/>
      <c r="AD359" s="4"/>
      <c r="AE359" s="4"/>
      <c r="AF359" s="4"/>
      <c r="AG359" s="4"/>
      <c r="AH359" s="4"/>
      <c r="AO359" s="4"/>
    </row>
    <row r="360" spans="18:41" x14ac:dyDescent="0.2">
      <c r="R360" s="4"/>
      <c r="S360" s="4"/>
      <c r="T360" s="4"/>
      <c r="U360" s="4"/>
      <c r="V360" s="4"/>
      <c r="W360" s="4"/>
      <c r="AD360" s="4"/>
      <c r="AE360" s="4"/>
      <c r="AF360" s="4"/>
      <c r="AG360" s="4"/>
      <c r="AH360" s="4"/>
      <c r="AO360" s="4"/>
    </row>
    <row r="361" spans="18:41" x14ac:dyDescent="0.2">
      <c r="R361" s="4"/>
      <c r="S361" s="4"/>
      <c r="T361" s="4"/>
      <c r="U361" s="4"/>
      <c r="V361" s="4"/>
      <c r="W361" s="4"/>
      <c r="AD361" s="4"/>
      <c r="AE361" s="4"/>
      <c r="AF361" s="4"/>
      <c r="AG361" s="4"/>
      <c r="AH361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62"/>
  <sheetViews>
    <sheetView topLeftCell="R22" zoomScale="218" workbookViewId="0">
      <selection activeCell="K54" sqref="K54"/>
    </sheetView>
  </sheetViews>
  <sheetFormatPr baseColWidth="10" defaultColWidth="8.83203125" defaultRowHeight="13" x14ac:dyDescent="0.15"/>
  <cols>
    <col min="1" max="1" width="12.33203125" style="4" customWidth="1"/>
    <col min="2" max="2" width="34.83203125" style="4" customWidth="1"/>
    <col min="3" max="3" width="21.6640625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5" x14ac:dyDescent="0.2">
      <c r="A2" s="8" t="s">
        <v>73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5" x14ac:dyDescent="0.2">
      <c r="A3" s="1">
        <v>44210</v>
      </c>
      <c r="B3" t="s">
        <v>212</v>
      </c>
      <c r="C3" t="s">
        <v>75</v>
      </c>
      <c r="D3">
        <v>20</v>
      </c>
      <c r="E3">
        <v>1</v>
      </c>
      <c r="F3">
        <v>1</v>
      </c>
      <c r="G3" t="s">
        <v>59</v>
      </c>
      <c r="H3" t="s">
        <v>60</v>
      </c>
      <c r="I3">
        <v>2.18E-2</v>
      </c>
      <c r="J3">
        <v>0.41299999999999998</v>
      </c>
      <c r="K3">
        <v>3.59</v>
      </c>
      <c r="L3" t="s">
        <v>61</v>
      </c>
      <c r="M3" t="s">
        <v>62</v>
      </c>
      <c r="N3">
        <v>9.4600000000000004E-2</v>
      </c>
      <c r="O3">
        <v>1.54</v>
      </c>
      <c r="P3">
        <v>18.2</v>
      </c>
      <c r="Q3" s="4"/>
      <c r="R3" s="4">
        <v>1</v>
      </c>
      <c r="S3" s="4">
        <v>1</v>
      </c>
      <c r="T3" s="4"/>
      <c r="U3" s="4">
        <f t="shared" ref="U3:U7" si="0">K3</f>
        <v>3.59</v>
      </c>
      <c r="V3" s="4">
        <f t="shared" ref="V3:V7" si="1">IF(R3=1,U3,(U3-6.8))</f>
        <v>3.59</v>
      </c>
      <c r="W3" s="4">
        <f t="shared" ref="W3:W7" si="2">IF(R3=1,U3,(V3*R3))</f>
        <v>3.59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</f>
        <v>18.2</v>
      </c>
      <c r="AG3" s="4">
        <f t="shared" ref="AG3:AG7" si="4">IF(R3=1,AF3,(AF3-379))</f>
        <v>18.2</v>
      </c>
      <c r="AH3" s="4">
        <f t="shared" ref="AH3:AH7" si="5">IF(R3=1,AF3,(AG3*R3))</f>
        <v>18.2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 x14ac:dyDescent="0.2">
      <c r="A4" s="1">
        <v>44210</v>
      </c>
      <c r="B4" t="s">
        <v>212</v>
      </c>
      <c r="C4" t="s">
        <v>76</v>
      </c>
      <c r="D4">
        <v>21</v>
      </c>
      <c r="E4">
        <v>1</v>
      </c>
      <c r="F4">
        <v>1</v>
      </c>
      <c r="G4" t="s">
        <v>59</v>
      </c>
      <c r="H4" t="s">
        <v>60</v>
      </c>
      <c r="I4">
        <v>1.9400000000000001E-2</v>
      </c>
      <c r="J4">
        <v>0.23200000000000001</v>
      </c>
      <c r="K4">
        <v>-2.2799999999999998</v>
      </c>
      <c r="L4" t="s">
        <v>61</v>
      </c>
      <c r="M4" t="s">
        <v>62</v>
      </c>
      <c r="N4">
        <v>0.16600000000000001</v>
      </c>
      <c r="O4">
        <v>2.52</v>
      </c>
      <c r="Q4" s="4"/>
      <c r="R4" s="4">
        <v>1</v>
      </c>
      <c r="S4" s="4">
        <v>1</v>
      </c>
      <c r="T4" s="4"/>
      <c r="U4" s="4">
        <f t="shared" si="0"/>
        <v>-2.2799999999999998</v>
      </c>
      <c r="V4" s="4">
        <f t="shared" si="1"/>
        <v>-2.2799999999999998</v>
      </c>
      <c r="W4" s="4">
        <f t="shared" si="2"/>
        <v>-2.2799999999999998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0</v>
      </c>
      <c r="AG4" s="4">
        <f t="shared" si="4"/>
        <v>0</v>
      </c>
      <c r="AH4" s="4">
        <f t="shared" si="5"/>
        <v>0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 x14ac:dyDescent="0.2">
      <c r="A5" s="1">
        <v>44210</v>
      </c>
      <c r="B5" t="s">
        <v>212</v>
      </c>
      <c r="C5" t="s">
        <v>77</v>
      </c>
      <c r="D5">
        <v>22</v>
      </c>
      <c r="E5">
        <v>1</v>
      </c>
      <c r="F5">
        <v>1</v>
      </c>
      <c r="G5" t="s">
        <v>59</v>
      </c>
      <c r="H5" t="s">
        <v>60</v>
      </c>
      <c r="I5">
        <v>2.23E-2</v>
      </c>
      <c r="J5">
        <v>0.35799999999999998</v>
      </c>
      <c r="K5">
        <v>1.81</v>
      </c>
      <c r="L5" t="s">
        <v>61</v>
      </c>
      <c r="M5" t="s">
        <v>62</v>
      </c>
      <c r="N5">
        <v>9.64E-2</v>
      </c>
      <c r="O5">
        <v>1.52</v>
      </c>
      <c r="P5">
        <v>16.600000000000001</v>
      </c>
      <c r="Q5" s="4"/>
      <c r="R5" s="4">
        <v>1</v>
      </c>
      <c r="S5" s="4">
        <v>1</v>
      </c>
      <c r="T5" s="4"/>
      <c r="U5" s="4">
        <f t="shared" si="0"/>
        <v>1.81</v>
      </c>
      <c r="V5" s="4">
        <f t="shared" si="1"/>
        <v>1.81</v>
      </c>
      <c r="W5" s="4">
        <f t="shared" si="2"/>
        <v>1.81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16.600000000000001</v>
      </c>
      <c r="AG5" s="4">
        <f t="shared" si="4"/>
        <v>16.600000000000001</v>
      </c>
      <c r="AH5" s="4">
        <f t="shared" si="5"/>
        <v>16.600000000000001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 x14ac:dyDescent="0.2">
      <c r="A6" s="1">
        <v>44210</v>
      </c>
      <c r="B6" t="s">
        <v>212</v>
      </c>
      <c r="C6" t="s">
        <v>78</v>
      </c>
      <c r="D6">
        <v>23</v>
      </c>
      <c r="E6">
        <v>1</v>
      </c>
      <c r="F6">
        <v>1</v>
      </c>
      <c r="G6" t="s">
        <v>59</v>
      </c>
      <c r="H6" t="s">
        <v>60</v>
      </c>
      <c r="I6">
        <v>2.35E-2</v>
      </c>
      <c r="J6">
        <v>0.40100000000000002</v>
      </c>
      <c r="K6">
        <v>3.2</v>
      </c>
      <c r="L6" t="s">
        <v>61</v>
      </c>
      <c r="M6" t="s">
        <v>62</v>
      </c>
      <c r="N6">
        <v>7.6499999999999999E-2</v>
      </c>
      <c r="O6">
        <v>1.41</v>
      </c>
      <c r="P6">
        <v>9.1</v>
      </c>
      <c r="Q6" s="4"/>
      <c r="R6" s="4">
        <v>1</v>
      </c>
      <c r="S6" s="4">
        <v>1</v>
      </c>
      <c r="T6" s="4"/>
      <c r="U6" s="4">
        <f t="shared" si="0"/>
        <v>3.2</v>
      </c>
      <c r="V6" s="4">
        <f t="shared" si="1"/>
        <v>3.2</v>
      </c>
      <c r="W6" s="4">
        <f t="shared" si="2"/>
        <v>3.2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9.1</v>
      </c>
      <c r="AG6" s="4">
        <f t="shared" si="4"/>
        <v>9.1</v>
      </c>
      <c r="AH6" s="4">
        <f t="shared" si="5"/>
        <v>9.1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 x14ac:dyDescent="0.2">
      <c r="A7" s="1">
        <v>44210</v>
      </c>
      <c r="B7" t="s">
        <v>212</v>
      </c>
      <c r="C7" t="s">
        <v>79</v>
      </c>
      <c r="D7">
        <v>24</v>
      </c>
      <c r="E7">
        <v>1</v>
      </c>
      <c r="F7">
        <v>1</v>
      </c>
      <c r="G7" t="s">
        <v>59</v>
      </c>
      <c r="H7" t="s">
        <v>60</v>
      </c>
      <c r="I7">
        <v>2.18E-2</v>
      </c>
      <c r="J7">
        <v>0.376</v>
      </c>
      <c r="K7">
        <v>2.38</v>
      </c>
      <c r="L7" t="s">
        <v>61</v>
      </c>
      <c r="M7" t="s">
        <v>62</v>
      </c>
      <c r="N7">
        <v>7.3800000000000004E-2</v>
      </c>
      <c r="O7">
        <v>1.17</v>
      </c>
      <c r="P7">
        <v>-7.93</v>
      </c>
      <c r="Q7" s="4"/>
      <c r="R7" s="4">
        <v>1</v>
      </c>
      <c r="S7" s="4">
        <v>1</v>
      </c>
      <c r="T7" s="4"/>
      <c r="U7" s="4">
        <f t="shared" si="0"/>
        <v>2.38</v>
      </c>
      <c r="V7" s="4">
        <f t="shared" si="1"/>
        <v>2.38</v>
      </c>
      <c r="W7" s="4">
        <f t="shared" si="2"/>
        <v>2.38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-7.93</v>
      </c>
      <c r="AG7" s="4">
        <f t="shared" si="4"/>
        <v>-7.93</v>
      </c>
      <c r="AH7" s="4">
        <f t="shared" si="5"/>
        <v>-7.93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 x14ac:dyDescent="0.2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5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5" x14ac:dyDescent="0.2">
      <c r="A10" s="11"/>
      <c r="B10" s="12"/>
      <c r="C10" s="12"/>
      <c r="D10" s="12"/>
      <c r="E10" s="12"/>
      <c r="F10" s="12"/>
      <c r="G10" s="12"/>
      <c r="H10" s="12"/>
      <c r="I10" s="12"/>
      <c r="J10" s="13" t="s">
        <v>32</v>
      </c>
      <c r="K10" s="16">
        <v>0</v>
      </c>
      <c r="L10" s="12"/>
      <c r="M10" s="12"/>
      <c r="N10" s="12"/>
      <c r="O10" s="13" t="s">
        <v>32</v>
      </c>
      <c r="P10" s="16">
        <v>0</v>
      </c>
    </row>
    <row r="11" spans="1:70" ht="15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3" t="s">
        <v>40</v>
      </c>
      <c r="K11" s="14">
        <f>AVERAGE(K3:K9)</f>
        <v>1.7399999999999998</v>
      </c>
      <c r="L11" s="12"/>
      <c r="M11" s="12"/>
      <c r="N11" s="12"/>
      <c r="O11" s="13" t="s">
        <v>40</v>
      </c>
      <c r="P11" s="14">
        <f>AVERAGE(P3:P9)</f>
        <v>8.9924999999999997</v>
      </c>
    </row>
    <row r="12" spans="1:70" ht="15" x14ac:dyDescent="0.2">
      <c r="A12" s="11"/>
      <c r="B12" s="12"/>
      <c r="D12" s="12"/>
      <c r="E12" s="12"/>
      <c r="F12" s="12"/>
      <c r="G12" s="12"/>
      <c r="H12" s="12"/>
      <c r="I12" s="12"/>
      <c r="J12" s="13" t="s">
        <v>41</v>
      </c>
      <c r="K12" s="14">
        <f>_xlfn.STDEV.S(K3:K9)</f>
        <v>2.3520735532716661</v>
      </c>
      <c r="L12" s="12"/>
      <c r="M12" s="12"/>
      <c r="N12" s="12"/>
      <c r="O12" s="13" t="s">
        <v>41</v>
      </c>
      <c r="P12" s="14">
        <f>_xlfn.STDEV.S(P3:P9)</f>
        <v>11.958744011531198</v>
      </c>
    </row>
    <row r="13" spans="1:70" ht="15" x14ac:dyDescent="0.2">
      <c r="A13" s="11"/>
      <c r="B13" s="12"/>
      <c r="D13" s="12"/>
      <c r="E13" s="12"/>
      <c r="F13" s="12"/>
      <c r="G13" s="12"/>
      <c r="H13" s="12"/>
      <c r="I13" s="12"/>
      <c r="J13" s="13" t="s">
        <v>42</v>
      </c>
      <c r="K13" s="14">
        <f>100*K12/K11</f>
        <v>135.17664099262453</v>
      </c>
      <c r="L13" s="12"/>
      <c r="M13" s="12"/>
      <c r="N13" s="12"/>
      <c r="O13" s="13" t="s">
        <v>42</v>
      </c>
      <c r="P13" s="14">
        <f>100*P12/P11</f>
        <v>132.98575492389435</v>
      </c>
    </row>
    <row r="14" spans="1:70" ht="15" x14ac:dyDescent="0.2">
      <c r="A14" s="11"/>
      <c r="B14" s="12"/>
      <c r="D14" s="12"/>
      <c r="E14" s="12"/>
      <c r="F14" s="12"/>
      <c r="G14" s="12"/>
      <c r="H14" s="12"/>
      <c r="I14" s="12"/>
      <c r="J14" s="13" t="s">
        <v>43</v>
      </c>
      <c r="K14" s="14">
        <f>TINV(0.02,4)</f>
        <v>3.7469473879791968</v>
      </c>
      <c r="L14" s="12"/>
      <c r="M14" s="12"/>
      <c r="N14" s="12"/>
      <c r="O14" s="13" t="s">
        <v>43</v>
      </c>
      <c r="P14" s="14">
        <f>TINV(0.02,4)</f>
        <v>3.7469473879791968</v>
      </c>
    </row>
    <row r="15" spans="1:70" ht="15" x14ac:dyDescent="0.2">
      <c r="A15" s="11"/>
      <c r="B15" s="12"/>
      <c r="D15" s="12"/>
      <c r="E15" s="12"/>
      <c r="F15" s="12"/>
      <c r="G15" s="12"/>
      <c r="H15" s="12"/>
      <c r="I15" s="12"/>
      <c r="J15" s="13" t="s">
        <v>44</v>
      </c>
      <c r="K15" s="15">
        <f>K12*K14</f>
        <v>8.8130958567662177</v>
      </c>
      <c r="L15" s="12"/>
      <c r="M15" s="12"/>
      <c r="N15" s="12"/>
      <c r="O15" s="13" t="s">
        <v>44</v>
      </c>
      <c r="P15" s="15">
        <f>P12*P14</f>
        <v>44.808784637518684</v>
      </c>
    </row>
    <row r="16" spans="1:70" ht="15" x14ac:dyDescent="0.2">
      <c r="A16" s="11"/>
      <c r="B16" s="12"/>
      <c r="D16" s="12"/>
      <c r="E16" s="12"/>
      <c r="F16" s="12"/>
      <c r="G16" s="12"/>
      <c r="H16" s="12"/>
      <c r="I16" s="12"/>
      <c r="J16" s="13" t="s">
        <v>45</v>
      </c>
      <c r="K16" s="15">
        <f>10*K12</f>
        <v>23.52073553271666</v>
      </c>
      <c r="L16" s="12"/>
      <c r="M16" s="12"/>
      <c r="N16" s="12"/>
      <c r="O16" s="13" t="s">
        <v>45</v>
      </c>
      <c r="P16" s="15">
        <f>10*P12</f>
        <v>119.58744011531198</v>
      </c>
    </row>
    <row r="17" spans="1:70" ht="15" x14ac:dyDescent="0.2">
      <c r="A17" s="11"/>
      <c r="B17" s="12"/>
      <c r="D17" s="12"/>
      <c r="E17" s="12"/>
      <c r="F17" s="12"/>
      <c r="G17" s="12"/>
      <c r="H17" s="12"/>
      <c r="I17" s="12"/>
      <c r="J17" s="13" t="s">
        <v>46</v>
      </c>
      <c r="K17" s="15"/>
      <c r="L17" s="12"/>
      <c r="M17" s="12"/>
      <c r="N17" s="12"/>
      <c r="O17" s="13" t="s">
        <v>46</v>
      </c>
      <c r="P17" s="15"/>
    </row>
    <row r="18" spans="1:70" ht="15" x14ac:dyDescent="0.2">
      <c r="A18" s="11"/>
      <c r="B18" s="12"/>
      <c r="D18" s="12"/>
      <c r="E18" s="12"/>
      <c r="F18" s="12"/>
      <c r="G18" s="12"/>
      <c r="H18" s="12"/>
      <c r="I18" s="12"/>
      <c r="J18" s="13" t="s">
        <v>47</v>
      </c>
      <c r="K18" s="15"/>
      <c r="L18" s="12"/>
      <c r="M18" s="12"/>
      <c r="N18" s="12"/>
      <c r="O18" s="13" t="s">
        <v>47</v>
      </c>
      <c r="P18" s="15"/>
    </row>
    <row r="19" spans="1:70" ht="15" x14ac:dyDescent="0.2">
      <c r="A19" s="11"/>
      <c r="B19" s="12"/>
      <c r="D19" s="12"/>
      <c r="E19" s="12"/>
      <c r="F19" s="12"/>
      <c r="G19" s="12"/>
      <c r="H19" s="12"/>
      <c r="I19" s="12"/>
      <c r="J19" s="13" t="s">
        <v>48</v>
      </c>
      <c r="K19" s="15"/>
      <c r="L19" s="12"/>
      <c r="M19" s="12"/>
      <c r="N19" s="12"/>
      <c r="O19" s="13" t="s">
        <v>48</v>
      </c>
      <c r="P19" s="15"/>
    </row>
    <row r="20" spans="1:70" ht="15" x14ac:dyDescent="0.2">
      <c r="A20" s="8"/>
      <c r="J20" s="13" t="s">
        <v>49</v>
      </c>
      <c r="K20" s="15">
        <f>K11/K12</f>
        <v>0.73977278371235888</v>
      </c>
      <c r="O20" s="13" t="s">
        <v>49</v>
      </c>
      <c r="P20" s="15">
        <f>P11/P12</f>
        <v>0.75196023857764638</v>
      </c>
      <c r="V20" s="4" t="s">
        <v>30</v>
      </c>
      <c r="W20" s="4">
        <f>AVERAGE(W3:W7)</f>
        <v>1.7399999999999998</v>
      </c>
      <c r="AG20" s="4" t="s">
        <v>30</v>
      </c>
      <c r="AH20" s="4">
        <f>AVERAGE(AH3:AH7)</f>
        <v>7.194</v>
      </c>
    </row>
    <row r="21" spans="1:70" x14ac:dyDescent="0.15">
      <c r="A21" s="8"/>
    </row>
    <row r="22" spans="1:70" ht="15" customHeight="1" x14ac:dyDescent="0.15"/>
    <row r="23" spans="1:70" x14ac:dyDescent="0.15">
      <c r="A23" s="8" t="s">
        <v>31</v>
      </c>
    </row>
    <row r="24" spans="1:70" customFormat="1" ht="15" x14ac:dyDescent="0.2">
      <c r="A24" s="1">
        <v>44210</v>
      </c>
      <c r="B24" t="s">
        <v>212</v>
      </c>
      <c r="C24" t="s">
        <v>80</v>
      </c>
      <c r="D24">
        <v>25</v>
      </c>
      <c r="E24">
        <v>1</v>
      </c>
      <c r="F24">
        <v>1</v>
      </c>
      <c r="G24" t="s">
        <v>59</v>
      </c>
      <c r="H24" t="s">
        <v>60</v>
      </c>
      <c r="I24">
        <v>7.8799999999999995E-2</v>
      </c>
      <c r="J24">
        <v>1.63</v>
      </c>
      <c r="K24">
        <v>42</v>
      </c>
      <c r="L24" t="s">
        <v>61</v>
      </c>
      <c r="M24" t="s">
        <v>62</v>
      </c>
      <c r="N24">
        <v>0.48499999999999999</v>
      </c>
      <c r="O24">
        <v>7.01</v>
      </c>
      <c r="P24">
        <v>402</v>
      </c>
      <c r="Q24" s="4"/>
      <c r="R24" s="4">
        <v>1</v>
      </c>
      <c r="S24" s="4">
        <v>1</v>
      </c>
      <c r="T24" s="4"/>
      <c r="U24" s="4">
        <f t="shared" ref="U24:U28" si="6">K24</f>
        <v>42</v>
      </c>
      <c r="V24" s="4">
        <f t="shared" ref="V24:V28" si="7">IF(R24=1,U24,(U24-6.8))</f>
        <v>42</v>
      </c>
      <c r="W24" s="4">
        <f t="shared" ref="W24:W28" si="8">IF(R24=1,U24,(V24*R24))</f>
        <v>42</v>
      </c>
      <c r="X24" s="5"/>
      <c r="Y24" s="5"/>
      <c r="Z24" s="4"/>
      <c r="AA24" s="4"/>
      <c r="AB24" s="5"/>
      <c r="AC24" s="5"/>
      <c r="AD24" s="4">
        <v>1</v>
      </c>
      <c r="AE24" s="4"/>
      <c r="AF24" s="4">
        <f t="shared" ref="AF24:AF28" si="9">P24</f>
        <v>402</v>
      </c>
      <c r="AG24" s="4">
        <f t="shared" ref="AG24:AG28" si="10">IF(R24=1,AF24,(AF24-379))</f>
        <v>402</v>
      </c>
      <c r="AH24" s="4">
        <f t="shared" ref="AH24:AH28" si="11">IF(R24=1,AF24,(AG24*R24))</f>
        <v>402</v>
      </c>
      <c r="AI24" s="5"/>
      <c r="AJ24" s="5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5" x14ac:dyDescent="0.2">
      <c r="A25" s="1">
        <v>44210</v>
      </c>
      <c r="B25" t="s">
        <v>212</v>
      </c>
      <c r="C25" t="s">
        <v>81</v>
      </c>
      <c r="D25">
        <v>26</v>
      </c>
      <c r="E25">
        <v>1</v>
      </c>
      <c r="F25">
        <v>1</v>
      </c>
      <c r="G25" t="s">
        <v>59</v>
      </c>
      <c r="H25" t="s">
        <v>60</v>
      </c>
      <c r="I25">
        <v>7.6399999999999996E-2</v>
      </c>
      <c r="J25">
        <v>1.6</v>
      </c>
      <c r="K25">
        <v>41.2</v>
      </c>
      <c r="L25" t="s">
        <v>61</v>
      </c>
      <c r="M25" t="s">
        <v>62</v>
      </c>
      <c r="N25">
        <v>0.47399999999999998</v>
      </c>
      <c r="O25">
        <v>6.82</v>
      </c>
      <c r="P25">
        <v>389</v>
      </c>
      <c r="Q25" s="4"/>
      <c r="R25" s="4">
        <v>1</v>
      </c>
      <c r="S25" s="4">
        <v>1</v>
      </c>
      <c r="T25" s="4"/>
      <c r="U25" s="4">
        <f t="shared" si="6"/>
        <v>41.2</v>
      </c>
      <c r="V25" s="4">
        <f t="shared" si="7"/>
        <v>41.2</v>
      </c>
      <c r="W25" s="4">
        <f t="shared" si="8"/>
        <v>41.2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9"/>
        <v>389</v>
      </c>
      <c r="AG25" s="4">
        <f t="shared" si="10"/>
        <v>389</v>
      </c>
      <c r="AH25" s="4">
        <f t="shared" si="11"/>
        <v>389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5" x14ac:dyDescent="0.2">
      <c r="A26" s="1">
        <v>44210</v>
      </c>
      <c r="B26" t="s">
        <v>212</v>
      </c>
      <c r="C26" t="s">
        <v>82</v>
      </c>
      <c r="D26">
        <v>27</v>
      </c>
      <c r="E26">
        <v>1</v>
      </c>
      <c r="F26">
        <v>1</v>
      </c>
      <c r="G26" t="s">
        <v>59</v>
      </c>
      <c r="H26" t="s">
        <v>60</v>
      </c>
      <c r="I26">
        <v>7.7499999999999999E-2</v>
      </c>
      <c r="J26">
        <v>1.61</v>
      </c>
      <c r="K26">
        <v>41.6</v>
      </c>
      <c r="L26" t="s">
        <v>61</v>
      </c>
      <c r="M26" t="s">
        <v>62</v>
      </c>
      <c r="N26">
        <v>0.495</v>
      </c>
      <c r="O26">
        <v>7.14</v>
      </c>
      <c r="P26">
        <v>411</v>
      </c>
      <c r="Q26" s="4"/>
      <c r="R26" s="4">
        <v>1</v>
      </c>
      <c r="S26" s="4">
        <v>1</v>
      </c>
      <c r="T26" s="4"/>
      <c r="U26" s="4">
        <f t="shared" si="6"/>
        <v>41.6</v>
      </c>
      <c r="V26" s="4">
        <f t="shared" si="7"/>
        <v>41.6</v>
      </c>
      <c r="W26" s="4">
        <f t="shared" si="8"/>
        <v>41.6</v>
      </c>
      <c r="X26" s="4"/>
      <c r="Y26" s="4"/>
      <c r="Z26" s="4"/>
      <c r="AA26" s="4"/>
      <c r="AB26" s="5"/>
      <c r="AC26" s="5"/>
      <c r="AD26" s="4">
        <v>1</v>
      </c>
      <c r="AE26" s="4"/>
      <c r="AF26" s="4">
        <f t="shared" si="9"/>
        <v>411</v>
      </c>
      <c r="AG26" s="4">
        <f t="shared" si="10"/>
        <v>411</v>
      </c>
      <c r="AH26" s="4">
        <f t="shared" si="11"/>
        <v>411</v>
      </c>
      <c r="AI26" s="4"/>
      <c r="AJ26" s="4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5" x14ac:dyDescent="0.2">
      <c r="A27" s="1">
        <v>44210</v>
      </c>
      <c r="B27" t="s">
        <v>212</v>
      </c>
      <c r="C27" t="s">
        <v>83</v>
      </c>
      <c r="D27">
        <v>28</v>
      </c>
      <c r="E27">
        <v>1</v>
      </c>
      <c r="F27">
        <v>1</v>
      </c>
      <c r="G27" t="s">
        <v>59</v>
      </c>
      <c r="H27" t="s">
        <v>60</v>
      </c>
      <c r="I27">
        <v>7.5499999999999998E-2</v>
      </c>
      <c r="J27">
        <v>1.61</v>
      </c>
      <c r="K27">
        <v>41.6</v>
      </c>
      <c r="L27" t="s">
        <v>61</v>
      </c>
      <c r="M27" t="s">
        <v>62</v>
      </c>
      <c r="N27">
        <v>0.48799999999999999</v>
      </c>
      <c r="O27">
        <v>7.07</v>
      </c>
      <c r="P27">
        <v>407</v>
      </c>
      <c r="Q27" s="4"/>
      <c r="R27" s="4">
        <v>1</v>
      </c>
      <c r="S27" s="4">
        <v>1</v>
      </c>
      <c r="T27" s="4"/>
      <c r="U27" s="4">
        <f t="shared" si="6"/>
        <v>41.6</v>
      </c>
      <c r="V27" s="4">
        <f t="shared" si="7"/>
        <v>41.6</v>
      </c>
      <c r="W27" s="4">
        <f t="shared" si="8"/>
        <v>41.6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 t="shared" si="9"/>
        <v>407</v>
      </c>
      <c r="AG27" s="4">
        <f t="shared" si="10"/>
        <v>407</v>
      </c>
      <c r="AH27" s="4">
        <f t="shared" si="11"/>
        <v>407</v>
      </c>
      <c r="AI27" s="4"/>
      <c r="AJ27" s="4"/>
      <c r="AK27" s="4"/>
      <c r="AL27" s="4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5" x14ac:dyDescent="0.2">
      <c r="A28" s="1">
        <v>44210</v>
      </c>
      <c r="B28" t="s">
        <v>212</v>
      </c>
      <c r="C28" t="s">
        <v>84</v>
      </c>
      <c r="D28">
        <v>29</v>
      </c>
      <c r="E28">
        <v>1</v>
      </c>
      <c r="F28">
        <v>1</v>
      </c>
      <c r="G28" t="s">
        <v>59</v>
      </c>
      <c r="H28" t="s">
        <v>60</v>
      </c>
      <c r="I28">
        <v>7.5899999999999995E-2</v>
      </c>
      <c r="J28">
        <v>1.6</v>
      </c>
      <c r="K28">
        <v>41.1</v>
      </c>
      <c r="L28" t="s">
        <v>61</v>
      </c>
      <c r="M28" t="s">
        <v>62</v>
      </c>
      <c r="N28">
        <v>0.505</v>
      </c>
      <c r="O28">
        <v>7.24</v>
      </c>
      <c r="P28">
        <v>418</v>
      </c>
      <c r="Q28" s="4"/>
      <c r="R28" s="4">
        <v>1</v>
      </c>
      <c r="S28" s="4">
        <v>1</v>
      </c>
      <c r="T28" s="4"/>
      <c r="U28" s="4">
        <f t="shared" si="6"/>
        <v>41.1</v>
      </c>
      <c r="V28" s="4">
        <f t="shared" si="7"/>
        <v>41.1</v>
      </c>
      <c r="W28" s="4">
        <f t="shared" si="8"/>
        <v>41.1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9"/>
        <v>418</v>
      </c>
      <c r="AG28" s="4">
        <f t="shared" si="10"/>
        <v>418</v>
      </c>
      <c r="AH28" s="4">
        <f t="shared" si="11"/>
        <v>418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5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5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5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32</v>
      </c>
      <c r="K31" s="16">
        <v>40</v>
      </c>
      <c r="L31" s="12"/>
      <c r="M31" s="12"/>
      <c r="N31" s="12"/>
      <c r="O31" s="13" t="s">
        <v>32</v>
      </c>
      <c r="P31" s="16">
        <v>400</v>
      </c>
      <c r="V31" s="13" t="s">
        <v>32</v>
      </c>
      <c r="W31" s="16">
        <v>40</v>
      </c>
      <c r="AG31" s="13" t="s">
        <v>32</v>
      </c>
      <c r="AH31" s="16">
        <v>400</v>
      </c>
    </row>
    <row r="32" spans="1:70" ht="15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40</v>
      </c>
      <c r="K32" s="14">
        <f>AVERAGE(K24:K30)</f>
        <v>41.5</v>
      </c>
      <c r="L32" s="12"/>
      <c r="M32" s="12"/>
      <c r="N32" s="12"/>
      <c r="O32" s="13" t="s">
        <v>40</v>
      </c>
      <c r="P32" s="14">
        <f>AVERAGE(P24:P30)</f>
        <v>405.4</v>
      </c>
      <c r="V32" s="13" t="s">
        <v>40</v>
      </c>
      <c r="W32" s="14">
        <f>AVERAGE(W24:W30)</f>
        <v>41.5</v>
      </c>
      <c r="AG32" s="13" t="s">
        <v>40</v>
      </c>
      <c r="AH32" s="14">
        <f>AVERAGE(AH24:AH30)</f>
        <v>405.4</v>
      </c>
    </row>
    <row r="33" spans="1:70" ht="15" x14ac:dyDescent="0.2">
      <c r="A33" s="11"/>
      <c r="B33" s="12"/>
      <c r="D33" s="12"/>
      <c r="E33" s="12"/>
      <c r="F33" s="12"/>
      <c r="G33" s="12"/>
      <c r="H33" s="12"/>
      <c r="I33" s="12"/>
      <c r="J33" s="13" t="s">
        <v>41</v>
      </c>
      <c r="K33" s="14">
        <f>_xlfn.STDEV.S(K24:K30)</f>
        <v>0.36055512754639818</v>
      </c>
      <c r="L33" s="12"/>
      <c r="M33" s="12"/>
      <c r="N33" s="12"/>
      <c r="O33" s="13" t="s">
        <v>41</v>
      </c>
      <c r="P33" s="14">
        <f>_xlfn.STDEV.S(P24:P30)</f>
        <v>10.876580344942981</v>
      </c>
      <c r="V33" s="13" t="s">
        <v>41</v>
      </c>
      <c r="W33" s="14">
        <f>_xlfn.STDEV.S(W24:W30)</f>
        <v>0.36055512754639818</v>
      </c>
      <c r="AG33" s="13" t="s">
        <v>41</v>
      </c>
      <c r="AH33" s="14">
        <f>_xlfn.STDEV.S(AH24:AH30)</f>
        <v>10.876580344942981</v>
      </c>
    </row>
    <row r="34" spans="1:70" ht="15" x14ac:dyDescent="0.2">
      <c r="A34" s="11"/>
      <c r="B34" s="12"/>
      <c r="D34" s="12"/>
      <c r="E34" s="12"/>
      <c r="F34" s="12"/>
      <c r="G34" s="12"/>
      <c r="H34" s="12"/>
      <c r="I34" s="12"/>
      <c r="J34" s="13" t="s">
        <v>42</v>
      </c>
      <c r="K34" s="14">
        <f>100*K33/K32</f>
        <v>0.86880753625638119</v>
      </c>
      <c r="L34" s="12"/>
      <c r="M34" s="12"/>
      <c r="N34" s="12"/>
      <c r="O34" s="13" t="s">
        <v>42</v>
      </c>
      <c r="P34" s="14">
        <f>100*P33/P32</f>
        <v>2.6829255907604792</v>
      </c>
      <c r="V34" s="13" t="s">
        <v>42</v>
      </c>
      <c r="W34" s="14">
        <f>100*W33/W32</f>
        <v>0.86880753625638119</v>
      </c>
      <c r="AG34" s="13" t="s">
        <v>42</v>
      </c>
      <c r="AH34" s="14">
        <f>100*AH33/AH32</f>
        <v>2.6829255907604792</v>
      </c>
    </row>
    <row r="35" spans="1:70" ht="15" x14ac:dyDescent="0.2">
      <c r="A35" s="11"/>
      <c r="B35" s="12"/>
      <c r="D35" s="12"/>
      <c r="E35" s="12"/>
      <c r="F35" s="12"/>
      <c r="G35" s="12"/>
      <c r="H35" s="12"/>
      <c r="I35" s="12"/>
      <c r="J35" s="13" t="s">
        <v>43</v>
      </c>
      <c r="K35" s="14">
        <f>TINV(0.02,4)</f>
        <v>3.7469473879791968</v>
      </c>
      <c r="L35" s="12"/>
      <c r="M35" s="12"/>
      <c r="N35" s="12"/>
      <c r="O35" s="13" t="s">
        <v>43</v>
      </c>
      <c r="P35" s="14">
        <f>TINV(0.02,4)</f>
        <v>3.7469473879791968</v>
      </c>
      <c r="V35" s="13" t="s">
        <v>43</v>
      </c>
      <c r="W35" s="14">
        <f>TINV(0.02,4)</f>
        <v>3.7469473879791968</v>
      </c>
      <c r="AG35" s="13" t="s">
        <v>43</v>
      </c>
      <c r="AH35" s="14">
        <f>TINV(0.02,4)</f>
        <v>3.7469473879791968</v>
      </c>
    </row>
    <row r="36" spans="1:70" ht="15" x14ac:dyDescent="0.2">
      <c r="A36" s="11"/>
      <c r="B36" s="12"/>
      <c r="D36" s="12"/>
      <c r="E36" s="12"/>
      <c r="F36" s="12"/>
      <c r="G36" s="12"/>
      <c r="H36" s="12"/>
      <c r="I36" s="12"/>
      <c r="J36" s="13" t="s">
        <v>44</v>
      </c>
      <c r="K36" s="15">
        <f>K33*K35</f>
        <v>1.3509810933824828</v>
      </c>
      <c r="L36" s="12"/>
      <c r="M36" s="12"/>
      <c r="N36" s="12"/>
      <c r="O36" s="13" t="s">
        <v>44</v>
      </c>
      <c r="P36" s="15">
        <f>P33*P35</f>
        <v>40.753974313629975</v>
      </c>
      <c r="V36" s="13" t="s">
        <v>44</v>
      </c>
      <c r="W36" s="15">
        <f>W33*W35</f>
        <v>1.3509810933824828</v>
      </c>
      <c r="AG36" s="13" t="s">
        <v>44</v>
      </c>
      <c r="AH36" s="15">
        <f>AH33*AH35</f>
        <v>40.753974313629975</v>
      </c>
    </row>
    <row r="37" spans="1:70" ht="15" x14ac:dyDescent="0.2">
      <c r="A37" s="11"/>
      <c r="B37" s="12"/>
      <c r="D37" s="12"/>
      <c r="E37" s="12"/>
      <c r="F37" s="12"/>
      <c r="G37" s="12"/>
      <c r="H37" s="12"/>
      <c r="I37" s="12"/>
      <c r="J37" s="13" t="s">
        <v>45</v>
      </c>
      <c r="K37" s="15">
        <f>10*K33</f>
        <v>3.6055512754639816</v>
      </c>
      <c r="L37" s="12"/>
      <c r="M37" s="12"/>
      <c r="N37" s="12"/>
      <c r="O37" s="13" t="s">
        <v>45</v>
      </c>
      <c r="P37" s="15">
        <f>10*P33</f>
        <v>108.76580344942981</v>
      </c>
      <c r="V37" s="13" t="s">
        <v>45</v>
      </c>
      <c r="W37" s="15">
        <f>10*W33</f>
        <v>3.6055512754639816</v>
      </c>
      <c r="AG37" s="13" t="s">
        <v>45</v>
      </c>
      <c r="AH37" s="15">
        <f>10*AH33</f>
        <v>108.76580344942981</v>
      </c>
    </row>
    <row r="38" spans="1:70" ht="15" x14ac:dyDescent="0.2">
      <c r="A38" s="11"/>
      <c r="B38" s="12"/>
      <c r="D38" s="12"/>
      <c r="E38" s="12"/>
      <c r="F38" s="12"/>
      <c r="G38" s="12"/>
      <c r="H38" s="12"/>
      <c r="I38" s="12"/>
      <c r="J38" s="13" t="s">
        <v>46</v>
      </c>
      <c r="K38" s="15"/>
      <c r="L38" s="12"/>
      <c r="M38" s="12"/>
      <c r="N38" s="12"/>
      <c r="O38" s="13" t="s">
        <v>46</v>
      </c>
      <c r="P38" s="15"/>
      <c r="V38" s="13" t="s">
        <v>46</v>
      </c>
      <c r="W38" s="15"/>
      <c r="AG38" s="13" t="s">
        <v>46</v>
      </c>
      <c r="AH38" s="15"/>
    </row>
    <row r="39" spans="1:70" ht="15" x14ac:dyDescent="0.2">
      <c r="A39" s="11"/>
      <c r="B39" s="12"/>
      <c r="D39" s="12"/>
      <c r="E39" s="12"/>
      <c r="F39" s="12"/>
      <c r="G39" s="12"/>
      <c r="H39" s="12"/>
      <c r="I39" s="12"/>
      <c r="J39" s="13" t="s">
        <v>47</v>
      </c>
      <c r="K39" s="15"/>
      <c r="L39" s="12"/>
      <c r="M39" s="12"/>
      <c r="N39" s="12"/>
      <c r="O39" s="13" t="s">
        <v>47</v>
      </c>
      <c r="P39" s="15"/>
      <c r="V39" s="13" t="s">
        <v>47</v>
      </c>
      <c r="W39" s="15"/>
      <c r="AG39" s="13" t="s">
        <v>47</v>
      </c>
      <c r="AH39" s="15"/>
    </row>
    <row r="40" spans="1:70" ht="15" x14ac:dyDescent="0.2">
      <c r="A40" s="11"/>
      <c r="B40" s="12"/>
      <c r="D40" s="12"/>
      <c r="E40" s="12"/>
      <c r="F40" s="12"/>
      <c r="G40" s="12"/>
      <c r="H40" s="12"/>
      <c r="I40" s="12"/>
      <c r="J40" s="13" t="s">
        <v>48</v>
      </c>
      <c r="K40" s="15"/>
      <c r="L40" s="12"/>
      <c r="M40" s="12"/>
      <c r="N40" s="12"/>
      <c r="O40" s="13" t="s">
        <v>48</v>
      </c>
      <c r="P40" s="15"/>
      <c r="V40" s="13" t="s">
        <v>48</v>
      </c>
      <c r="W40" s="15"/>
      <c r="AG40" s="13" t="s">
        <v>48</v>
      </c>
      <c r="AH40" s="15"/>
    </row>
    <row r="41" spans="1:70" ht="15" x14ac:dyDescent="0.2">
      <c r="A41" s="8"/>
      <c r="J41" s="13" t="s">
        <v>49</v>
      </c>
      <c r="K41" s="15">
        <f>K32/K33</f>
        <v>115.10029071673529</v>
      </c>
      <c r="O41" s="13" t="s">
        <v>49</v>
      </c>
      <c r="P41" s="15">
        <f>P32/P33</f>
        <v>37.272744478781782</v>
      </c>
      <c r="V41" s="13" t="s">
        <v>49</v>
      </c>
      <c r="W41" s="15">
        <f>W32/W33</f>
        <v>115.10029071673529</v>
      </c>
      <c r="AG41" s="13" t="s">
        <v>49</v>
      </c>
      <c r="AH41" s="15">
        <f>AH32/AH33</f>
        <v>37.272744478781782</v>
      </c>
    </row>
    <row r="42" spans="1:70" ht="15" x14ac:dyDescent="0.2">
      <c r="A42" s="8"/>
      <c r="J42" s="13"/>
      <c r="K42" s="15"/>
      <c r="O42" s="13"/>
      <c r="P42" s="15"/>
    </row>
    <row r="44" spans="1:70" x14ac:dyDescent="0.15">
      <c r="A44" s="8" t="s">
        <v>74</v>
      </c>
    </row>
    <row r="45" spans="1:70" customFormat="1" ht="15" x14ac:dyDescent="0.2">
      <c r="A45" s="1">
        <v>44210</v>
      </c>
      <c r="B45" t="s">
        <v>212</v>
      </c>
      <c r="C45" t="s">
        <v>85</v>
      </c>
      <c r="D45">
        <v>30</v>
      </c>
      <c r="E45">
        <v>1</v>
      </c>
      <c r="F45">
        <v>1</v>
      </c>
      <c r="G45" t="s">
        <v>59</v>
      </c>
      <c r="H45" t="s">
        <v>60</v>
      </c>
      <c r="I45">
        <v>4.48E-2</v>
      </c>
      <c r="J45">
        <v>1.04</v>
      </c>
      <c r="K45">
        <v>23.5</v>
      </c>
      <c r="L45" t="s">
        <v>61</v>
      </c>
      <c r="M45" t="s">
        <v>62</v>
      </c>
      <c r="N45">
        <v>0.314</v>
      </c>
      <c r="O45">
        <v>4.62</v>
      </c>
      <c r="P45">
        <v>237</v>
      </c>
      <c r="Q45" s="4"/>
      <c r="R45" s="4">
        <v>1</v>
      </c>
      <c r="S45" s="4">
        <v>1</v>
      </c>
      <c r="T45" s="4"/>
      <c r="U45" s="4">
        <f t="shared" ref="U45:U49" si="12">K45</f>
        <v>23.5</v>
      </c>
      <c r="V45" s="4">
        <f t="shared" ref="V45:V49" si="13">IF(R45=1,U45,(U45-6.8))</f>
        <v>23.5</v>
      </c>
      <c r="W45" s="4">
        <f t="shared" ref="W45:W49" si="14">IF(R45=1,U45,(V45*R45))</f>
        <v>23.5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ref="AF45:AF49" si="15">P45</f>
        <v>237</v>
      </c>
      <c r="AG45" s="4">
        <f t="shared" ref="AG45:AG49" si="16">IF(R45=1,AF45,(AF45-379))</f>
        <v>237</v>
      </c>
      <c r="AH45" s="4">
        <f t="shared" ref="AH45:AH49" si="17">IF(R45=1,AF45,(AG45*R45))</f>
        <v>237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 x14ac:dyDescent="0.2">
      <c r="A46" s="1">
        <v>44210</v>
      </c>
      <c r="B46" t="s">
        <v>212</v>
      </c>
      <c r="C46" t="s">
        <v>86</v>
      </c>
      <c r="D46">
        <v>31</v>
      </c>
      <c r="E46">
        <v>1</v>
      </c>
      <c r="F46">
        <v>1</v>
      </c>
      <c r="G46" t="s">
        <v>59</v>
      </c>
      <c r="H46" t="s">
        <v>60</v>
      </c>
      <c r="I46">
        <v>4.6800000000000001E-2</v>
      </c>
      <c r="J46">
        <v>1.0900000000000001</v>
      </c>
      <c r="K46">
        <v>25.1</v>
      </c>
      <c r="L46" t="s">
        <v>61</v>
      </c>
      <c r="M46" t="s">
        <v>62</v>
      </c>
      <c r="N46">
        <v>0.32</v>
      </c>
      <c r="O46">
        <v>4.67</v>
      </c>
      <c r="P46">
        <v>241</v>
      </c>
      <c r="Q46" s="4"/>
      <c r="R46" s="4">
        <v>1</v>
      </c>
      <c r="S46" s="4">
        <v>1</v>
      </c>
      <c r="T46" s="4"/>
      <c r="U46" s="4">
        <f t="shared" si="12"/>
        <v>25.1</v>
      </c>
      <c r="V46" s="4">
        <f t="shared" si="13"/>
        <v>25.1</v>
      </c>
      <c r="W46" s="4">
        <f t="shared" si="14"/>
        <v>25.1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5"/>
        <v>241</v>
      </c>
      <c r="AG46" s="4">
        <f t="shared" si="16"/>
        <v>241</v>
      </c>
      <c r="AH46" s="4">
        <f t="shared" si="17"/>
        <v>241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 x14ac:dyDescent="0.2">
      <c r="A47" s="1">
        <v>44210</v>
      </c>
      <c r="B47" t="s">
        <v>212</v>
      </c>
      <c r="C47" t="s">
        <v>87</v>
      </c>
      <c r="D47">
        <v>32</v>
      </c>
      <c r="E47">
        <v>1</v>
      </c>
      <c r="F47">
        <v>1</v>
      </c>
      <c r="G47" t="s">
        <v>59</v>
      </c>
      <c r="H47" t="s">
        <v>60</v>
      </c>
      <c r="I47">
        <v>5.4300000000000001E-2</v>
      </c>
      <c r="J47">
        <v>1.33</v>
      </c>
      <c r="K47">
        <v>32.700000000000003</v>
      </c>
      <c r="L47" t="s">
        <v>61</v>
      </c>
      <c r="M47" t="s">
        <v>62</v>
      </c>
      <c r="N47">
        <v>0.32</v>
      </c>
      <c r="O47">
        <v>4.67</v>
      </c>
      <c r="P47">
        <v>240</v>
      </c>
      <c r="Q47" s="4"/>
      <c r="R47" s="4">
        <v>1</v>
      </c>
      <c r="S47" s="4">
        <v>1</v>
      </c>
      <c r="T47" s="4"/>
      <c r="U47" s="4">
        <f t="shared" si="12"/>
        <v>32.700000000000003</v>
      </c>
      <c r="V47" s="4">
        <f t="shared" si="13"/>
        <v>32.700000000000003</v>
      </c>
      <c r="W47" s="4">
        <f t="shared" si="14"/>
        <v>32.700000000000003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5"/>
        <v>240</v>
      </c>
      <c r="AG47" s="4">
        <f t="shared" si="16"/>
        <v>240</v>
      </c>
      <c r="AH47" s="4">
        <f t="shared" si="17"/>
        <v>240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 x14ac:dyDescent="0.2">
      <c r="A48" s="1">
        <v>44210</v>
      </c>
      <c r="B48" t="s">
        <v>212</v>
      </c>
      <c r="C48" t="s">
        <v>88</v>
      </c>
      <c r="D48">
        <v>33</v>
      </c>
      <c r="E48">
        <v>1</v>
      </c>
      <c r="F48">
        <v>1</v>
      </c>
      <c r="G48" t="s">
        <v>59</v>
      </c>
      <c r="H48" t="s">
        <v>60</v>
      </c>
      <c r="I48">
        <v>4.9799999999999997E-2</v>
      </c>
      <c r="J48">
        <v>1.1200000000000001</v>
      </c>
      <c r="K48">
        <v>26.2</v>
      </c>
      <c r="L48" t="s">
        <v>61</v>
      </c>
      <c r="M48" t="s">
        <v>62</v>
      </c>
      <c r="N48">
        <v>0.38800000000000001</v>
      </c>
      <c r="O48">
        <v>5.61</v>
      </c>
      <c r="P48">
        <v>306</v>
      </c>
      <c r="Q48" s="4"/>
      <c r="R48" s="4">
        <v>1</v>
      </c>
      <c r="S48" s="4">
        <v>1</v>
      </c>
      <c r="T48" s="4"/>
      <c r="U48" s="4">
        <f t="shared" si="12"/>
        <v>26.2</v>
      </c>
      <c r="V48" s="4">
        <f t="shared" si="13"/>
        <v>26.2</v>
      </c>
      <c r="W48" s="4">
        <f t="shared" si="14"/>
        <v>26.2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5"/>
        <v>306</v>
      </c>
      <c r="AG48" s="4">
        <f t="shared" si="16"/>
        <v>306</v>
      </c>
      <c r="AH48" s="4">
        <f t="shared" si="17"/>
        <v>306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 x14ac:dyDescent="0.2">
      <c r="A49" s="1">
        <v>44210</v>
      </c>
      <c r="B49" t="s">
        <v>212</v>
      </c>
      <c r="C49" t="s">
        <v>89</v>
      </c>
      <c r="D49">
        <v>34</v>
      </c>
      <c r="E49">
        <v>1</v>
      </c>
      <c r="F49">
        <v>1</v>
      </c>
      <c r="G49" t="s">
        <v>59</v>
      </c>
      <c r="H49" t="s">
        <v>60</v>
      </c>
      <c r="I49">
        <v>4.4600000000000001E-2</v>
      </c>
      <c r="J49">
        <v>1.05</v>
      </c>
      <c r="K49">
        <v>23.8</v>
      </c>
      <c r="L49" t="s">
        <v>61</v>
      </c>
      <c r="M49" t="s">
        <v>62</v>
      </c>
      <c r="N49">
        <v>0.35</v>
      </c>
      <c r="O49">
        <v>5.12</v>
      </c>
      <c r="P49">
        <v>272</v>
      </c>
      <c r="Q49" s="4"/>
      <c r="R49" s="4">
        <v>1</v>
      </c>
      <c r="S49" s="4">
        <v>1</v>
      </c>
      <c r="T49" s="4"/>
      <c r="U49" s="4">
        <f t="shared" si="12"/>
        <v>23.8</v>
      </c>
      <c r="V49" s="4">
        <f t="shared" si="13"/>
        <v>23.8</v>
      </c>
      <c r="W49" s="4">
        <f t="shared" si="14"/>
        <v>23.8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5"/>
        <v>272</v>
      </c>
      <c r="AG49" s="4">
        <f t="shared" si="16"/>
        <v>272</v>
      </c>
      <c r="AH49" s="4">
        <f t="shared" si="17"/>
        <v>272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5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32</v>
      </c>
      <c r="K52" s="16">
        <v>25</v>
      </c>
      <c r="L52" s="12"/>
      <c r="M52" s="12"/>
      <c r="N52" s="12"/>
      <c r="O52" s="13" t="s">
        <v>32</v>
      </c>
      <c r="P52" s="16">
        <v>250</v>
      </c>
      <c r="V52" s="13" t="s">
        <v>32</v>
      </c>
      <c r="W52" s="16">
        <v>25</v>
      </c>
      <c r="AG52" s="13" t="s">
        <v>32</v>
      </c>
      <c r="AH52" s="16">
        <v>25</v>
      </c>
    </row>
    <row r="53" spans="1:70" ht="15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40</v>
      </c>
      <c r="K53" s="14">
        <f>AVERAGE(K45:K50)</f>
        <v>26.26</v>
      </c>
      <c r="L53" s="12"/>
      <c r="M53" s="12"/>
      <c r="N53" s="12"/>
      <c r="O53" s="13" t="s">
        <v>40</v>
      </c>
      <c r="P53" s="14">
        <f>AVERAGE(P45:P49)</f>
        <v>259.2</v>
      </c>
      <c r="V53" s="13" t="s">
        <v>40</v>
      </c>
      <c r="W53" s="14">
        <f>AVERAGE(W45:W50)</f>
        <v>26.26</v>
      </c>
      <c r="AG53" s="13" t="s">
        <v>40</v>
      </c>
      <c r="AH53" s="14">
        <f>AVERAGE(AH45:AH50)</f>
        <v>259.2</v>
      </c>
    </row>
    <row r="54" spans="1:70" ht="15" x14ac:dyDescent="0.2">
      <c r="A54" s="11"/>
      <c r="B54" s="12"/>
      <c r="D54" s="12"/>
      <c r="E54" s="12"/>
      <c r="F54" s="12"/>
      <c r="G54" s="12"/>
      <c r="H54" s="12"/>
      <c r="I54" s="12"/>
      <c r="J54" s="13" t="s">
        <v>41</v>
      </c>
      <c r="K54" s="14">
        <f>_xlfn.STDEV.S(K45:K51)</f>
        <v>3.7580580091318354</v>
      </c>
      <c r="L54" s="12"/>
      <c r="M54" s="12"/>
      <c r="N54" s="12"/>
      <c r="O54" s="13" t="s">
        <v>41</v>
      </c>
      <c r="P54" s="14">
        <f>_xlfn.STDEV.S(P45:P51)</f>
        <v>29.777508290654492</v>
      </c>
      <c r="V54" s="13" t="s">
        <v>41</v>
      </c>
      <c r="W54" s="14">
        <f>_xlfn.STDEV.S(W45:W51)</f>
        <v>3.7580580091318354</v>
      </c>
      <c r="AG54" s="13" t="s">
        <v>41</v>
      </c>
      <c r="AH54" s="14">
        <f>_xlfn.STDEV.S(AH45:AH51)</f>
        <v>29.777508290654492</v>
      </c>
    </row>
    <row r="55" spans="1:70" ht="15" x14ac:dyDescent="0.2">
      <c r="A55" s="11"/>
      <c r="B55" s="12"/>
      <c r="D55" s="12"/>
      <c r="E55" s="12"/>
      <c r="F55" s="12"/>
      <c r="G55" s="12"/>
      <c r="H55" s="12"/>
      <c r="I55" s="12"/>
      <c r="J55" s="13" t="s">
        <v>42</v>
      </c>
      <c r="K55" s="14">
        <f>100*K54/K53</f>
        <v>14.310959669199677</v>
      </c>
      <c r="L55" s="12"/>
      <c r="M55" s="12"/>
      <c r="N55" s="12"/>
      <c r="O55" s="13" t="s">
        <v>42</v>
      </c>
      <c r="P55" s="14">
        <f>100*P54/P53</f>
        <v>11.488236223246332</v>
      </c>
      <c r="V55" s="13" t="s">
        <v>42</v>
      </c>
      <c r="W55" s="14">
        <f>100*W54/W53</f>
        <v>14.310959669199677</v>
      </c>
      <c r="AG55" s="13" t="s">
        <v>42</v>
      </c>
      <c r="AH55" s="14">
        <f>100*AH54/AH53</f>
        <v>11.488236223246332</v>
      </c>
    </row>
    <row r="56" spans="1:70" ht="15" x14ac:dyDescent="0.2">
      <c r="A56" s="11"/>
      <c r="B56" s="12"/>
      <c r="D56" s="12"/>
      <c r="E56" s="12"/>
      <c r="F56" s="12"/>
      <c r="G56" s="12"/>
      <c r="H56" s="12"/>
      <c r="I56" s="12"/>
      <c r="J56" s="13" t="s">
        <v>43</v>
      </c>
      <c r="K56" s="14">
        <f>TINV(0.02,4)</f>
        <v>3.7469473879791968</v>
      </c>
      <c r="L56" s="12"/>
      <c r="M56" s="12"/>
      <c r="N56" s="12"/>
      <c r="O56" s="13" t="s">
        <v>43</v>
      </c>
      <c r="P56" s="14">
        <f>TINV(0.02,4)</f>
        <v>3.7469473879791968</v>
      </c>
      <c r="V56" s="13" t="s">
        <v>43</v>
      </c>
      <c r="W56" s="14">
        <f>TINV(0.02,4)</f>
        <v>3.7469473879791968</v>
      </c>
      <c r="AG56" s="13" t="s">
        <v>43</v>
      </c>
      <c r="AH56" s="14">
        <f>TINV(0.02,4)</f>
        <v>3.7469473879791968</v>
      </c>
    </row>
    <row r="57" spans="1:70" ht="15" x14ac:dyDescent="0.2">
      <c r="A57" s="11"/>
      <c r="B57" s="12"/>
      <c r="D57" s="12"/>
      <c r="E57" s="12"/>
      <c r="F57" s="12"/>
      <c r="G57" s="12"/>
      <c r="H57" s="12"/>
      <c r="I57" s="12"/>
      <c r="J57" s="13" t="s">
        <v>44</v>
      </c>
      <c r="K57" s="15">
        <f>K54*K56</f>
        <v>14.081245641190831</v>
      </c>
      <c r="L57" s="12"/>
      <c r="M57" s="12"/>
      <c r="N57" s="12"/>
      <c r="O57" s="13" t="s">
        <v>44</v>
      </c>
      <c r="P57" s="15">
        <f>P54*P56</f>
        <v>111.57475691019673</v>
      </c>
      <c r="V57" s="13" t="s">
        <v>44</v>
      </c>
      <c r="W57" s="15">
        <f>W54*W56</f>
        <v>14.081245641190831</v>
      </c>
      <c r="AG57" s="13" t="s">
        <v>44</v>
      </c>
      <c r="AH57" s="15">
        <f>AH54*AH56</f>
        <v>111.57475691019673</v>
      </c>
    </row>
    <row r="58" spans="1:70" ht="15" x14ac:dyDescent="0.2">
      <c r="A58" s="11"/>
      <c r="B58" s="12"/>
      <c r="D58" s="12"/>
      <c r="E58" s="12"/>
      <c r="F58" s="12"/>
      <c r="G58" s="12"/>
      <c r="H58" s="12"/>
      <c r="I58" s="12"/>
      <c r="J58" s="13" t="s">
        <v>45</v>
      </c>
      <c r="K58" s="15">
        <f>10*K54</f>
        <v>37.580580091318353</v>
      </c>
      <c r="L58" s="12"/>
      <c r="M58" s="12"/>
      <c r="N58" s="12"/>
      <c r="O58" s="13" t="s">
        <v>45</v>
      </c>
      <c r="P58" s="15">
        <f>10*P54</f>
        <v>297.77508290654492</v>
      </c>
      <c r="V58" s="13" t="s">
        <v>45</v>
      </c>
      <c r="W58" s="15">
        <f>10*W54</f>
        <v>37.580580091318353</v>
      </c>
      <c r="AG58" s="13" t="s">
        <v>45</v>
      </c>
      <c r="AH58" s="15">
        <f>10*AH54</f>
        <v>297.77508290654492</v>
      </c>
    </row>
    <row r="59" spans="1:70" ht="15" x14ac:dyDescent="0.2">
      <c r="A59" s="11"/>
      <c r="B59" s="12"/>
      <c r="D59" s="12"/>
      <c r="E59" s="12"/>
      <c r="F59" s="12"/>
      <c r="G59" s="12"/>
      <c r="H59" s="12"/>
      <c r="I59" s="12"/>
      <c r="J59" s="13" t="s">
        <v>46</v>
      </c>
      <c r="K59" s="15"/>
      <c r="L59" s="12"/>
      <c r="M59" s="12"/>
      <c r="N59" s="12"/>
      <c r="O59" s="13" t="s">
        <v>46</v>
      </c>
      <c r="P59" s="15"/>
      <c r="V59" s="13" t="s">
        <v>46</v>
      </c>
      <c r="W59" s="15"/>
      <c r="AG59" s="13" t="s">
        <v>46</v>
      </c>
      <c r="AH59" s="15"/>
    </row>
    <row r="60" spans="1:70" ht="15" x14ac:dyDescent="0.2">
      <c r="A60" s="11"/>
      <c r="B60" s="12"/>
      <c r="D60" s="12"/>
      <c r="E60" s="12"/>
      <c r="F60" s="12"/>
      <c r="G60" s="12"/>
      <c r="H60" s="12"/>
      <c r="I60" s="12"/>
      <c r="J60" s="13" t="s">
        <v>47</v>
      </c>
      <c r="K60" s="15"/>
      <c r="L60" s="12"/>
      <c r="M60" s="12"/>
      <c r="N60" s="12"/>
      <c r="O60" s="13" t="s">
        <v>47</v>
      </c>
      <c r="P60" s="15"/>
      <c r="V60" s="13" t="s">
        <v>47</v>
      </c>
      <c r="W60" s="15"/>
      <c r="AG60" s="13" t="s">
        <v>47</v>
      </c>
      <c r="AH60" s="15"/>
    </row>
    <row r="61" spans="1:70" ht="15" x14ac:dyDescent="0.2">
      <c r="A61" s="11"/>
      <c r="B61" s="12"/>
      <c r="D61" s="12"/>
      <c r="E61" s="12"/>
      <c r="F61" s="12"/>
      <c r="G61" s="12"/>
      <c r="H61" s="12"/>
      <c r="I61" s="12"/>
      <c r="J61" s="13" t="s">
        <v>48</v>
      </c>
      <c r="K61" s="15"/>
      <c r="L61" s="12"/>
      <c r="M61" s="12"/>
      <c r="N61" s="12"/>
      <c r="O61" s="13" t="s">
        <v>48</v>
      </c>
      <c r="P61" s="15"/>
      <c r="V61" s="13" t="s">
        <v>48</v>
      </c>
      <c r="W61" s="15"/>
      <c r="AG61" s="13" t="s">
        <v>48</v>
      </c>
      <c r="AH61" s="15"/>
    </row>
    <row r="62" spans="1:70" ht="15" x14ac:dyDescent="0.2">
      <c r="A62" s="8"/>
      <c r="J62" s="13" t="s">
        <v>49</v>
      </c>
      <c r="K62" s="15">
        <f>K53/K54</f>
        <v>6.9876515839271018</v>
      </c>
      <c r="O62" s="13" t="s">
        <v>49</v>
      </c>
      <c r="P62" s="15">
        <f>P53/P54</f>
        <v>8.7045563876594905</v>
      </c>
      <c r="V62" s="13" t="s">
        <v>49</v>
      </c>
      <c r="W62" s="15">
        <f>W53/W54</f>
        <v>6.9876515839271018</v>
      </c>
      <c r="AG62" s="13" t="s">
        <v>49</v>
      </c>
      <c r="AH62" s="15">
        <f>AH53/AH54</f>
        <v>8.7045563876594905</v>
      </c>
    </row>
  </sheetData>
  <conditionalFormatting sqref="AC6">
    <cfRule type="cellIs" dxfId="0" priority="3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expot</vt:lpstr>
      <vt:lpstr>QAQC w IDs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2021-02-18T01:25:17Z</dcterms:modified>
</cp:coreProperties>
</file>